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comments1.xml" ContentType="application/vnd.openxmlformats-officedocument.spreadsheetml.comments+xml"/>
  <Override PartName="/xl/charts/chart1.xml" ContentType="application/vnd.openxmlformats-officedocument.drawingml.chart+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Override PartName="/xl/threadedComments/threadedComment1.xml" ContentType="application/vnd.ms-excel.threadedcomments+xml"/>
  <Override PartName="/xl/threadedComments/threadedComment2.xml" ContentType="application/vnd.ms-excel.threaded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codeName="ThisWorkbook"/>
  <mc:AlternateContent xmlns:mc="http://schemas.openxmlformats.org/markup-compatibility/2006">
    <mc:Choice Requires="x15">
      <x15ac:absPath xmlns:x15ac="http://schemas.microsoft.com/office/spreadsheetml/2010/11/ac" url="C:\Users\asantoro\Desktop\piaTool\xlsx\"/>
    </mc:Choice>
  </mc:AlternateContent>
  <bookViews>
    <workbookView xWindow="0" yWindow="0" windowWidth="2364" windowHeight="0" firstSheet="3" activeTab="9"/>
  </bookViews>
  <sheets>
    <sheet name="Country selection" sheetId="1" r:id="rId1"/>
    <sheet name="MODIFICACIONES" sheetId="13" r:id="rId2"/>
    <sheet name="Customisation" sheetId="2" r:id="rId3"/>
    <sheet name="Age data" sheetId="3" r:id="rId4"/>
    <sheet name="Output" sheetId="4" r:id="rId5"/>
    <sheet name="Life table" sheetId="5" r:id="rId6"/>
    <sheet name="Model" sheetId="6" r:id="rId7"/>
    <sheet name="Parameters" sheetId="7" r:id="rId8"/>
    <sheet name="mortall" sheetId="8" r:id="rId9"/>
    <sheet name="mortcecx" sheetId="9" r:id="rId10"/>
    <sheet name="incidence" sheetId="10" r:id="rId11"/>
    <sheet name="Hoja1" sheetId="14" r:id="rId12"/>
    <sheet name="changelog" sheetId="11" r:id="rId13"/>
  </sheets>
  <definedNames>
    <definedName name="Country">Parameters!$A$2:$A$195</definedName>
  </definedNames>
  <calcPr calcId="162913"/>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10" i="4" l="1"/>
  <c r="G10" i="4"/>
  <c r="G8" i="4"/>
  <c r="H8" i="4"/>
  <c r="F25" i="4"/>
  <c r="E25" i="4"/>
  <c r="F8" i="4"/>
  <c r="E8" i="4"/>
  <c r="E24" i="1"/>
  <c r="E24" i="2" s="1"/>
  <c r="H24" i="2" s="1"/>
  <c r="V195" i="7"/>
  <c r="O195" i="7"/>
  <c r="G195" i="7"/>
  <c r="V194" i="7"/>
  <c r="O194" i="7"/>
  <c r="G194" i="7"/>
  <c r="V193" i="7"/>
  <c r="O193" i="7"/>
  <c r="G193" i="7"/>
  <c r="V192" i="7"/>
  <c r="O192" i="7"/>
  <c r="G192" i="7"/>
  <c r="V191" i="7"/>
  <c r="O191" i="7"/>
  <c r="G191" i="7"/>
  <c r="V190" i="7"/>
  <c r="O190" i="7"/>
  <c r="G190" i="7"/>
  <c r="V189" i="7"/>
  <c r="O189" i="7"/>
  <c r="G189" i="7"/>
  <c r="V188" i="7"/>
  <c r="O188" i="7"/>
  <c r="G188" i="7"/>
  <c r="V187" i="7"/>
  <c r="O187" i="7"/>
  <c r="V186" i="7"/>
  <c r="O186" i="7"/>
  <c r="G186" i="7"/>
  <c r="V185" i="7"/>
  <c r="O185" i="7"/>
  <c r="G185" i="7"/>
  <c r="V184" i="7"/>
  <c r="O184" i="7"/>
  <c r="G184" i="7"/>
  <c r="V183" i="7"/>
  <c r="O183" i="7"/>
  <c r="G183" i="7"/>
  <c r="V182" i="7"/>
  <c r="O182" i="7"/>
  <c r="G182" i="7"/>
  <c r="V181" i="7"/>
  <c r="O181" i="7"/>
  <c r="G181" i="7"/>
  <c r="V180" i="7"/>
  <c r="O180" i="7"/>
  <c r="G180" i="7"/>
  <c r="V179" i="7"/>
  <c r="O179" i="7"/>
  <c r="G179" i="7"/>
  <c r="V178" i="7"/>
  <c r="O178" i="7"/>
  <c r="G178" i="7"/>
  <c r="V177" i="7"/>
  <c r="O177" i="7"/>
  <c r="G177" i="7"/>
  <c r="V176" i="7"/>
  <c r="O176" i="7"/>
  <c r="G176" i="7"/>
  <c r="V175" i="7"/>
  <c r="O175" i="7"/>
  <c r="G175" i="7"/>
  <c r="V174" i="7"/>
  <c r="O174" i="7"/>
  <c r="G174" i="7"/>
  <c r="V173" i="7"/>
  <c r="O173" i="7"/>
  <c r="G173" i="7"/>
  <c r="V172" i="7"/>
  <c r="O172" i="7"/>
  <c r="G172" i="7"/>
  <c r="V171" i="7"/>
  <c r="O171" i="7"/>
  <c r="G171" i="7"/>
  <c r="V170" i="7"/>
  <c r="O170" i="7"/>
  <c r="G170" i="7"/>
  <c r="V169" i="7"/>
  <c r="O169" i="7"/>
  <c r="G169" i="7"/>
  <c r="V168" i="7"/>
  <c r="O168" i="7"/>
  <c r="G168" i="7"/>
  <c r="V167" i="7"/>
  <c r="O167" i="7"/>
  <c r="G167" i="7"/>
  <c r="V166" i="7"/>
  <c r="O166" i="7"/>
  <c r="G166" i="7"/>
  <c r="V165" i="7"/>
  <c r="O165" i="7"/>
  <c r="G165" i="7"/>
  <c r="V164" i="7"/>
  <c r="O164" i="7"/>
  <c r="G164" i="7"/>
  <c r="V163" i="7"/>
  <c r="O163" i="7"/>
  <c r="G163" i="7"/>
  <c r="V162" i="7"/>
  <c r="O162" i="7"/>
  <c r="G162" i="7"/>
  <c r="V161" i="7"/>
  <c r="O161" i="7"/>
  <c r="G161" i="7"/>
  <c r="V160" i="7"/>
  <c r="O160" i="7"/>
  <c r="G160" i="7"/>
  <c r="V159" i="7"/>
  <c r="O159" i="7"/>
  <c r="G159" i="7"/>
  <c r="V158" i="7"/>
  <c r="O158" i="7"/>
  <c r="G158" i="7"/>
  <c r="V157" i="7"/>
  <c r="O157" i="7"/>
  <c r="G157" i="7"/>
  <c r="V156" i="7"/>
  <c r="O156" i="7"/>
  <c r="G156" i="7"/>
  <c r="V155" i="7"/>
  <c r="O155" i="7"/>
  <c r="G155" i="7"/>
  <c r="V154" i="7"/>
  <c r="O154" i="7"/>
  <c r="G154" i="7"/>
  <c r="V153" i="7"/>
  <c r="O153" i="7"/>
  <c r="G153" i="7"/>
  <c r="V152" i="7"/>
  <c r="O152" i="7"/>
  <c r="G152" i="7"/>
  <c r="V151" i="7"/>
  <c r="O151" i="7"/>
  <c r="G151" i="7"/>
  <c r="V150" i="7"/>
  <c r="O150" i="7"/>
  <c r="G150" i="7"/>
  <c r="V149" i="7"/>
  <c r="O149" i="7"/>
  <c r="G149" i="7"/>
  <c r="V148" i="7"/>
  <c r="O148" i="7"/>
  <c r="G148" i="7"/>
  <c r="V147" i="7"/>
  <c r="O147" i="7"/>
  <c r="G147" i="7"/>
  <c r="V146" i="7"/>
  <c r="O146" i="7"/>
  <c r="G146" i="7"/>
  <c r="V145" i="7"/>
  <c r="O145" i="7"/>
  <c r="G145" i="7"/>
  <c r="V144" i="7"/>
  <c r="O144" i="7"/>
  <c r="G144" i="7"/>
  <c r="V143" i="7"/>
  <c r="O143" i="7"/>
  <c r="G143" i="7"/>
  <c r="V142" i="7"/>
  <c r="O142" i="7"/>
  <c r="G142" i="7"/>
  <c r="V141" i="7"/>
  <c r="O141" i="7"/>
  <c r="G141" i="7"/>
  <c r="V140" i="7"/>
  <c r="O140" i="7"/>
  <c r="G140" i="7"/>
  <c r="V139" i="7"/>
  <c r="O139" i="7"/>
  <c r="G139" i="7"/>
  <c r="V138" i="7"/>
  <c r="O138" i="7"/>
  <c r="G138" i="7"/>
  <c r="V137" i="7"/>
  <c r="O137" i="7"/>
  <c r="G137" i="7"/>
  <c r="V136" i="7"/>
  <c r="O136" i="7"/>
  <c r="G136" i="7"/>
  <c r="V135" i="7"/>
  <c r="O135" i="7"/>
  <c r="G135" i="7"/>
  <c r="V134" i="7"/>
  <c r="O134" i="7"/>
  <c r="G134" i="7"/>
  <c r="V133" i="7"/>
  <c r="O133" i="7"/>
  <c r="G133" i="7"/>
  <c r="V132" i="7"/>
  <c r="O132" i="7"/>
  <c r="G132" i="7"/>
  <c r="V131" i="7"/>
  <c r="O131" i="7"/>
  <c r="G131" i="7"/>
  <c r="V130" i="7"/>
  <c r="O130" i="7"/>
  <c r="G130" i="7"/>
  <c r="V129" i="7"/>
  <c r="O129" i="7"/>
  <c r="G129" i="7"/>
  <c r="V128" i="7"/>
  <c r="O128" i="7"/>
  <c r="G128" i="7"/>
  <c r="V127" i="7"/>
  <c r="O127" i="7"/>
  <c r="G127" i="7"/>
  <c r="V126" i="7"/>
  <c r="O126" i="7"/>
  <c r="G126" i="7"/>
  <c r="V125" i="7"/>
  <c r="O125" i="7"/>
  <c r="G125" i="7"/>
  <c r="V124" i="7"/>
  <c r="O124" i="7"/>
  <c r="G124" i="7"/>
  <c r="V123" i="7"/>
  <c r="O123" i="7"/>
  <c r="G123" i="7"/>
  <c r="V122" i="7"/>
  <c r="O122" i="7"/>
  <c r="G122" i="7"/>
  <c r="V121" i="7"/>
  <c r="O121" i="7"/>
  <c r="G121" i="7"/>
  <c r="V120" i="7"/>
  <c r="O120" i="7"/>
  <c r="G120" i="7"/>
  <c r="V119" i="7"/>
  <c r="O119" i="7"/>
  <c r="G119" i="7"/>
  <c r="V118" i="7"/>
  <c r="O118" i="7"/>
  <c r="G118" i="7"/>
  <c r="V117" i="7"/>
  <c r="O117" i="7"/>
  <c r="G117" i="7"/>
  <c r="V116" i="7"/>
  <c r="O116" i="7"/>
  <c r="G116" i="7"/>
  <c r="V115" i="7"/>
  <c r="O115" i="7"/>
  <c r="G115" i="7"/>
  <c r="V114" i="7"/>
  <c r="O114" i="7"/>
  <c r="G114" i="7"/>
  <c r="V113" i="7"/>
  <c r="O113" i="7"/>
  <c r="V112" i="7"/>
  <c r="O112" i="7"/>
  <c r="G112" i="7"/>
  <c r="V111" i="7"/>
  <c r="O111" i="7"/>
  <c r="G111" i="7"/>
  <c r="V110" i="7"/>
  <c r="O110" i="7"/>
  <c r="G110" i="7"/>
  <c r="V109" i="7"/>
  <c r="O109" i="7"/>
  <c r="G109" i="7"/>
  <c r="V108" i="7"/>
  <c r="O108" i="7"/>
  <c r="G108" i="7"/>
  <c r="V107" i="7"/>
  <c r="O107" i="7"/>
  <c r="G107" i="7"/>
  <c r="V106" i="7"/>
  <c r="O106" i="7"/>
  <c r="G106" i="7"/>
  <c r="V105" i="7"/>
  <c r="O105" i="7"/>
  <c r="G105" i="7"/>
  <c r="V104" i="7"/>
  <c r="O104" i="7"/>
  <c r="G104" i="7"/>
  <c r="V103" i="7"/>
  <c r="O103" i="7"/>
  <c r="G103" i="7"/>
  <c r="V102" i="7"/>
  <c r="O102" i="7"/>
  <c r="G102" i="7"/>
  <c r="V101" i="7"/>
  <c r="O101" i="7"/>
  <c r="G101" i="7"/>
  <c r="V100" i="7"/>
  <c r="O100" i="7"/>
  <c r="G100" i="7"/>
  <c r="V99" i="7"/>
  <c r="O99" i="7"/>
  <c r="G99" i="7"/>
  <c r="V98" i="7"/>
  <c r="O98" i="7"/>
  <c r="G98" i="7"/>
  <c r="V97" i="7"/>
  <c r="O97" i="7"/>
  <c r="G97" i="7"/>
  <c r="V96" i="7"/>
  <c r="O96" i="7"/>
  <c r="G96" i="7"/>
  <c r="V95" i="7"/>
  <c r="O95" i="7"/>
  <c r="G95" i="7"/>
  <c r="V94" i="7"/>
  <c r="O94" i="7"/>
  <c r="G94" i="7"/>
  <c r="V93" i="7"/>
  <c r="O93" i="7"/>
  <c r="G93" i="7"/>
  <c r="V92" i="7"/>
  <c r="O92" i="7"/>
  <c r="G92" i="7"/>
  <c r="V91" i="7"/>
  <c r="O91" i="7"/>
  <c r="G91" i="7"/>
  <c r="V90" i="7"/>
  <c r="O90" i="7"/>
  <c r="G90" i="7"/>
  <c r="V89" i="7"/>
  <c r="O89" i="7"/>
  <c r="G89" i="7"/>
  <c r="V88" i="7"/>
  <c r="O88" i="7"/>
  <c r="G88" i="7"/>
  <c r="V87" i="7"/>
  <c r="O87" i="7"/>
  <c r="G87" i="7"/>
  <c r="V86" i="7"/>
  <c r="O86" i="7"/>
  <c r="G86" i="7"/>
  <c r="V85" i="7"/>
  <c r="O85" i="7"/>
  <c r="G85" i="7"/>
  <c r="V84" i="7"/>
  <c r="O84" i="7"/>
  <c r="G84" i="7"/>
  <c r="V83" i="7"/>
  <c r="O83" i="7"/>
  <c r="G83" i="7"/>
  <c r="V82" i="7"/>
  <c r="O82" i="7"/>
  <c r="G82" i="7"/>
  <c r="V81" i="7"/>
  <c r="O81" i="7"/>
  <c r="G81" i="7"/>
  <c r="V80" i="7"/>
  <c r="O80" i="7"/>
  <c r="G80" i="7"/>
  <c r="V79" i="7"/>
  <c r="O79" i="7"/>
  <c r="G79" i="7"/>
  <c r="V78" i="7"/>
  <c r="O78" i="7"/>
  <c r="G78" i="7"/>
  <c r="V77" i="7"/>
  <c r="O77" i="7"/>
  <c r="G77" i="7"/>
  <c r="V76" i="7"/>
  <c r="O76" i="7"/>
  <c r="G76" i="7"/>
  <c r="V75" i="7"/>
  <c r="O75" i="7"/>
  <c r="G75" i="7"/>
  <c r="V74" i="7"/>
  <c r="O74" i="7"/>
  <c r="G74" i="7"/>
  <c r="V73" i="7"/>
  <c r="O73" i="7"/>
  <c r="G73" i="7"/>
  <c r="V72" i="7"/>
  <c r="O72" i="7"/>
  <c r="G72" i="7"/>
  <c r="V71" i="7"/>
  <c r="O71" i="7"/>
  <c r="G71" i="7"/>
  <c r="V70" i="7"/>
  <c r="O70" i="7"/>
  <c r="G70" i="7"/>
  <c r="V69" i="7"/>
  <c r="O69" i="7"/>
  <c r="G69" i="7"/>
  <c r="V68" i="7"/>
  <c r="O68" i="7"/>
  <c r="G68" i="7"/>
  <c r="V67" i="7"/>
  <c r="O67" i="7"/>
  <c r="G67" i="7"/>
  <c r="V66" i="7"/>
  <c r="O66" i="7"/>
  <c r="G66" i="7"/>
  <c r="V65" i="7"/>
  <c r="O65" i="7"/>
  <c r="G65" i="7"/>
  <c r="V64" i="7"/>
  <c r="O64" i="7"/>
  <c r="G64" i="7"/>
  <c r="V63" i="7"/>
  <c r="O63" i="7"/>
  <c r="G63" i="7"/>
  <c r="V62" i="7"/>
  <c r="O62" i="7"/>
  <c r="G62" i="7"/>
  <c r="V61" i="7"/>
  <c r="O61" i="7"/>
  <c r="G61" i="7"/>
  <c r="V60" i="7"/>
  <c r="O60" i="7"/>
  <c r="G60" i="7"/>
  <c r="V59" i="7"/>
  <c r="O59" i="7"/>
  <c r="G59" i="7"/>
  <c r="V58" i="7"/>
  <c r="O58" i="7"/>
  <c r="G58" i="7"/>
  <c r="V57" i="7"/>
  <c r="O57" i="7"/>
  <c r="G57" i="7"/>
  <c r="V56" i="7"/>
  <c r="O56" i="7"/>
  <c r="G56" i="7"/>
  <c r="V55" i="7"/>
  <c r="O55" i="7"/>
  <c r="G55" i="7"/>
  <c r="V54" i="7"/>
  <c r="O54" i="7"/>
  <c r="G54" i="7"/>
  <c r="V53" i="7"/>
  <c r="O53" i="7"/>
  <c r="G53" i="7"/>
  <c r="V52" i="7"/>
  <c r="O52" i="7"/>
  <c r="G52" i="7"/>
  <c r="V51" i="7"/>
  <c r="O51" i="7"/>
  <c r="G51" i="7"/>
  <c r="V50" i="7"/>
  <c r="O50" i="7"/>
  <c r="G50" i="7"/>
  <c r="V49" i="7"/>
  <c r="O49" i="7"/>
  <c r="G49" i="7"/>
  <c r="V48" i="7"/>
  <c r="O48" i="7"/>
  <c r="G48" i="7"/>
  <c r="V47" i="7"/>
  <c r="O47" i="7"/>
  <c r="G47" i="7"/>
  <c r="V46" i="7"/>
  <c r="O46" i="7"/>
  <c r="G46" i="7"/>
  <c r="V45" i="7"/>
  <c r="O45" i="7"/>
  <c r="G45" i="7"/>
  <c r="V44" i="7"/>
  <c r="O44" i="7"/>
  <c r="G44" i="7"/>
  <c r="V43" i="7"/>
  <c r="O43" i="7"/>
  <c r="G43" i="7"/>
  <c r="V42" i="7"/>
  <c r="O42" i="7"/>
  <c r="G42" i="7"/>
  <c r="V41" i="7"/>
  <c r="O41" i="7"/>
  <c r="G41" i="7"/>
  <c r="V40" i="7"/>
  <c r="O40" i="7"/>
  <c r="G40" i="7"/>
  <c r="V39" i="7"/>
  <c r="O39" i="7"/>
  <c r="G39" i="7"/>
  <c r="V38" i="7"/>
  <c r="O38" i="7"/>
  <c r="G38" i="7"/>
  <c r="V37" i="7"/>
  <c r="O37" i="7"/>
  <c r="G37" i="7"/>
  <c r="V36" i="7"/>
  <c r="O36" i="7"/>
  <c r="G36" i="7"/>
  <c r="V35" i="7"/>
  <c r="O35" i="7"/>
  <c r="G35" i="7"/>
  <c r="V34" i="7"/>
  <c r="O34" i="7"/>
  <c r="G34" i="7"/>
  <c r="V33" i="7"/>
  <c r="O33" i="7"/>
  <c r="G33" i="7"/>
  <c r="V32" i="7"/>
  <c r="O32" i="7"/>
  <c r="V31" i="7"/>
  <c r="O31" i="7"/>
  <c r="G31" i="7"/>
  <c r="V30" i="7"/>
  <c r="O30" i="7"/>
  <c r="G30" i="7"/>
  <c r="V29" i="7"/>
  <c r="O29" i="7"/>
  <c r="G29" i="7"/>
  <c r="V28" i="7"/>
  <c r="O28" i="7"/>
  <c r="G28" i="7"/>
  <c r="V27" i="7"/>
  <c r="O27" i="7"/>
  <c r="G27" i="7"/>
  <c r="V26" i="7"/>
  <c r="O26" i="7"/>
  <c r="G26" i="7"/>
  <c r="V25" i="7"/>
  <c r="O25" i="7"/>
  <c r="G25" i="7"/>
  <c r="V24" i="7"/>
  <c r="O24" i="7"/>
  <c r="G24" i="7"/>
  <c r="V23" i="7"/>
  <c r="O23" i="7"/>
  <c r="G23" i="7"/>
  <c r="V22" i="7"/>
  <c r="O22" i="7"/>
  <c r="G22" i="7"/>
  <c r="V21" i="7"/>
  <c r="O21" i="7"/>
  <c r="G21" i="7"/>
  <c r="V20" i="7"/>
  <c r="O20" i="7"/>
  <c r="G20" i="7"/>
  <c r="V19" i="7"/>
  <c r="O19" i="7"/>
  <c r="G19" i="7"/>
  <c r="V18" i="7"/>
  <c r="O18" i="7"/>
  <c r="G18" i="7"/>
  <c r="V17" i="7"/>
  <c r="O17" i="7"/>
  <c r="G17" i="7"/>
  <c r="V16" i="7"/>
  <c r="O16" i="7"/>
  <c r="G16" i="7"/>
  <c r="V15" i="7"/>
  <c r="O15" i="7"/>
  <c r="G15" i="7"/>
  <c r="V14" i="7"/>
  <c r="O14" i="7"/>
  <c r="G14" i="7"/>
  <c r="V13" i="7"/>
  <c r="O13" i="7"/>
  <c r="G13" i="7"/>
  <c r="V12" i="7"/>
  <c r="O12" i="7"/>
  <c r="G12" i="7"/>
  <c r="V11" i="7"/>
  <c r="O11" i="7"/>
  <c r="G11" i="7"/>
  <c r="V10" i="7"/>
  <c r="O10" i="7"/>
  <c r="G10" i="7"/>
  <c r="V9" i="7"/>
  <c r="O9" i="7"/>
  <c r="G9" i="7"/>
  <c r="V8" i="7"/>
  <c r="O8" i="7"/>
  <c r="G8" i="7"/>
  <c r="V7" i="7"/>
  <c r="O7" i="7"/>
  <c r="G7" i="7"/>
  <c r="V6" i="7"/>
  <c r="O6" i="7"/>
  <c r="G6" i="7"/>
  <c r="V5" i="7"/>
  <c r="O5" i="7"/>
  <c r="G5" i="7"/>
  <c r="V4" i="7"/>
  <c r="O4" i="7"/>
  <c r="G4" i="7"/>
  <c r="V3" i="7"/>
  <c r="O3" i="7"/>
  <c r="G3" i="7"/>
  <c r="V2" i="7"/>
  <c r="O2" i="7"/>
  <c r="G2" i="7"/>
  <c r="A17" i="6"/>
  <c r="A18" i="6" s="1"/>
  <c r="A5" i="6"/>
  <c r="B4" i="6"/>
  <c r="AM2" i="6"/>
  <c r="AL2" i="6"/>
  <c r="H9" i="3"/>
  <c r="H10" i="3" s="1"/>
  <c r="H11" i="3" s="1"/>
  <c r="H12" i="3" s="1"/>
  <c r="H13" i="3" s="1"/>
  <c r="H14" i="3" s="1"/>
  <c r="H15" i="3" s="1"/>
  <c r="H16" i="3" s="1"/>
  <c r="H17" i="3" s="1"/>
  <c r="H18" i="3" s="1"/>
  <c r="H19" i="3" s="1"/>
  <c r="H20" i="3" s="1"/>
  <c r="H21" i="3" s="1"/>
  <c r="H22" i="3" s="1"/>
  <c r="H23" i="3" s="1"/>
  <c r="H24" i="3" s="1"/>
  <c r="H25" i="3" s="1"/>
  <c r="H26" i="3" s="1"/>
  <c r="H27" i="3" s="1"/>
  <c r="H28" i="3" s="1"/>
  <c r="H29" i="3" s="1"/>
  <c r="H30" i="3" s="1"/>
  <c r="H31" i="3" s="1"/>
  <c r="H32" i="3" s="1"/>
  <c r="H33" i="3" s="1"/>
  <c r="H34" i="3" s="1"/>
  <c r="H35" i="3" s="1"/>
  <c r="H36" i="3" s="1"/>
  <c r="H37" i="3" s="1"/>
  <c r="H38" i="3" s="1"/>
  <c r="H39" i="3" s="1"/>
  <c r="H40" i="3" s="1"/>
  <c r="H41" i="3" s="1"/>
  <c r="H42" i="3" s="1"/>
  <c r="H43" i="3" s="1"/>
  <c r="H44" i="3" s="1"/>
  <c r="H45" i="3" s="1"/>
  <c r="H46" i="3" s="1"/>
  <c r="H47" i="3" s="1"/>
  <c r="H48" i="3" s="1"/>
  <c r="H49" i="3" s="1"/>
  <c r="H50" i="3" s="1"/>
  <c r="H51" i="3" s="1"/>
  <c r="H52" i="3" s="1"/>
  <c r="H53" i="3" s="1"/>
  <c r="H54" i="3" s="1"/>
  <c r="H55" i="3" s="1"/>
  <c r="H56" i="3" s="1"/>
  <c r="H57" i="3" s="1"/>
  <c r="H58" i="3" s="1"/>
  <c r="H59" i="3" s="1"/>
  <c r="H60" i="3" s="1"/>
  <c r="H61" i="3" s="1"/>
  <c r="H62" i="3" s="1"/>
  <c r="H63" i="3" s="1"/>
  <c r="H64" i="3" s="1"/>
  <c r="H65" i="3" s="1"/>
  <c r="H66" i="3" s="1"/>
  <c r="H67" i="3" s="1"/>
  <c r="H68" i="3" s="1"/>
  <c r="H69" i="3" s="1"/>
  <c r="H70" i="3" s="1"/>
  <c r="H71" i="3" s="1"/>
  <c r="H72" i="3" s="1"/>
  <c r="H73" i="3" s="1"/>
  <c r="H74" i="3" s="1"/>
  <c r="H75" i="3" s="1"/>
  <c r="H76" i="3" s="1"/>
  <c r="H77" i="3" s="1"/>
  <c r="H78" i="3" s="1"/>
  <c r="H79" i="3" s="1"/>
  <c r="H80" i="3" s="1"/>
  <c r="H81" i="3" s="1"/>
  <c r="H82" i="3" s="1"/>
  <c r="H83" i="3" s="1"/>
  <c r="H84" i="3" s="1"/>
  <c r="H85" i="3" s="1"/>
  <c r="H86" i="3" s="1"/>
  <c r="H87" i="3" s="1"/>
  <c r="H88" i="3" s="1"/>
  <c r="H89" i="3" s="1"/>
  <c r="H90" i="3" s="1"/>
  <c r="H91" i="3" s="1"/>
  <c r="H92" i="3" s="1"/>
  <c r="H93" i="3" s="1"/>
  <c r="H94" i="3" s="1"/>
  <c r="H95" i="3" s="1"/>
  <c r="H96" i="3" s="1"/>
  <c r="H97" i="3" s="1"/>
  <c r="H98" i="3" s="1"/>
  <c r="H99" i="3" s="1"/>
  <c r="H100" i="3" s="1"/>
  <c r="H101" i="3" s="1"/>
  <c r="H102" i="3" s="1"/>
  <c r="H103" i="3" s="1"/>
  <c r="H104" i="3" s="1"/>
  <c r="H105" i="3" s="1"/>
  <c r="H106" i="3" s="1"/>
  <c r="H107" i="3" s="1"/>
  <c r="H108" i="3" s="1"/>
  <c r="F9" i="3"/>
  <c r="O9" i="3" s="1"/>
  <c r="B3" i="5" s="1"/>
  <c r="C3" i="5" s="1"/>
  <c r="E9" i="3"/>
  <c r="N9" i="3" s="1"/>
  <c r="D9" i="3"/>
  <c r="M9" i="3" s="1"/>
  <c r="G5" i="6" s="1"/>
  <c r="O5" i="6" s="1"/>
  <c r="BG5" i="6" s="1"/>
  <c r="C9" i="3"/>
  <c r="C10" i="3" s="1"/>
  <c r="F8" i="3"/>
  <c r="O8" i="3" s="1"/>
  <c r="B2" i="5" s="1"/>
  <c r="C2" i="5" s="1"/>
  <c r="D3" i="5" s="1"/>
  <c r="E8" i="3"/>
  <c r="N8" i="3" s="1"/>
  <c r="I4" i="6" s="1"/>
  <c r="BA4" i="6" s="1"/>
  <c r="D8" i="3"/>
  <c r="M8" i="3" s="1"/>
  <c r="D23" i="2"/>
  <c r="D22" i="2"/>
  <c r="D21" i="2"/>
  <c r="E20" i="2"/>
  <c r="H20" i="2" s="1"/>
  <c r="E18" i="2"/>
  <c r="H18" i="2" s="1"/>
  <c r="D17" i="2"/>
  <c r="D16" i="2"/>
  <c r="E15" i="2"/>
  <c r="H15" i="2" s="1"/>
  <c r="D15" i="2"/>
  <c r="D14" i="2"/>
  <c r="D13" i="2"/>
  <c r="E12" i="2"/>
  <c r="H12" i="2" s="1"/>
  <c r="D12" i="2"/>
  <c r="D11" i="2"/>
  <c r="D8" i="2"/>
  <c r="E23" i="1"/>
  <c r="E23" i="2" s="1"/>
  <c r="H23" i="2" s="1"/>
  <c r="E22" i="1"/>
  <c r="E22" i="2" s="1"/>
  <c r="H22" i="2" s="1"/>
  <c r="E21" i="1"/>
  <c r="E21" i="2" s="1"/>
  <c r="H21" i="2" s="1"/>
  <c r="E19" i="1"/>
  <c r="E19" i="2" s="1"/>
  <c r="H19" i="2" s="1"/>
  <c r="E17" i="1"/>
  <c r="E17" i="2" s="1"/>
  <c r="H17" i="2" s="1"/>
  <c r="E15" i="1"/>
  <c r="E14" i="1"/>
  <c r="E16" i="1" s="1"/>
  <c r="E16" i="2" s="1"/>
  <c r="E13" i="1"/>
  <c r="E13" i="2" s="1"/>
  <c r="H13" i="2" s="1"/>
  <c r="E12" i="1"/>
  <c r="E11" i="1"/>
  <c r="E11" i="2" s="1"/>
  <c r="H11" i="2" s="1"/>
  <c r="F10" i="4" s="1"/>
  <c r="E10" i="1"/>
  <c r="E10" i="2" s="1"/>
  <c r="H10" i="2" s="1"/>
  <c r="E9" i="1"/>
  <c r="E9" i="2" s="1"/>
  <c r="H9" i="2" s="1"/>
  <c r="F7" i="4" s="1"/>
  <c r="H7" i="4" s="1"/>
  <c r="E8" i="1"/>
  <c r="D4" i="4" s="1"/>
  <c r="AY5" i="6" l="1"/>
  <c r="H5" i="6"/>
  <c r="AZ5" i="6" s="1"/>
  <c r="E7" i="4"/>
  <c r="G7" i="4" s="1"/>
  <c r="E10" i="4"/>
  <c r="E2" i="5"/>
  <c r="D4" i="5"/>
  <c r="B5" i="6"/>
  <c r="AL5" i="6"/>
  <c r="D16" i="6"/>
  <c r="D4" i="6"/>
  <c r="E5" i="6" s="1"/>
  <c r="S4" i="6"/>
  <c r="BK4" i="6" s="1"/>
  <c r="D5" i="6"/>
  <c r="D7" i="4"/>
  <c r="C7" i="4"/>
  <c r="I5" i="6"/>
  <c r="BA5" i="6" s="1"/>
  <c r="D10" i="3"/>
  <c r="M10" i="3" s="1"/>
  <c r="G6" i="6" s="1"/>
  <c r="AY6" i="6" s="1"/>
  <c r="C11" i="3"/>
  <c r="F10" i="3"/>
  <c r="O10" i="3" s="1"/>
  <c r="B4" i="5" s="1"/>
  <c r="C4" i="5" s="1"/>
  <c r="E10" i="3"/>
  <c r="N10" i="3" s="1"/>
  <c r="I6" i="6" s="1"/>
  <c r="D8" i="4"/>
  <c r="C8" i="4"/>
  <c r="AW4" i="6"/>
  <c r="AW5" i="6"/>
  <c r="AW6" i="6"/>
  <c r="AW3" i="6"/>
  <c r="D25" i="4"/>
  <c r="C25" i="4"/>
  <c r="G4" i="6"/>
  <c r="AY4" i="6" s="1"/>
  <c r="E8" i="2"/>
  <c r="H8" i="2" s="1"/>
  <c r="E14" i="2"/>
  <c r="H14" i="2" s="1"/>
  <c r="F16" i="2" s="1"/>
  <c r="H16" i="2" s="1"/>
  <c r="Y5" i="6"/>
  <c r="BQ5" i="6" s="1"/>
  <c r="A19" i="6"/>
  <c r="D17" i="6"/>
  <c r="D18" i="6"/>
  <c r="A6" i="6"/>
  <c r="Q5" i="6"/>
  <c r="BA6" i="6" l="1"/>
  <c r="J6" i="6"/>
  <c r="BB6" i="6" s="1"/>
  <c r="AM5" i="6"/>
  <c r="BI5" i="6"/>
  <c r="N5" i="6"/>
  <c r="K5" i="6"/>
  <c r="BC5" i="6" s="1"/>
  <c r="M5" i="6"/>
  <c r="R5" i="6"/>
  <c r="A20" i="6"/>
  <c r="D19" i="6"/>
  <c r="E6" i="6"/>
  <c r="H4" i="6"/>
  <c r="AZ4" i="6" s="1"/>
  <c r="O4" i="6"/>
  <c r="BG4" i="6" s="1"/>
  <c r="N4" i="6"/>
  <c r="BF4" i="6" s="1"/>
  <c r="AL4" i="6"/>
  <c r="M4" i="6"/>
  <c r="BE4" i="6" s="1"/>
  <c r="Q4" i="6"/>
  <c r="S5" i="6"/>
  <c r="B6" i="6"/>
  <c r="D5" i="5"/>
  <c r="D11" i="3"/>
  <c r="M11" i="3" s="1"/>
  <c r="G7" i="6" s="1"/>
  <c r="AY7" i="6" s="1"/>
  <c r="C12" i="3"/>
  <c r="F11" i="3"/>
  <c r="O11" i="3" s="1"/>
  <c r="B5" i="5" s="1"/>
  <c r="C5" i="5" s="1"/>
  <c r="E11" i="3"/>
  <c r="N11" i="3" s="1"/>
  <c r="I7" i="6" s="1"/>
  <c r="BA7" i="6" s="1"/>
  <c r="AA5" i="6"/>
  <c r="E3" i="5"/>
  <c r="J5" i="6"/>
  <c r="BB5" i="6" s="1"/>
  <c r="O6" i="6"/>
  <c r="N6" i="6"/>
  <c r="AL6" i="6"/>
  <c r="M6" i="6"/>
  <c r="Q6" i="6"/>
  <c r="A7" i="6"/>
  <c r="D6" i="6"/>
  <c r="S6" i="6"/>
  <c r="C10" i="4"/>
  <c r="D10" i="4"/>
  <c r="P5" i="6"/>
  <c r="BH5" i="6" s="1"/>
  <c r="AI5" i="6"/>
  <c r="J4" i="6"/>
  <c r="BB4" i="6" s="1"/>
  <c r="AC4" i="6"/>
  <c r="W6" i="6" l="1"/>
  <c r="BE6" i="6"/>
  <c r="X5" i="6"/>
  <c r="BF5" i="6"/>
  <c r="Y6" i="6"/>
  <c r="BG6" i="6"/>
  <c r="X6" i="6"/>
  <c r="BF6" i="6"/>
  <c r="W5" i="6"/>
  <c r="BE5" i="6"/>
  <c r="AC5" i="6"/>
  <c r="BK5" i="6"/>
  <c r="AM6" i="6"/>
  <c r="BI6" i="6"/>
  <c r="AB5" i="6"/>
  <c r="BJ5" i="6"/>
  <c r="AA4" i="6"/>
  <c r="BI4" i="6"/>
  <c r="AC6" i="6"/>
  <c r="BK6" i="6"/>
  <c r="T6" i="6"/>
  <c r="H6" i="6"/>
  <c r="AZ6" i="6" s="1"/>
  <c r="AM4" i="6"/>
  <c r="E7" i="6"/>
  <c r="D12" i="3"/>
  <c r="M12" i="3" s="1"/>
  <c r="G8" i="6" s="1"/>
  <c r="AY8" i="6" s="1"/>
  <c r="C13" i="3"/>
  <c r="F12" i="3"/>
  <c r="O12" i="3" s="1"/>
  <c r="B6" i="5" s="1"/>
  <c r="C6" i="5" s="1"/>
  <c r="E12" i="3"/>
  <c r="N12" i="3" s="1"/>
  <c r="I8" i="6" s="1"/>
  <c r="BA8" i="6" s="1"/>
  <c r="P6" i="6"/>
  <c r="BH6" i="6" s="1"/>
  <c r="R4" i="6"/>
  <c r="BJ4" i="6" s="1"/>
  <c r="T4" i="6"/>
  <c r="O7" i="6"/>
  <c r="BG7" i="6" s="1"/>
  <c r="N7" i="6"/>
  <c r="AL7" i="6"/>
  <c r="M7" i="6"/>
  <c r="BE7" i="6" s="1"/>
  <c r="W4" i="6"/>
  <c r="D20" i="6"/>
  <c r="A21" i="6"/>
  <c r="T5" i="6"/>
  <c r="Z5" i="6"/>
  <c r="AA6" i="6"/>
  <c r="B7" i="6"/>
  <c r="E5" i="5"/>
  <c r="D6" i="5"/>
  <c r="E4" i="5"/>
  <c r="X4" i="6"/>
  <c r="BP4" i="6" s="1"/>
  <c r="S7" i="6"/>
  <c r="Q7" i="6"/>
  <c r="A8" i="6"/>
  <c r="D7" i="6"/>
  <c r="H7" i="6" s="1"/>
  <c r="AZ7" i="6" s="1"/>
  <c r="P4" i="6"/>
  <c r="BH4" i="6" s="1"/>
  <c r="Y4" i="6"/>
  <c r="BP5" i="6" l="1"/>
  <c r="BO5" i="6"/>
  <c r="BO6" i="6"/>
  <c r="BQ6" i="6"/>
  <c r="AG5" i="6"/>
  <c r="AH5" i="6"/>
  <c r="BP6" i="6"/>
  <c r="Y7" i="6"/>
  <c r="BQ7" i="6" s="1"/>
  <c r="X7" i="6"/>
  <c r="AH7" i="6" s="1"/>
  <c r="BF7" i="6"/>
  <c r="AH6" i="6"/>
  <c r="AG6" i="6"/>
  <c r="AI6" i="6"/>
  <c r="AD6" i="6"/>
  <c r="BL6" i="6"/>
  <c r="AM7" i="6"/>
  <c r="BI7" i="6"/>
  <c r="AG4" i="6"/>
  <c r="BO4" i="6"/>
  <c r="AC7" i="6"/>
  <c r="BK7" i="6"/>
  <c r="AJ5" i="6"/>
  <c r="BR5" i="6"/>
  <c r="AI4" i="6"/>
  <c r="BQ4" i="6"/>
  <c r="AD5" i="6"/>
  <c r="BL5" i="6"/>
  <c r="AD4" i="6"/>
  <c r="BL4" i="6"/>
  <c r="J7" i="6"/>
  <c r="BB7" i="6" s="1"/>
  <c r="R7" i="6"/>
  <c r="D13" i="3"/>
  <c r="M13" i="3" s="1"/>
  <c r="G9" i="6" s="1"/>
  <c r="AY9" i="6" s="1"/>
  <c r="C14" i="3"/>
  <c r="F13" i="3"/>
  <c r="O13" i="3" s="1"/>
  <c r="B7" i="5" s="1"/>
  <c r="C7" i="5" s="1"/>
  <c r="E13" i="3"/>
  <c r="N13" i="3" s="1"/>
  <c r="I9" i="6" s="1"/>
  <c r="BA9" i="6" s="1"/>
  <c r="R6" i="6"/>
  <c r="M8" i="6"/>
  <c r="AL8" i="6"/>
  <c r="O8" i="6"/>
  <c r="BG8" i="6" s="1"/>
  <c r="N8" i="6"/>
  <c r="BF8" i="6" s="1"/>
  <c r="Z4" i="6"/>
  <c r="AH4" i="6"/>
  <c r="D21" i="6"/>
  <c r="A22" i="6"/>
  <c r="P7" i="6"/>
  <c r="BH7" i="6" s="1"/>
  <c r="AB4" i="6"/>
  <c r="E8" i="6"/>
  <c r="W7" i="6"/>
  <c r="AA7" i="6"/>
  <c r="D8" i="6"/>
  <c r="J8" i="6" s="1"/>
  <c r="BB8" i="6" s="1"/>
  <c r="S8" i="6"/>
  <c r="Q8" i="6"/>
  <c r="A9" i="6"/>
  <c r="B8" i="6"/>
  <c r="D7" i="5"/>
  <c r="Z6" i="6"/>
  <c r="T7" i="6" l="1"/>
  <c r="BL7" i="6" s="1"/>
  <c r="X8" i="6"/>
  <c r="AH8" i="6" s="1"/>
  <c r="Y8" i="6"/>
  <c r="BQ8" i="6" s="1"/>
  <c r="AI7" i="6"/>
  <c r="W8" i="6"/>
  <c r="BE8" i="6"/>
  <c r="BP7" i="6"/>
  <c r="AJ4" i="6"/>
  <c r="BR4" i="6"/>
  <c r="AG7" i="6"/>
  <c r="BO7" i="6"/>
  <c r="AB7" i="6"/>
  <c r="BJ7" i="6"/>
  <c r="AC8" i="6"/>
  <c r="BK8" i="6"/>
  <c r="AM8" i="6"/>
  <c r="BI8" i="6"/>
  <c r="AJ6" i="6"/>
  <c r="BR6" i="6"/>
  <c r="AB6" i="6"/>
  <c r="BJ6" i="6"/>
  <c r="T8" i="6"/>
  <c r="Z7" i="6"/>
  <c r="B9" i="6"/>
  <c r="D8" i="5"/>
  <c r="E7" i="5" s="1"/>
  <c r="E6" i="5"/>
  <c r="H8" i="6"/>
  <c r="AZ8" i="6" s="1"/>
  <c r="P8" i="6"/>
  <c r="BH8" i="6" s="1"/>
  <c r="AA8" i="6"/>
  <c r="S9" i="6"/>
  <c r="Q9" i="6"/>
  <c r="A10" i="6"/>
  <c r="D9" i="6"/>
  <c r="J9" i="6" s="1"/>
  <c r="BB9" i="6" s="1"/>
  <c r="E9" i="6"/>
  <c r="D14" i="3"/>
  <c r="M14" i="3" s="1"/>
  <c r="G10" i="6" s="1"/>
  <c r="AY10" i="6" s="1"/>
  <c r="C15" i="3"/>
  <c r="F14" i="3"/>
  <c r="O14" i="3" s="1"/>
  <c r="B8" i="5" s="1"/>
  <c r="C8" i="5" s="1"/>
  <c r="E14" i="3"/>
  <c r="N14" i="3" s="1"/>
  <c r="I10" i="6" s="1"/>
  <c r="BA10" i="6" s="1"/>
  <c r="A23" i="6"/>
  <c r="D22" i="6"/>
  <c r="AL9" i="6"/>
  <c r="M9" i="6"/>
  <c r="BE9" i="6" s="1"/>
  <c r="H9" i="6"/>
  <c r="AZ9" i="6" s="1"/>
  <c r="O9" i="6"/>
  <c r="BG9" i="6" s="1"/>
  <c r="N9" i="6"/>
  <c r="AD7" i="6" l="1"/>
  <c r="BP8" i="6"/>
  <c r="AI8" i="6"/>
  <c r="BO8" i="6"/>
  <c r="AG8" i="6"/>
  <c r="X9" i="6"/>
  <c r="AH9" i="6" s="1"/>
  <c r="BF9" i="6"/>
  <c r="AM9" i="6"/>
  <c r="BI9" i="6"/>
  <c r="AC9" i="6"/>
  <c r="BK9" i="6"/>
  <c r="AJ7" i="6"/>
  <c r="BR7" i="6"/>
  <c r="AD8" i="6"/>
  <c r="BL8" i="6"/>
  <c r="E10" i="6"/>
  <c r="AA9" i="6"/>
  <c r="T9" i="6"/>
  <c r="Z8" i="6"/>
  <c r="A11" i="6"/>
  <c r="D10" i="6"/>
  <c r="H10" i="6" s="1"/>
  <c r="AZ10" i="6" s="1"/>
  <c r="Q10" i="6"/>
  <c r="S10" i="6"/>
  <c r="B10" i="6"/>
  <c r="D9" i="5"/>
  <c r="A24" i="6"/>
  <c r="D23" i="6"/>
  <c r="O10" i="6"/>
  <c r="BG10" i="6" s="1"/>
  <c r="N10" i="6"/>
  <c r="BF10" i="6" s="1"/>
  <c r="AL10" i="6"/>
  <c r="M10" i="6"/>
  <c r="BE10" i="6" s="1"/>
  <c r="W9" i="6"/>
  <c r="R9" i="6"/>
  <c r="P9" i="6"/>
  <c r="BH9" i="6" s="1"/>
  <c r="R8" i="6"/>
  <c r="D15" i="3"/>
  <c r="M15" i="3" s="1"/>
  <c r="G11" i="6" s="1"/>
  <c r="AY11" i="6" s="1"/>
  <c r="C16" i="3"/>
  <c r="F15" i="3"/>
  <c r="O15" i="3" s="1"/>
  <c r="B9" i="5" s="1"/>
  <c r="C9" i="5" s="1"/>
  <c r="E15" i="3"/>
  <c r="N15" i="3" s="1"/>
  <c r="I11" i="6" s="1"/>
  <c r="BA11" i="6" s="1"/>
  <c r="Y9" i="6"/>
  <c r="BQ9" i="6" s="1"/>
  <c r="AI9" i="6" l="1"/>
  <c r="BP9" i="6"/>
  <c r="AC10" i="6"/>
  <c r="BK10" i="6"/>
  <c r="AD9" i="6"/>
  <c r="BL9" i="6"/>
  <c r="AB9" i="6"/>
  <c r="BJ9" i="6"/>
  <c r="AB8" i="6"/>
  <c r="BJ8" i="6"/>
  <c r="AJ8" i="6"/>
  <c r="BR8" i="6"/>
  <c r="AG9" i="6"/>
  <c r="BO9" i="6"/>
  <c r="AM10" i="6"/>
  <c r="BI10" i="6"/>
  <c r="R10" i="6"/>
  <c r="B11" i="6"/>
  <c r="D10" i="5"/>
  <c r="P10" i="6"/>
  <c r="BH10" i="6" s="1"/>
  <c r="D24" i="6"/>
  <c r="A25" i="6"/>
  <c r="E8" i="5"/>
  <c r="Q11" i="6"/>
  <c r="A12" i="6"/>
  <c r="D11" i="6"/>
  <c r="J11" i="6" s="1"/>
  <c r="BB11" i="6" s="1"/>
  <c r="S11" i="6"/>
  <c r="E11" i="6"/>
  <c r="O11" i="6"/>
  <c r="N11" i="6"/>
  <c r="BF11" i="6" s="1"/>
  <c r="AL11" i="6"/>
  <c r="M11" i="6"/>
  <c r="Z9" i="6"/>
  <c r="J10" i="6"/>
  <c r="BB10" i="6" s="1"/>
  <c r="X10" i="6"/>
  <c r="D16" i="3"/>
  <c r="M16" i="3" s="1"/>
  <c r="G12" i="6" s="1"/>
  <c r="AY12" i="6" s="1"/>
  <c r="C17" i="3"/>
  <c r="F16" i="3"/>
  <c r="O16" i="3" s="1"/>
  <c r="B10" i="5" s="1"/>
  <c r="C10" i="5" s="1"/>
  <c r="E16" i="3"/>
  <c r="N16" i="3" s="1"/>
  <c r="I12" i="6" s="1"/>
  <c r="BA12" i="6" s="1"/>
  <c r="Y10" i="6"/>
  <c r="AA10" i="6"/>
  <c r="W10" i="6"/>
  <c r="W11" i="6" l="1"/>
  <c r="AG11" i="6" s="1"/>
  <c r="BE11" i="6"/>
  <c r="Y11" i="6"/>
  <c r="AI11" i="6" s="1"/>
  <c r="BG11" i="6"/>
  <c r="AG10" i="6"/>
  <c r="BO10" i="6"/>
  <c r="AB10" i="6"/>
  <c r="BJ10" i="6"/>
  <c r="AM11" i="6"/>
  <c r="BI11" i="6"/>
  <c r="AI10" i="6"/>
  <c r="BQ10" i="6"/>
  <c r="AJ9" i="6"/>
  <c r="BR9" i="6"/>
  <c r="AH10" i="6"/>
  <c r="BP10" i="6"/>
  <c r="AC11" i="6"/>
  <c r="BK11" i="6"/>
  <c r="AA11" i="6"/>
  <c r="T11" i="6"/>
  <c r="D17" i="3"/>
  <c r="M17" i="3" s="1"/>
  <c r="G13" i="6" s="1"/>
  <c r="AY13" i="6" s="1"/>
  <c r="C18" i="3"/>
  <c r="F17" i="3"/>
  <c r="O17" i="3" s="1"/>
  <c r="B11" i="5" s="1"/>
  <c r="C11" i="5" s="1"/>
  <c r="E17" i="3"/>
  <c r="N17" i="3" s="1"/>
  <c r="I13" i="6" s="1"/>
  <c r="BA13" i="6" s="1"/>
  <c r="Z10" i="6"/>
  <c r="P11" i="6"/>
  <c r="BH11" i="6" s="1"/>
  <c r="B12" i="6"/>
  <c r="D11" i="5"/>
  <c r="E10" i="5" s="1"/>
  <c r="H11" i="6"/>
  <c r="AZ11" i="6" s="1"/>
  <c r="E9" i="5"/>
  <c r="AL12" i="6"/>
  <c r="O12" i="6"/>
  <c r="N12" i="6"/>
  <c r="M12" i="6"/>
  <c r="BE12" i="6" s="1"/>
  <c r="E12" i="6"/>
  <c r="T10" i="6"/>
  <c r="S12" i="6"/>
  <c r="Q12" i="6"/>
  <c r="D12" i="6"/>
  <c r="H12" i="6" s="1"/>
  <c r="AZ12" i="6" s="1"/>
  <c r="A13" i="6"/>
  <c r="D25" i="6"/>
  <c r="A26" i="6"/>
  <c r="X11" i="6"/>
  <c r="BO11" i="6" l="1"/>
  <c r="BQ11" i="6"/>
  <c r="X12" i="6"/>
  <c r="AH12" i="6" s="1"/>
  <c r="BF12" i="6"/>
  <c r="Y12" i="6"/>
  <c r="AI12" i="6" s="1"/>
  <c r="BG12" i="6"/>
  <c r="AD11" i="6"/>
  <c r="BL11" i="6"/>
  <c r="AJ10" i="6"/>
  <c r="BR10" i="6"/>
  <c r="AM12" i="6"/>
  <c r="BI12" i="6"/>
  <c r="AC12" i="6"/>
  <c r="BK12" i="6"/>
  <c r="AH11" i="6"/>
  <c r="BP11" i="6"/>
  <c r="AD10" i="6"/>
  <c r="BL10" i="6"/>
  <c r="AA12" i="6"/>
  <c r="R12" i="6"/>
  <c r="D18" i="3"/>
  <c r="M18" i="3" s="1"/>
  <c r="G14" i="6" s="1"/>
  <c r="AY14" i="6" s="1"/>
  <c r="C19" i="3"/>
  <c r="F18" i="3"/>
  <c r="O18" i="3" s="1"/>
  <c r="B12" i="5" s="1"/>
  <c r="C12" i="5" s="1"/>
  <c r="E18" i="3"/>
  <c r="N18" i="3" s="1"/>
  <c r="I14" i="6" s="1"/>
  <c r="BA14" i="6" s="1"/>
  <c r="A27" i="6"/>
  <c r="D26" i="6"/>
  <c r="AL13" i="6"/>
  <c r="M13" i="6"/>
  <c r="O13" i="6"/>
  <c r="N13" i="6"/>
  <c r="J12" i="6"/>
  <c r="BB12" i="6" s="1"/>
  <c r="P12" i="6"/>
  <c r="BH12" i="6" s="1"/>
  <c r="R11" i="6"/>
  <c r="B13" i="6"/>
  <c r="E11" i="5"/>
  <c r="D12" i="5"/>
  <c r="D13" i="6"/>
  <c r="J13" i="6" s="1"/>
  <c r="BB13" i="6" s="1"/>
  <c r="S13" i="6"/>
  <c r="A14" i="6"/>
  <c r="Q13" i="6"/>
  <c r="Z11" i="6"/>
  <c r="E13" i="6"/>
  <c r="W12" i="6"/>
  <c r="BQ12" i="6" l="1"/>
  <c r="W13" i="6"/>
  <c r="AG13" i="6" s="1"/>
  <c r="BE13" i="6"/>
  <c r="BP12" i="6"/>
  <c r="X13" i="6"/>
  <c r="AH13" i="6" s="1"/>
  <c r="BF13" i="6"/>
  <c r="Y13" i="6"/>
  <c r="BG13" i="6"/>
  <c r="AG12" i="6"/>
  <c r="BO12" i="6"/>
  <c r="AB11" i="6"/>
  <c r="BJ11" i="6"/>
  <c r="AB12" i="6"/>
  <c r="BJ12" i="6"/>
  <c r="AM13" i="6"/>
  <c r="BI13" i="6"/>
  <c r="AJ11" i="6"/>
  <c r="BR11" i="6"/>
  <c r="AC13" i="6"/>
  <c r="BK13" i="6"/>
  <c r="T13" i="6"/>
  <c r="AA13" i="6"/>
  <c r="Z12" i="6"/>
  <c r="D19" i="3"/>
  <c r="M19" i="3" s="1"/>
  <c r="G15" i="6" s="1"/>
  <c r="AY15" i="6" s="1"/>
  <c r="C20" i="3"/>
  <c r="F19" i="3"/>
  <c r="O19" i="3" s="1"/>
  <c r="B13" i="5" s="1"/>
  <c r="C13" i="5" s="1"/>
  <c r="E19" i="3"/>
  <c r="N19" i="3" s="1"/>
  <c r="I15" i="6" s="1"/>
  <c r="BA15" i="6" s="1"/>
  <c r="O14" i="6"/>
  <c r="BG14" i="6" s="1"/>
  <c r="N14" i="6"/>
  <c r="AL14" i="6"/>
  <c r="M14" i="6"/>
  <c r="BE14" i="6" s="1"/>
  <c r="A15" i="6"/>
  <c r="D14" i="6"/>
  <c r="J14" i="6" s="1"/>
  <c r="BB14" i="6" s="1"/>
  <c r="Q14" i="6"/>
  <c r="S14" i="6"/>
  <c r="E14" i="6"/>
  <c r="T12" i="6"/>
  <c r="B14" i="6"/>
  <c r="E12" i="5"/>
  <c r="D13" i="5"/>
  <c r="H13" i="6"/>
  <c r="AZ13" i="6" s="1"/>
  <c r="P13" i="6"/>
  <c r="BH13" i="6" s="1"/>
  <c r="A28" i="6"/>
  <c r="D27" i="6"/>
  <c r="X14" i="6" l="1"/>
  <c r="AH14" i="6" s="1"/>
  <c r="BF14" i="6"/>
  <c r="BP13" i="6"/>
  <c r="BQ13" i="6"/>
  <c r="AI13" i="6"/>
  <c r="BO13" i="6"/>
  <c r="W14" i="6"/>
  <c r="BO14" i="6" s="1"/>
  <c r="AD12" i="6"/>
  <c r="BL12" i="6"/>
  <c r="AC14" i="6"/>
  <c r="BK14" i="6"/>
  <c r="AM14" i="6"/>
  <c r="BI14" i="6"/>
  <c r="AJ12" i="6"/>
  <c r="BR12" i="6"/>
  <c r="AD13" i="6"/>
  <c r="BL13" i="6"/>
  <c r="AA14" i="6"/>
  <c r="H14" i="6"/>
  <c r="AZ14" i="6" s="1"/>
  <c r="E15" i="6"/>
  <c r="P14" i="6"/>
  <c r="BH14" i="6" s="1"/>
  <c r="Q15" i="6"/>
  <c r="S15" i="6"/>
  <c r="D15" i="6"/>
  <c r="J15" i="6" s="1"/>
  <c r="BB15" i="6" s="1"/>
  <c r="Z13" i="6"/>
  <c r="D20" i="3"/>
  <c r="M20" i="3" s="1"/>
  <c r="G16" i="6" s="1"/>
  <c r="AY16" i="6" s="1"/>
  <c r="C21" i="3"/>
  <c r="F20" i="3"/>
  <c r="O20" i="3" s="1"/>
  <c r="B14" i="5" s="1"/>
  <c r="C14" i="5" s="1"/>
  <c r="E20" i="3"/>
  <c r="N20" i="3" s="1"/>
  <c r="I16" i="6" s="1"/>
  <c r="BA16" i="6" s="1"/>
  <c r="O15" i="6"/>
  <c r="N15" i="6"/>
  <c r="AL15" i="6"/>
  <c r="M15" i="6"/>
  <c r="BE15" i="6" s="1"/>
  <c r="D28" i="6"/>
  <c r="A29" i="6"/>
  <c r="R13" i="6"/>
  <c r="Y14" i="6"/>
  <c r="B15" i="6"/>
  <c r="D14" i="5"/>
  <c r="E13" i="5" s="1"/>
  <c r="T14" i="6"/>
  <c r="R14" i="6" l="1"/>
  <c r="BJ14" i="6" s="1"/>
  <c r="Y15" i="6"/>
  <c r="AI15" i="6" s="1"/>
  <c r="BG15" i="6"/>
  <c r="X15" i="6"/>
  <c r="AH15" i="6" s="1"/>
  <c r="BF15" i="6"/>
  <c r="AG14" i="6"/>
  <c r="BP14" i="6"/>
  <c r="AB13" i="6"/>
  <c r="BJ13" i="6"/>
  <c r="AM15" i="6"/>
  <c r="BI15" i="6"/>
  <c r="AD14" i="6"/>
  <c r="BL14" i="6"/>
  <c r="AJ13" i="6"/>
  <c r="BR13" i="6"/>
  <c r="AC15" i="6"/>
  <c r="BK15" i="6"/>
  <c r="AI14" i="6"/>
  <c r="BQ14" i="6"/>
  <c r="AA15" i="6"/>
  <c r="H15" i="6"/>
  <c r="AZ15" i="6" s="1"/>
  <c r="E16" i="6"/>
  <c r="E17" i="6" s="1"/>
  <c r="E18" i="6" s="1"/>
  <c r="E19" i="6" s="1"/>
  <c r="E20" i="6" s="1"/>
  <c r="E21" i="6" s="1"/>
  <c r="E22" i="6" s="1"/>
  <c r="E23" i="6" s="1"/>
  <c r="E24" i="6" s="1"/>
  <c r="E25" i="6" s="1"/>
  <c r="E26" i="6" s="1"/>
  <c r="E27" i="6" s="1"/>
  <c r="E28" i="6" s="1"/>
  <c r="E29" i="6" s="1"/>
  <c r="T15" i="6"/>
  <c r="W15" i="6"/>
  <c r="J16" i="6"/>
  <c r="BB16" i="6" s="1"/>
  <c r="S16" i="6"/>
  <c r="Z14" i="6"/>
  <c r="D29" i="6"/>
  <c r="A30" i="6"/>
  <c r="D21" i="3"/>
  <c r="M21" i="3" s="1"/>
  <c r="G17" i="6" s="1"/>
  <c r="C22" i="3"/>
  <c r="F21" i="3"/>
  <c r="O21" i="3" s="1"/>
  <c r="B15" i="5" s="1"/>
  <c r="C15" i="5" s="1"/>
  <c r="E21" i="3"/>
  <c r="N21" i="3" s="1"/>
  <c r="I17" i="6" s="1"/>
  <c r="BA17" i="6" s="1"/>
  <c r="B16" i="6"/>
  <c r="E14" i="5"/>
  <c r="D15" i="5"/>
  <c r="P15" i="6"/>
  <c r="BH15" i="6" s="1"/>
  <c r="N16" i="6"/>
  <c r="BF16" i="6" s="1"/>
  <c r="AL16" i="6"/>
  <c r="O16" i="6"/>
  <c r="BG16" i="6" s="1"/>
  <c r="M16" i="6"/>
  <c r="BE16" i="6" s="1"/>
  <c r="H16" i="6"/>
  <c r="AZ16" i="6" s="1"/>
  <c r="Q16" i="6"/>
  <c r="R15" i="6" l="1"/>
  <c r="AB15" i="6" s="1"/>
  <c r="AB14" i="6"/>
  <c r="BP15" i="6"/>
  <c r="N17" i="6"/>
  <c r="BF17" i="6" s="1"/>
  <c r="AY17" i="6"/>
  <c r="BQ15" i="6"/>
  <c r="AC16" i="6"/>
  <c r="BK16" i="6"/>
  <c r="AM16" i="6"/>
  <c r="BI16" i="6"/>
  <c r="AG15" i="6"/>
  <c r="BO15" i="6"/>
  <c r="AJ14" i="6"/>
  <c r="BR14" i="6"/>
  <c r="AD15" i="6"/>
  <c r="BL15" i="6"/>
  <c r="E30" i="6"/>
  <c r="R16" i="6"/>
  <c r="B17" i="6"/>
  <c r="D16" i="5"/>
  <c r="P16" i="6"/>
  <c r="BH16" i="6" s="1"/>
  <c r="Y16" i="6"/>
  <c r="T16" i="6"/>
  <c r="J17" i="6"/>
  <c r="BB17" i="6" s="1"/>
  <c r="S17" i="6"/>
  <c r="Z15" i="6"/>
  <c r="W16" i="6"/>
  <c r="A31" i="6"/>
  <c r="D30" i="6"/>
  <c r="E31" i="6" s="1"/>
  <c r="X16" i="6"/>
  <c r="AA16" i="6"/>
  <c r="D22" i="3"/>
  <c r="M22" i="3" s="1"/>
  <c r="G18" i="6" s="1"/>
  <c r="AY18" i="6" s="1"/>
  <c r="C23" i="3"/>
  <c r="F22" i="3"/>
  <c r="O22" i="3" s="1"/>
  <c r="B16" i="5" s="1"/>
  <c r="C16" i="5" s="1"/>
  <c r="E22" i="3"/>
  <c r="N22" i="3" s="1"/>
  <c r="I18" i="6" s="1"/>
  <c r="BA18" i="6" s="1"/>
  <c r="AL17" i="6"/>
  <c r="M17" i="6"/>
  <c r="BE17" i="6" s="1"/>
  <c r="H17" i="6"/>
  <c r="AZ17" i="6" s="1"/>
  <c r="O17" i="6"/>
  <c r="BG17" i="6" s="1"/>
  <c r="Q17" i="6"/>
  <c r="BJ15" i="6" l="1"/>
  <c r="AJ15" i="6"/>
  <c r="BR15" i="6"/>
  <c r="AG16" i="6"/>
  <c r="BO16" i="6"/>
  <c r="AB16" i="6"/>
  <c r="BJ16" i="6"/>
  <c r="AC17" i="6"/>
  <c r="BK17" i="6"/>
  <c r="AD16" i="6"/>
  <c r="BL16" i="6"/>
  <c r="AM17" i="6"/>
  <c r="BI17" i="6"/>
  <c r="AH16" i="6"/>
  <c r="BP16" i="6"/>
  <c r="AI16" i="6"/>
  <c r="BQ16" i="6"/>
  <c r="X17" i="6"/>
  <c r="B18" i="6"/>
  <c r="D17" i="5"/>
  <c r="E15" i="5"/>
  <c r="P17" i="6"/>
  <c r="BH17" i="6" s="1"/>
  <c r="Y17" i="6"/>
  <c r="J18" i="6"/>
  <c r="BB18" i="6" s="1"/>
  <c r="S18" i="6"/>
  <c r="R17" i="6"/>
  <c r="AA17" i="6"/>
  <c r="D23" i="3"/>
  <c r="M23" i="3" s="1"/>
  <c r="G19" i="6" s="1"/>
  <c r="AY19" i="6" s="1"/>
  <c r="C24" i="3"/>
  <c r="F23" i="3"/>
  <c r="O23" i="3" s="1"/>
  <c r="B17" i="5" s="1"/>
  <c r="C17" i="5" s="1"/>
  <c r="E23" i="3"/>
  <c r="N23" i="3" s="1"/>
  <c r="I19" i="6" s="1"/>
  <c r="BA19" i="6" s="1"/>
  <c r="W17" i="6"/>
  <c r="H18" i="6"/>
  <c r="AZ18" i="6" s="1"/>
  <c r="O18" i="6"/>
  <c r="BG18" i="6" s="1"/>
  <c r="N18" i="6"/>
  <c r="BF18" i="6" s="1"/>
  <c r="AL18" i="6"/>
  <c r="M18" i="6"/>
  <c r="BE18" i="6" s="1"/>
  <c r="Q18" i="6"/>
  <c r="A32" i="6"/>
  <c r="D31" i="6"/>
  <c r="E32" i="6" s="1"/>
  <c r="T17" i="6"/>
  <c r="Z16" i="6"/>
  <c r="AC18" i="6" l="1"/>
  <c r="BK18" i="6"/>
  <c r="AM18" i="6"/>
  <c r="BI18" i="6"/>
  <c r="AI17" i="6"/>
  <c r="BQ17" i="6"/>
  <c r="AG17" i="6"/>
  <c r="BO17" i="6"/>
  <c r="AD17" i="6"/>
  <c r="BL17" i="6"/>
  <c r="AJ16" i="6"/>
  <c r="BR16" i="6"/>
  <c r="AB17" i="6"/>
  <c r="BJ17" i="6"/>
  <c r="AH17" i="6"/>
  <c r="BP17" i="6"/>
  <c r="J19" i="6"/>
  <c r="BB19" i="6" s="1"/>
  <c r="S19" i="6"/>
  <c r="B19" i="6"/>
  <c r="D18" i="5"/>
  <c r="T18" i="6"/>
  <c r="E16" i="5"/>
  <c r="AA18" i="6"/>
  <c r="D24" i="3"/>
  <c r="M24" i="3" s="1"/>
  <c r="G20" i="6" s="1"/>
  <c r="AY20" i="6" s="1"/>
  <c r="C25" i="3"/>
  <c r="F24" i="3"/>
  <c r="O24" i="3" s="1"/>
  <c r="B18" i="5" s="1"/>
  <c r="C18" i="5" s="1"/>
  <c r="E24" i="3"/>
  <c r="N24" i="3" s="1"/>
  <c r="I20" i="6" s="1"/>
  <c r="BA20" i="6" s="1"/>
  <c r="H19" i="6"/>
  <c r="AZ19" i="6" s="1"/>
  <c r="O19" i="6"/>
  <c r="BG19" i="6" s="1"/>
  <c r="AL19" i="6"/>
  <c r="N19" i="6"/>
  <c r="BF19" i="6" s="1"/>
  <c r="M19" i="6"/>
  <c r="BE19" i="6" s="1"/>
  <c r="Q19" i="6"/>
  <c r="D32" i="6"/>
  <c r="E33" i="6" s="1"/>
  <c r="A33" i="6"/>
  <c r="P18" i="6"/>
  <c r="BH18" i="6" s="1"/>
  <c r="Y18" i="6"/>
  <c r="W18" i="6"/>
  <c r="X18" i="6"/>
  <c r="R18" i="6"/>
  <c r="Z17" i="6"/>
  <c r="AI18" i="6" l="1"/>
  <c r="BQ18" i="6"/>
  <c r="AB18" i="6"/>
  <c r="BJ18" i="6"/>
  <c r="AD18" i="6"/>
  <c r="BL18" i="6"/>
  <c r="AH18" i="6"/>
  <c r="BP18" i="6"/>
  <c r="AC19" i="6"/>
  <c r="BK19" i="6"/>
  <c r="AG18" i="6"/>
  <c r="BO18" i="6"/>
  <c r="AJ17" i="6"/>
  <c r="BR17" i="6"/>
  <c r="AM19" i="6"/>
  <c r="BI19" i="6"/>
  <c r="R19" i="6"/>
  <c r="T19" i="6"/>
  <c r="J20" i="6"/>
  <c r="BB20" i="6" s="1"/>
  <c r="S20" i="6"/>
  <c r="B20" i="6"/>
  <c r="D19" i="5"/>
  <c r="P19" i="6"/>
  <c r="BH19" i="6" s="1"/>
  <c r="Y19" i="6"/>
  <c r="Z18" i="6"/>
  <c r="W19" i="6"/>
  <c r="D25" i="3"/>
  <c r="M25" i="3" s="1"/>
  <c r="G21" i="6" s="1"/>
  <c r="AY21" i="6" s="1"/>
  <c r="C26" i="3"/>
  <c r="F25" i="3"/>
  <c r="O25" i="3" s="1"/>
  <c r="B19" i="5" s="1"/>
  <c r="C19" i="5" s="1"/>
  <c r="E25" i="3"/>
  <c r="N25" i="3" s="1"/>
  <c r="I21" i="6" s="1"/>
  <c r="BA21" i="6" s="1"/>
  <c r="E17" i="5"/>
  <c r="N20" i="6"/>
  <c r="BF20" i="6" s="1"/>
  <c r="AL20" i="6"/>
  <c r="O20" i="6"/>
  <c r="BG20" i="6" s="1"/>
  <c r="M20" i="6"/>
  <c r="BE20" i="6" s="1"/>
  <c r="H20" i="6"/>
  <c r="AZ20" i="6" s="1"/>
  <c r="Q20" i="6"/>
  <c r="AA19" i="6"/>
  <c r="D33" i="6"/>
  <c r="E34" i="6" s="1"/>
  <c r="A34" i="6"/>
  <c r="X19" i="6"/>
  <c r="AI19" i="6" l="1"/>
  <c r="BQ19" i="6"/>
  <c r="AC20" i="6"/>
  <c r="BK20" i="6"/>
  <c r="AM20" i="6"/>
  <c r="BI20" i="6"/>
  <c r="AD19" i="6"/>
  <c r="BL19" i="6"/>
  <c r="AG19" i="6"/>
  <c r="BO19" i="6"/>
  <c r="AH19" i="6"/>
  <c r="BP19" i="6"/>
  <c r="AJ18" i="6"/>
  <c r="BR18" i="6"/>
  <c r="AB19" i="6"/>
  <c r="BJ19" i="6"/>
  <c r="AA20" i="6"/>
  <c r="X20" i="6"/>
  <c r="B21" i="6"/>
  <c r="D20" i="5"/>
  <c r="N21" i="6"/>
  <c r="BF21" i="6" s="1"/>
  <c r="AL21" i="6"/>
  <c r="M21" i="6"/>
  <c r="BE21" i="6" s="1"/>
  <c r="H21" i="6"/>
  <c r="AZ21" i="6" s="1"/>
  <c r="O21" i="6"/>
  <c r="BG21" i="6" s="1"/>
  <c r="Q21" i="6"/>
  <c r="E18" i="5"/>
  <c r="J21" i="6"/>
  <c r="BB21" i="6" s="1"/>
  <c r="S21" i="6"/>
  <c r="A35" i="6"/>
  <c r="D34" i="6"/>
  <c r="E35" i="6" s="1"/>
  <c r="R20" i="6"/>
  <c r="W20" i="6"/>
  <c r="P20" i="6"/>
  <c r="BH20" i="6" s="1"/>
  <c r="Y20" i="6"/>
  <c r="D26" i="3"/>
  <c r="M26" i="3" s="1"/>
  <c r="G22" i="6" s="1"/>
  <c r="AY22" i="6" s="1"/>
  <c r="C27" i="3"/>
  <c r="F26" i="3"/>
  <c r="O26" i="3" s="1"/>
  <c r="B20" i="5" s="1"/>
  <c r="C20" i="5" s="1"/>
  <c r="E26" i="3"/>
  <c r="N26" i="3" s="1"/>
  <c r="I22" i="6" s="1"/>
  <c r="BA22" i="6" s="1"/>
  <c r="Z19" i="6"/>
  <c r="T20" i="6"/>
  <c r="AJ19" i="6" l="1"/>
  <c r="BR19" i="6"/>
  <c r="AI20" i="6"/>
  <c r="BQ20" i="6"/>
  <c r="AH20" i="6"/>
  <c r="BP20" i="6"/>
  <c r="AB20" i="6"/>
  <c r="BJ20" i="6"/>
  <c r="AC21" i="6"/>
  <c r="BK21" i="6"/>
  <c r="AM21" i="6"/>
  <c r="BI21" i="6"/>
  <c r="AD20" i="6"/>
  <c r="BL20" i="6"/>
  <c r="AG20" i="6"/>
  <c r="BO20" i="6"/>
  <c r="X21" i="6"/>
  <c r="J22" i="6"/>
  <c r="BB22" i="6" s="1"/>
  <c r="S22" i="6"/>
  <c r="B22" i="6"/>
  <c r="D21" i="5"/>
  <c r="E19" i="5"/>
  <c r="T21" i="6"/>
  <c r="P21" i="6"/>
  <c r="BH21" i="6" s="1"/>
  <c r="Y21" i="6"/>
  <c r="H22" i="6"/>
  <c r="AZ22" i="6" s="1"/>
  <c r="O22" i="6"/>
  <c r="BG22" i="6" s="1"/>
  <c r="N22" i="6"/>
  <c r="BF22" i="6" s="1"/>
  <c r="AL22" i="6"/>
  <c r="M22" i="6"/>
  <c r="BE22" i="6" s="1"/>
  <c r="Q22" i="6"/>
  <c r="A36" i="6"/>
  <c r="D35" i="6"/>
  <c r="E36" i="6" s="1"/>
  <c r="R21" i="6"/>
  <c r="AA21" i="6"/>
  <c r="D27" i="3"/>
  <c r="M27" i="3" s="1"/>
  <c r="G23" i="6" s="1"/>
  <c r="AY23" i="6" s="1"/>
  <c r="C28" i="3"/>
  <c r="F27" i="3"/>
  <c r="O27" i="3" s="1"/>
  <c r="B21" i="5" s="1"/>
  <c r="C21" i="5" s="1"/>
  <c r="E27" i="3"/>
  <c r="N27" i="3" s="1"/>
  <c r="I23" i="6" s="1"/>
  <c r="BA23" i="6" s="1"/>
  <c r="Z20" i="6"/>
  <c r="W21" i="6"/>
  <c r="AD21" i="6" l="1"/>
  <c r="BL21" i="6"/>
  <c r="AM22" i="6"/>
  <c r="BI22" i="6"/>
  <c r="AC22" i="6"/>
  <c r="BK22" i="6"/>
  <c r="AB21" i="6"/>
  <c r="BJ21" i="6"/>
  <c r="AJ20" i="6"/>
  <c r="BR20" i="6"/>
  <c r="AG21" i="6"/>
  <c r="BO21" i="6"/>
  <c r="AI21" i="6"/>
  <c r="BQ21" i="6"/>
  <c r="AH21" i="6"/>
  <c r="BP21" i="6"/>
  <c r="AA22" i="6"/>
  <c r="D36" i="6"/>
  <c r="E37" i="6" s="1"/>
  <c r="A37" i="6"/>
  <c r="P22" i="6"/>
  <c r="BH22" i="6" s="1"/>
  <c r="Y22" i="6"/>
  <c r="H23" i="6"/>
  <c r="AZ23" i="6" s="1"/>
  <c r="O23" i="6"/>
  <c r="BG23" i="6" s="1"/>
  <c r="M23" i="6"/>
  <c r="BE23" i="6" s="1"/>
  <c r="N23" i="6"/>
  <c r="BF23" i="6" s="1"/>
  <c r="AL23" i="6"/>
  <c r="Q23" i="6"/>
  <c r="R22" i="6"/>
  <c r="B23" i="6"/>
  <c r="D22" i="5"/>
  <c r="T22" i="6"/>
  <c r="D28" i="3"/>
  <c r="M28" i="3" s="1"/>
  <c r="G24" i="6" s="1"/>
  <c r="AY24" i="6" s="1"/>
  <c r="C29" i="3"/>
  <c r="F28" i="3"/>
  <c r="O28" i="3" s="1"/>
  <c r="B22" i="5" s="1"/>
  <c r="C22" i="5" s="1"/>
  <c r="E28" i="3"/>
  <c r="N28" i="3" s="1"/>
  <c r="I24" i="6" s="1"/>
  <c r="BA24" i="6" s="1"/>
  <c r="E20" i="5"/>
  <c r="X22" i="6"/>
  <c r="Z21" i="6"/>
  <c r="W22" i="6"/>
  <c r="J23" i="6"/>
  <c r="BB23" i="6" s="1"/>
  <c r="S23" i="6"/>
  <c r="AD22" i="6" l="1"/>
  <c r="BL22" i="6"/>
  <c r="AB22" i="6"/>
  <c r="BJ22" i="6"/>
  <c r="AG22" i="6"/>
  <c r="BO22" i="6"/>
  <c r="AI22" i="6"/>
  <c r="BQ22" i="6"/>
  <c r="AJ21" i="6"/>
  <c r="BR21" i="6"/>
  <c r="AM23" i="6"/>
  <c r="BI23" i="6"/>
  <c r="AH22" i="6"/>
  <c r="BP22" i="6"/>
  <c r="AC23" i="6"/>
  <c r="BK23" i="6"/>
  <c r="J24" i="6"/>
  <c r="BB24" i="6" s="1"/>
  <c r="S24" i="6"/>
  <c r="Z22" i="6"/>
  <c r="AA23" i="6"/>
  <c r="D29" i="3"/>
  <c r="M29" i="3" s="1"/>
  <c r="G25" i="6" s="1"/>
  <c r="AY25" i="6" s="1"/>
  <c r="C30" i="3"/>
  <c r="F29" i="3"/>
  <c r="O29" i="3" s="1"/>
  <c r="B23" i="5" s="1"/>
  <c r="C23" i="5" s="1"/>
  <c r="E29" i="3"/>
  <c r="N29" i="3" s="1"/>
  <c r="I25" i="6" s="1"/>
  <c r="BA25" i="6" s="1"/>
  <c r="D37" i="6"/>
  <c r="E38" i="6" s="1"/>
  <c r="A38" i="6"/>
  <c r="N24" i="6"/>
  <c r="BF24" i="6" s="1"/>
  <c r="AL24" i="6"/>
  <c r="O24" i="6"/>
  <c r="BG24" i="6" s="1"/>
  <c r="M24" i="6"/>
  <c r="BE24" i="6" s="1"/>
  <c r="H24" i="6"/>
  <c r="AZ24" i="6" s="1"/>
  <c r="Q24" i="6"/>
  <c r="P23" i="6"/>
  <c r="BH23" i="6" s="1"/>
  <c r="Y23" i="6"/>
  <c r="T23" i="6"/>
  <c r="B24" i="6"/>
  <c r="D23" i="5"/>
  <c r="X23" i="6"/>
  <c r="W23" i="6"/>
  <c r="E21" i="5"/>
  <c r="R23" i="6"/>
  <c r="AM24" i="6" l="1"/>
  <c r="BI24" i="6"/>
  <c r="AH23" i="6"/>
  <c r="BP23" i="6"/>
  <c r="AG23" i="6"/>
  <c r="BO23" i="6"/>
  <c r="AJ22" i="6"/>
  <c r="BR22" i="6"/>
  <c r="AI23" i="6"/>
  <c r="BQ23" i="6"/>
  <c r="AD23" i="6"/>
  <c r="BL23" i="6"/>
  <c r="AC24" i="6"/>
  <c r="BK24" i="6"/>
  <c r="AB23" i="6"/>
  <c r="BJ23" i="6"/>
  <c r="AA24" i="6"/>
  <c r="W24" i="6"/>
  <c r="R24" i="6"/>
  <c r="J25" i="6"/>
  <c r="BB25" i="6" s="1"/>
  <c r="S25" i="6"/>
  <c r="D30" i="3"/>
  <c r="M30" i="3" s="1"/>
  <c r="G26" i="6" s="1"/>
  <c r="AY26" i="6" s="1"/>
  <c r="C31" i="3"/>
  <c r="F30" i="3"/>
  <c r="O30" i="3" s="1"/>
  <c r="B24" i="5" s="1"/>
  <c r="C24" i="5" s="1"/>
  <c r="E30" i="3"/>
  <c r="N30" i="3" s="1"/>
  <c r="I26" i="6" s="1"/>
  <c r="BA26" i="6" s="1"/>
  <c r="T24" i="6"/>
  <c r="A39" i="6"/>
  <c r="D38" i="6"/>
  <c r="E39" i="6" s="1"/>
  <c r="N25" i="6"/>
  <c r="BF25" i="6" s="1"/>
  <c r="AL25" i="6"/>
  <c r="M25" i="6"/>
  <c r="BE25" i="6" s="1"/>
  <c r="H25" i="6"/>
  <c r="AZ25" i="6" s="1"/>
  <c r="O25" i="6"/>
  <c r="BG25" i="6" s="1"/>
  <c r="Q25" i="6"/>
  <c r="P24" i="6"/>
  <c r="BH24" i="6" s="1"/>
  <c r="Y24" i="6"/>
  <c r="X24" i="6"/>
  <c r="B25" i="6"/>
  <c r="D24" i="5"/>
  <c r="E23" i="5" s="1"/>
  <c r="Z23" i="6"/>
  <c r="E22" i="5"/>
  <c r="AJ23" i="6" l="1"/>
  <c r="BR23" i="6"/>
  <c r="AI24" i="6"/>
  <c r="BQ24" i="6"/>
  <c r="AH24" i="6"/>
  <c r="BP24" i="6"/>
  <c r="AC25" i="6"/>
  <c r="BK25" i="6"/>
  <c r="AB24" i="6"/>
  <c r="BJ24" i="6"/>
  <c r="AD24" i="6"/>
  <c r="BL24" i="6"/>
  <c r="AM25" i="6"/>
  <c r="BI25" i="6"/>
  <c r="AG24" i="6"/>
  <c r="BO24" i="6"/>
  <c r="J26" i="6"/>
  <c r="BB26" i="6" s="1"/>
  <c r="S26" i="6"/>
  <c r="AA25" i="6"/>
  <c r="D31" i="3"/>
  <c r="M31" i="3" s="1"/>
  <c r="G27" i="6" s="1"/>
  <c r="AY27" i="6" s="1"/>
  <c r="C32" i="3"/>
  <c r="F31" i="3"/>
  <c r="O31" i="3" s="1"/>
  <c r="B25" i="5" s="1"/>
  <c r="C25" i="5" s="1"/>
  <c r="E31" i="3"/>
  <c r="N31" i="3" s="1"/>
  <c r="I27" i="6" s="1"/>
  <c r="BA27" i="6" s="1"/>
  <c r="H26" i="6"/>
  <c r="AZ26" i="6" s="1"/>
  <c r="O26" i="6"/>
  <c r="BG26" i="6" s="1"/>
  <c r="N26" i="6"/>
  <c r="BF26" i="6" s="1"/>
  <c r="AL26" i="6"/>
  <c r="M26" i="6"/>
  <c r="BE26" i="6" s="1"/>
  <c r="Q26" i="6"/>
  <c r="B26" i="6"/>
  <c r="D25" i="5"/>
  <c r="E24" i="5" s="1"/>
  <c r="W25" i="6"/>
  <c r="A40" i="6"/>
  <c r="D39" i="6"/>
  <c r="E40" i="6" s="1"/>
  <c r="P25" i="6"/>
  <c r="BH25" i="6" s="1"/>
  <c r="Y25" i="6"/>
  <c r="Z24" i="6"/>
  <c r="X25" i="6"/>
  <c r="T25" i="6"/>
  <c r="R25" i="6"/>
  <c r="AG25" i="6" l="1"/>
  <c r="BO25" i="6"/>
  <c r="AH25" i="6"/>
  <c r="BP25" i="6"/>
  <c r="AD25" i="6"/>
  <c r="BL25" i="6"/>
  <c r="AM26" i="6"/>
  <c r="BI26" i="6"/>
  <c r="AI25" i="6"/>
  <c r="BQ25" i="6"/>
  <c r="AC26" i="6"/>
  <c r="BK26" i="6"/>
  <c r="AB25" i="6"/>
  <c r="BJ25" i="6"/>
  <c r="AJ24" i="6"/>
  <c r="BR24" i="6"/>
  <c r="P26" i="6"/>
  <c r="BH26" i="6" s="1"/>
  <c r="Y26" i="6"/>
  <c r="Z25" i="6"/>
  <c r="D40" i="6"/>
  <c r="E41" i="6" s="1"/>
  <c r="A41" i="6"/>
  <c r="X26" i="6"/>
  <c r="B27" i="6"/>
  <c r="E25" i="5"/>
  <c r="D26" i="5"/>
  <c r="J27" i="6"/>
  <c r="BB27" i="6" s="1"/>
  <c r="S27" i="6"/>
  <c r="T26" i="6"/>
  <c r="AA26" i="6"/>
  <c r="D32" i="3"/>
  <c r="M32" i="3" s="1"/>
  <c r="G28" i="6" s="1"/>
  <c r="AY28" i="6" s="1"/>
  <c r="C33" i="3"/>
  <c r="F32" i="3"/>
  <c r="O32" i="3" s="1"/>
  <c r="B26" i="5" s="1"/>
  <c r="C26" i="5" s="1"/>
  <c r="E32" i="3"/>
  <c r="N32" i="3" s="1"/>
  <c r="I28" i="6" s="1"/>
  <c r="BA28" i="6" s="1"/>
  <c r="R26" i="6"/>
  <c r="W26" i="6"/>
  <c r="H27" i="6"/>
  <c r="AZ27" i="6" s="1"/>
  <c r="O27" i="6"/>
  <c r="BG27" i="6" s="1"/>
  <c r="AL27" i="6"/>
  <c r="N27" i="6"/>
  <c r="BF27" i="6" s="1"/>
  <c r="M27" i="6"/>
  <c r="BE27" i="6" s="1"/>
  <c r="Q27" i="6"/>
  <c r="AH26" i="6" l="1"/>
  <c r="BP26" i="6"/>
  <c r="AC27" i="6"/>
  <c r="BK27" i="6"/>
  <c r="AJ25" i="6"/>
  <c r="BR25" i="6"/>
  <c r="AD26" i="6"/>
  <c r="BL26" i="6"/>
  <c r="AB26" i="6"/>
  <c r="BJ26" i="6"/>
  <c r="AI26" i="6"/>
  <c r="BQ26" i="6"/>
  <c r="AG26" i="6"/>
  <c r="BO26" i="6"/>
  <c r="AM27" i="6"/>
  <c r="BI27" i="6"/>
  <c r="B28" i="6"/>
  <c r="D27" i="5"/>
  <c r="X27" i="6"/>
  <c r="J28" i="6"/>
  <c r="BB28" i="6" s="1"/>
  <c r="S28" i="6"/>
  <c r="AA27" i="6"/>
  <c r="P27" i="6"/>
  <c r="BH27" i="6" s="1"/>
  <c r="Y27" i="6"/>
  <c r="BQ27" i="6" s="1"/>
  <c r="D33" i="3"/>
  <c r="M33" i="3" s="1"/>
  <c r="G29" i="6" s="1"/>
  <c r="AY29" i="6" s="1"/>
  <c r="C34" i="3"/>
  <c r="F33" i="3"/>
  <c r="O33" i="3" s="1"/>
  <c r="B27" i="5" s="1"/>
  <c r="C27" i="5" s="1"/>
  <c r="E33" i="3"/>
  <c r="N33" i="3" s="1"/>
  <c r="I29" i="6" s="1"/>
  <c r="BA29" i="6" s="1"/>
  <c r="W27" i="6"/>
  <c r="R27" i="6"/>
  <c r="N28" i="6"/>
  <c r="BF28" i="6" s="1"/>
  <c r="AL28" i="6"/>
  <c r="O28" i="6"/>
  <c r="BG28" i="6" s="1"/>
  <c r="M28" i="6"/>
  <c r="BE28" i="6" s="1"/>
  <c r="H28" i="6"/>
  <c r="AZ28" i="6" s="1"/>
  <c r="Q28" i="6"/>
  <c r="T27" i="6"/>
  <c r="D41" i="6"/>
  <c r="E42" i="6" s="1"/>
  <c r="A42" i="6"/>
  <c r="Z26" i="6"/>
  <c r="AB27" i="6" l="1"/>
  <c r="BJ27" i="6"/>
  <c r="AG27" i="6"/>
  <c r="BO27" i="6"/>
  <c r="AC28" i="6"/>
  <c r="BK28" i="6"/>
  <c r="AD27" i="6"/>
  <c r="BL27" i="6"/>
  <c r="AM28" i="6"/>
  <c r="BI28" i="6"/>
  <c r="AH27" i="6"/>
  <c r="BP27" i="6"/>
  <c r="AJ26" i="6"/>
  <c r="BR26" i="6"/>
  <c r="AA28" i="6"/>
  <c r="AI27" i="6"/>
  <c r="J29" i="6"/>
  <c r="BB29" i="6" s="1"/>
  <c r="S29" i="6"/>
  <c r="N29" i="6"/>
  <c r="BF29" i="6" s="1"/>
  <c r="AL29" i="6"/>
  <c r="M29" i="6"/>
  <c r="BE29" i="6" s="1"/>
  <c r="H29" i="6"/>
  <c r="AZ29" i="6" s="1"/>
  <c r="O29" i="6"/>
  <c r="BG29" i="6" s="1"/>
  <c r="Q29" i="6"/>
  <c r="B29" i="6"/>
  <c r="E27" i="5"/>
  <c r="D28" i="5"/>
  <c r="X28" i="6"/>
  <c r="E26" i="5"/>
  <c r="D34" i="3"/>
  <c r="M34" i="3" s="1"/>
  <c r="G30" i="6" s="1"/>
  <c r="AY30" i="6" s="1"/>
  <c r="C35" i="3"/>
  <c r="F34" i="3"/>
  <c r="O34" i="3" s="1"/>
  <c r="B28" i="5" s="1"/>
  <c r="C28" i="5" s="1"/>
  <c r="E34" i="3"/>
  <c r="N34" i="3" s="1"/>
  <c r="I30" i="6" s="1"/>
  <c r="BA30" i="6" s="1"/>
  <c r="T28" i="6"/>
  <c r="A43" i="6"/>
  <c r="D42" i="6"/>
  <c r="E43" i="6" s="1"/>
  <c r="Z27" i="6"/>
  <c r="R28" i="6"/>
  <c r="W28" i="6"/>
  <c r="P28" i="6"/>
  <c r="BH28" i="6" s="1"/>
  <c r="Y28" i="6"/>
  <c r="AJ27" i="6" l="1"/>
  <c r="BR27" i="6"/>
  <c r="AH28" i="6"/>
  <c r="BP28" i="6"/>
  <c r="AB28" i="6"/>
  <c r="BJ28" i="6"/>
  <c r="AC29" i="6"/>
  <c r="BK29" i="6"/>
  <c r="AI28" i="6"/>
  <c r="BQ28" i="6"/>
  <c r="AG28" i="6"/>
  <c r="BO28" i="6"/>
  <c r="AD28" i="6"/>
  <c r="BL28" i="6"/>
  <c r="AM29" i="6"/>
  <c r="BI29" i="6"/>
  <c r="Z28" i="6"/>
  <c r="B30" i="6"/>
  <c r="D29" i="5"/>
  <c r="E28" i="5" s="1"/>
  <c r="J30" i="6"/>
  <c r="BB30" i="6" s="1"/>
  <c r="S30" i="6"/>
  <c r="A44" i="6"/>
  <c r="D43" i="6"/>
  <c r="E44" i="6" s="1"/>
  <c r="D35" i="3"/>
  <c r="M35" i="3" s="1"/>
  <c r="G31" i="6" s="1"/>
  <c r="AY31" i="6" s="1"/>
  <c r="C36" i="3"/>
  <c r="F35" i="3"/>
  <c r="O35" i="3" s="1"/>
  <c r="B29" i="5" s="1"/>
  <c r="C29" i="5" s="1"/>
  <c r="E35" i="3"/>
  <c r="N35" i="3" s="1"/>
  <c r="I31" i="6" s="1"/>
  <c r="BA31" i="6" s="1"/>
  <c r="T29" i="6"/>
  <c r="P29" i="6"/>
  <c r="BH29" i="6" s="1"/>
  <c r="Y29" i="6"/>
  <c r="X29" i="6"/>
  <c r="R29" i="6"/>
  <c r="W29" i="6"/>
  <c r="H30" i="6"/>
  <c r="AZ30" i="6" s="1"/>
  <c r="O30" i="6"/>
  <c r="BG30" i="6" s="1"/>
  <c r="N30" i="6"/>
  <c r="BF30" i="6" s="1"/>
  <c r="AL30" i="6"/>
  <c r="M30" i="6"/>
  <c r="BE30" i="6" s="1"/>
  <c r="Q30" i="6"/>
  <c r="AA29" i="6"/>
  <c r="AI29" i="6" l="1"/>
  <c r="BQ29" i="6"/>
  <c r="AH29" i="6"/>
  <c r="BP29" i="6"/>
  <c r="AM30" i="6"/>
  <c r="BI30" i="6"/>
  <c r="AC30" i="6"/>
  <c r="BK30" i="6"/>
  <c r="AJ28" i="6"/>
  <c r="BR28" i="6"/>
  <c r="AD29" i="6"/>
  <c r="BL29" i="6"/>
  <c r="AG29" i="6"/>
  <c r="BO29" i="6"/>
  <c r="AB29" i="6"/>
  <c r="BJ29" i="6"/>
  <c r="AA30" i="6"/>
  <c r="J31" i="6"/>
  <c r="BB31" i="6" s="1"/>
  <c r="S31" i="6"/>
  <c r="X30" i="6"/>
  <c r="D36" i="3"/>
  <c r="M36" i="3" s="1"/>
  <c r="G32" i="6" s="1"/>
  <c r="AY32" i="6" s="1"/>
  <c r="C37" i="3"/>
  <c r="F36" i="3"/>
  <c r="O36" i="3" s="1"/>
  <c r="B30" i="5" s="1"/>
  <c r="C30" i="5" s="1"/>
  <c r="E36" i="3"/>
  <c r="N36" i="3" s="1"/>
  <c r="I32" i="6" s="1"/>
  <c r="BA32" i="6" s="1"/>
  <c r="D44" i="6"/>
  <c r="E45" i="6" s="1"/>
  <c r="A45" i="6"/>
  <c r="B31" i="6"/>
  <c r="D30" i="5"/>
  <c r="W30" i="6"/>
  <c r="H31" i="6"/>
  <c r="AZ31" i="6" s="1"/>
  <c r="O31" i="6"/>
  <c r="BG31" i="6" s="1"/>
  <c r="AL31" i="6"/>
  <c r="N31" i="6"/>
  <c r="BF31" i="6" s="1"/>
  <c r="M31" i="6"/>
  <c r="BE31" i="6" s="1"/>
  <c r="Q31" i="6"/>
  <c r="T30" i="6"/>
  <c r="P30" i="6"/>
  <c r="BH30" i="6" s="1"/>
  <c r="Y30" i="6"/>
  <c r="Z29" i="6"/>
  <c r="R30" i="6"/>
  <c r="AJ29" i="6" l="1"/>
  <c r="BR29" i="6"/>
  <c r="AG30" i="6"/>
  <c r="BO30" i="6"/>
  <c r="AH30" i="6"/>
  <c r="BP30" i="6"/>
  <c r="AI30" i="6"/>
  <c r="BQ30" i="6"/>
  <c r="AM31" i="6"/>
  <c r="BI31" i="6"/>
  <c r="AB30" i="6"/>
  <c r="BJ30" i="6"/>
  <c r="AD30" i="6"/>
  <c r="BL30" i="6"/>
  <c r="AC31" i="6"/>
  <c r="BK31" i="6"/>
  <c r="AA31" i="6"/>
  <c r="B32" i="6"/>
  <c r="D31" i="5"/>
  <c r="P31" i="6"/>
  <c r="BH31" i="6" s="1"/>
  <c r="Y31" i="6"/>
  <c r="W31" i="6"/>
  <c r="J32" i="6"/>
  <c r="BB32" i="6" s="1"/>
  <c r="S32" i="6"/>
  <c r="X31" i="6"/>
  <c r="E29" i="5"/>
  <c r="D37" i="3"/>
  <c r="M37" i="3" s="1"/>
  <c r="G33" i="6" s="1"/>
  <c r="AY33" i="6" s="1"/>
  <c r="C38" i="3"/>
  <c r="F37" i="3"/>
  <c r="O37" i="3" s="1"/>
  <c r="B31" i="5" s="1"/>
  <c r="C31" i="5" s="1"/>
  <c r="E37" i="3"/>
  <c r="N37" i="3" s="1"/>
  <c r="I33" i="6" s="1"/>
  <c r="BA33" i="6" s="1"/>
  <c r="T31" i="6"/>
  <c r="R31" i="6"/>
  <c r="A46" i="6"/>
  <c r="D45" i="6"/>
  <c r="E46" i="6" s="1"/>
  <c r="Z30" i="6"/>
  <c r="N32" i="6"/>
  <c r="BF32" i="6" s="1"/>
  <c r="M32" i="6"/>
  <c r="BE32" i="6" s="1"/>
  <c r="H32" i="6"/>
  <c r="AZ32" i="6" s="1"/>
  <c r="O32" i="6"/>
  <c r="BG32" i="6" s="1"/>
  <c r="AL32" i="6"/>
  <c r="Q32" i="6"/>
  <c r="AI31" i="6" l="1"/>
  <c r="BQ31" i="6"/>
  <c r="AG31" i="6"/>
  <c r="BO31" i="6"/>
  <c r="AJ30" i="6"/>
  <c r="BR30" i="6"/>
  <c r="AD31" i="6"/>
  <c r="BL31" i="6"/>
  <c r="AH31" i="6"/>
  <c r="BP31" i="6"/>
  <c r="AM32" i="6"/>
  <c r="BI32" i="6"/>
  <c r="AB31" i="6"/>
  <c r="BJ31" i="6"/>
  <c r="AC32" i="6"/>
  <c r="BK32" i="6"/>
  <c r="P32" i="6"/>
  <c r="BH32" i="6" s="1"/>
  <c r="Y32" i="6"/>
  <c r="B33" i="6"/>
  <c r="D32" i="5"/>
  <c r="E31" i="5" s="1"/>
  <c r="R32" i="6"/>
  <c r="Z31" i="6"/>
  <c r="X32" i="6"/>
  <c r="A47" i="6"/>
  <c r="D46" i="6"/>
  <c r="E47" i="6" s="1"/>
  <c r="D38" i="3"/>
  <c r="M38" i="3" s="1"/>
  <c r="G34" i="6" s="1"/>
  <c r="AY34" i="6" s="1"/>
  <c r="C39" i="3"/>
  <c r="F38" i="3"/>
  <c r="O38" i="3" s="1"/>
  <c r="B32" i="5" s="1"/>
  <c r="C32" i="5" s="1"/>
  <c r="E38" i="3"/>
  <c r="N38" i="3" s="1"/>
  <c r="I34" i="6" s="1"/>
  <c r="BA34" i="6" s="1"/>
  <c r="T32" i="6"/>
  <c r="E30" i="5"/>
  <c r="N33" i="6"/>
  <c r="BF33" i="6" s="1"/>
  <c r="AL33" i="6"/>
  <c r="O33" i="6"/>
  <c r="BG33" i="6" s="1"/>
  <c r="M33" i="6"/>
  <c r="BE33" i="6" s="1"/>
  <c r="H33" i="6"/>
  <c r="AZ33" i="6" s="1"/>
  <c r="Q33" i="6"/>
  <c r="J33" i="6"/>
  <c r="BB33" i="6" s="1"/>
  <c r="S33" i="6"/>
  <c r="W32" i="6"/>
  <c r="AA32" i="6"/>
  <c r="AH32" i="6" l="1"/>
  <c r="BP32" i="6"/>
  <c r="AB32" i="6"/>
  <c r="BJ32" i="6"/>
  <c r="AJ31" i="6"/>
  <c r="BR31" i="6"/>
  <c r="AG32" i="6"/>
  <c r="BO32" i="6"/>
  <c r="AD32" i="6"/>
  <c r="BL32" i="6"/>
  <c r="AI32" i="6"/>
  <c r="BQ32" i="6"/>
  <c r="AC33" i="6"/>
  <c r="BK33" i="6"/>
  <c r="AM33" i="6"/>
  <c r="BI33" i="6"/>
  <c r="J34" i="6"/>
  <c r="BB34" i="6" s="1"/>
  <c r="S34" i="6"/>
  <c r="W33" i="6"/>
  <c r="A48" i="6"/>
  <c r="D47" i="6"/>
  <c r="E48" i="6" s="1"/>
  <c r="R33" i="6"/>
  <c r="B34" i="6"/>
  <c r="D33" i="5"/>
  <c r="E32" i="5" s="1"/>
  <c r="P33" i="6"/>
  <c r="BH33" i="6" s="1"/>
  <c r="Y33" i="6"/>
  <c r="T33" i="6"/>
  <c r="AA33" i="6"/>
  <c r="D39" i="3"/>
  <c r="M39" i="3" s="1"/>
  <c r="G35" i="6" s="1"/>
  <c r="AY35" i="6" s="1"/>
  <c r="C40" i="3"/>
  <c r="F39" i="3"/>
  <c r="O39" i="3" s="1"/>
  <c r="B33" i="5" s="1"/>
  <c r="C33" i="5" s="1"/>
  <c r="E39" i="3"/>
  <c r="N39" i="3" s="1"/>
  <c r="I35" i="6" s="1"/>
  <c r="BA35" i="6" s="1"/>
  <c r="X33" i="6"/>
  <c r="H34" i="6"/>
  <c r="AZ34" i="6" s="1"/>
  <c r="AL34" i="6"/>
  <c r="M34" i="6"/>
  <c r="BE34" i="6" s="1"/>
  <c r="O34" i="6"/>
  <c r="BG34" i="6" s="1"/>
  <c r="N34" i="6"/>
  <c r="BF34" i="6" s="1"/>
  <c r="Q34" i="6"/>
  <c r="Z32" i="6"/>
  <c r="AM34" i="6" l="1"/>
  <c r="BI34" i="6"/>
  <c r="AB33" i="6"/>
  <c r="BJ33" i="6"/>
  <c r="AD33" i="6"/>
  <c r="BL33" i="6"/>
  <c r="AJ32" i="6"/>
  <c r="BR32" i="6"/>
  <c r="AI33" i="6"/>
  <c r="BQ33" i="6"/>
  <c r="AG33" i="6"/>
  <c r="BO33" i="6"/>
  <c r="AC34" i="6"/>
  <c r="BK34" i="6"/>
  <c r="AH33" i="6"/>
  <c r="BP33" i="6"/>
  <c r="AA34" i="6"/>
  <c r="O35" i="6"/>
  <c r="BG35" i="6" s="1"/>
  <c r="N35" i="6"/>
  <c r="BF35" i="6" s="1"/>
  <c r="M35" i="6"/>
  <c r="BE35" i="6" s="1"/>
  <c r="AL35" i="6"/>
  <c r="H35" i="6"/>
  <c r="AZ35" i="6" s="1"/>
  <c r="Q35" i="6"/>
  <c r="D48" i="6"/>
  <c r="E49" i="6" s="1"/>
  <c r="A49" i="6"/>
  <c r="W34" i="6"/>
  <c r="R34" i="6"/>
  <c r="T34" i="6"/>
  <c r="D40" i="3"/>
  <c r="M40" i="3" s="1"/>
  <c r="G36" i="6" s="1"/>
  <c r="AY36" i="6" s="1"/>
  <c r="C41" i="3"/>
  <c r="F40" i="3"/>
  <c r="O40" i="3" s="1"/>
  <c r="B34" i="5" s="1"/>
  <c r="C34" i="5" s="1"/>
  <c r="E40" i="3"/>
  <c r="N40" i="3" s="1"/>
  <c r="I36" i="6" s="1"/>
  <c r="BA36" i="6" s="1"/>
  <c r="X34" i="6"/>
  <c r="B35" i="6"/>
  <c r="D34" i="5"/>
  <c r="E33" i="5" s="1"/>
  <c r="P34" i="6"/>
  <c r="BH34" i="6" s="1"/>
  <c r="Y34" i="6"/>
  <c r="J35" i="6"/>
  <c r="BB35" i="6" s="1"/>
  <c r="S35" i="6"/>
  <c r="Z33" i="6"/>
  <c r="AJ33" i="6" l="1"/>
  <c r="BR33" i="6"/>
  <c r="AM35" i="6"/>
  <c r="BI35" i="6"/>
  <c r="AD34" i="6"/>
  <c r="BL34" i="6"/>
  <c r="AC35" i="6"/>
  <c r="BK35" i="6"/>
  <c r="AI34" i="6"/>
  <c r="BQ34" i="6"/>
  <c r="AG34" i="6"/>
  <c r="BO34" i="6"/>
  <c r="AB34" i="6"/>
  <c r="BJ34" i="6"/>
  <c r="AH34" i="6"/>
  <c r="BP34" i="6"/>
  <c r="J36" i="6"/>
  <c r="BB36" i="6" s="1"/>
  <c r="S36" i="6"/>
  <c r="Z34" i="6"/>
  <c r="R35" i="6"/>
  <c r="H36" i="6"/>
  <c r="AZ36" i="6" s="1"/>
  <c r="O36" i="6"/>
  <c r="BG36" i="6" s="1"/>
  <c r="N36" i="6"/>
  <c r="BF36" i="6" s="1"/>
  <c r="M36" i="6"/>
  <c r="BE36" i="6" s="1"/>
  <c r="AL36" i="6"/>
  <c r="Q36" i="6"/>
  <c r="A50" i="6"/>
  <c r="D49" i="6"/>
  <c r="E50" i="6" s="1"/>
  <c r="P35" i="6"/>
  <c r="BH35" i="6" s="1"/>
  <c r="Y35" i="6"/>
  <c r="D41" i="3"/>
  <c r="M41" i="3" s="1"/>
  <c r="G37" i="6" s="1"/>
  <c r="AY37" i="6" s="1"/>
  <c r="C42" i="3"/>
  <c r="F41" i="3"/>
  <c r="O41" i="3" s="1"/>
  <c r="B35" i="5" s="1"/>
  <c r="C35" i="5" s="1"/>
  <c r="E41" i="3"/>
  <c r="N41" i="3" s="1"/>
  <c r="I37" i="6" s="1"/>
  <c r="BA37" i="6" s="1"/>
  <c r="AA35" i="6"/>
  <c r="W35" i="6"/>
  <c r="T35" i="6"/>
  <c r="B36" i="6"/>
  <c r="D35" i="5"/>
  <c r="E34" i="5" s="1"/>
  <c r="X35" i="6"/>
  <c r="AG35" i="6" l="1"/>
  <c r="BO35" i="6"/>
  <c r="AB35" i="6"/>
  <c r="BJ35" i="6"/>
  <c r="AI35" i="6"/>
  <c r="BQ35" i="6"/>
  <c r="AJ34" i="6"/>
  <c r="BR34" i="6"/>
  <c r="AH35" i="6"/>
  <c r="BP35" i="6"/>
  <c r="AM36" i="6"/>
  <c r="BI36" i="6"/>
  <c r="AD35" i="6"/>
  <c r="BL35" i="6"/>
  <c r="AC36" i="6"/>
  <c r="BK36" i="6"/>
  <c r="AA36" i="6"/>
  <c r="N37" i="6"/>
  <c r="BF37" i="6" s="1"/>
  <c r="AL37" i="6"/>
  <c r="M37" i="6"/>
  <c r="BE37" i="6" s="1"/>
  <c r="H37" i="6"/>
  <c r="AZ37" i="6" s="1"/>
  <c r="O37" i="6"/>
  <c r="BG37" i="6" s="1"/>
  <c r="Q37" i="6"/>
  <c r="A51" i="6"/>
  <c r="D50" i="6"/>
  <c r="E51" i="6" s="1"/>
  <c r="Z35" i="6"/>
  <c r="W36" i="6"/>
  <c r="X36" i="6"/>
  <c r="D42" i="3"/>
  <c r="M42" i="3" s="1"/>
  <c r="G38" i="6" s="1"/>
  <c r="AY38" i="6" s="1"/>
  <c r="C43" i="3"/>
  <c r="F42" i="3"/>
  <c r="O42" i="3" s="1"/>
  <c r="B36" i="5" s="1"/>
  <c r="C36" i="5" s="1"/>
  <c r="E42" i="3"/>
  <c r="N42" i="3" s="1"/>
  <c r="I38" i="6" s="1"/>
  <c r="BA38" i="6" s="1"/>
  <c r="J37" i="6"/>
  <c r="BB37" i="6" s="1"/>
  <c r="S37" i="6"/>
  <c r="P36" i="6"/>
  <c r="BH36" i="6" s="1"/>
  <c r="Y36" i="6"/>
  <c r="T36" i="6"/>
  <c r="B37" i="6"/>
  <c r="E35" i="5"/>
  <c r="D36" i="5"/>
  <c r="R36" i="6"/>
  <c r="AM37" i="6" l="1"/>
  <c r="BI37" i="6"/>
  <c r="AH36" i="6"/>
  <c r="BP36" i="6"/>
  <c r="AG36" i="6"/>
  <c r="BO36" i="6"/>
  <c r="AI36" i="6"/>
  <c r="BQ36" i="6"/>
  <c r="AJ35" i="6"/>
  <c r="BR35" i="6"/>
  <c r="AD36" i="6"/>
  <c r="BL36" i="6"/>
  <c r="AC37" i="6"/>
  <c r="BK37" i="6"/>
  <c r="AB36" i="6"/>
  <c r="BJ36" i="6"/>
  <c r="X37" i="6"/>
  <c r="P37" i="6"/>
  <c r="BH37" i="6" s="1"/>
  <c r="Y37" i="6"/>
  <c r="R37" i="6"/>
  <c r="T37" i="6"/>
  <c r="J38" i="6"/>
  <c r="BB38" i="6" s="1"/>
  <c r="S38" i="6"/>
  <c r="Z36" i="6"/>
  <c r="B38" i="6"/>
  <c r="D37" i="5"/>
  <c r="E36" i="5" s="1"/>
  <c r="D43" i="3"/>
  <c r="M43" i="3" s="1"/>
  <c r="G39" i="6" s="1"/>
  <c r="AY39" i="6" s="1"/>
  <c r="C44" i="3"/>
  <c r="F43" i="3"/>
  <c r="O43" i="3" s="1"/>
  <c r="B37" i="5" s="1"/>
  <c r="C37" i="5" s="1"/>
  <c r="E43" i="3"/>
  <c r="N43" i="3" s="1"/>
  <c r="I39" i="6" s="1"/>
  <c r="BA39" i="6" s="1"/>
  <c r="AA37" i="6"/>
  <c r="H38" i="6"/>
  <c r="AZ38" i="6" s="1"/>
  <c r="O38" i="6"/>
  <c r="BG38" i="6" s="1"/>
  <c r="N38" i="6"/>
  <c r="BF38" i="6" s="1"/>
  <c r="AL38" i="6"/>
  <c r="M38" i="6"/>
  <c r="BE38" i="6" s="1"/>
  <c r="Q38" i="6"/>
  <c r="A52" i="6"/>
  <c r="D51" i="6"/>
  <c r="E52" i="6" s="1"/>
  <c r="W37" i="6"/>
  <c r="AM38" i="6" l="1"/>
  <c r="BI38" i="6"/>
  <c r="AG37" i="6"/>
  <c r="BO37" i="6"/>
  <c r="AC38" i="6"/>
  <c r="BK38" i="6"/>
  <c r="AD37" i="6"/>
  <c r="BL37" i="6"/>
  <c r="AJ36" i="6"/>
  <c r="BR36" i="6"/>
  <c r="AI37" i="6"/>
  <c r="BQ37" i="6"/>
  <c r="AB37" i="6"/>
  <c r="BJ37" i="6"/>
  <c r="AH37" i="6"/>
  <c r="BP37" i="6"/>
  <c r="R38" i="6"/>
  <c r="Z37" i="6"/>
  <c r="J39" i="6"/>
  <c r="BB39" i="6" s="1"/>
  <c r="S39" i="6"/>
  <c r="B39" i="6"/>
  <c r="D38" i="5"/>
  <c r="D52" i="6"/>
  <c r="E53" i="6" s="1"/>
  <c r="A53" i="6"/>
  <c r="AA38" i="6"/>
  <c r="W38" i="6"/>
  <c r="D44" i="3"/>
  <c r="M44" i="3" s="1"/>
  <c r="G40" i="6" s="1"/>
  <c r="AY40" i="6" s="1"/>
  <c r="C45" i="3"/>
  <c r="F44" i="3"/>
  <c r="O44" i="3" s="1"/>
  <c r="B38" i="5" s="1"/>
  <c r="C38" i="5" s="1"/>
  <c r="E44" i="3"/>
  <c r="N44" i="3" s="1"/>
  <c r="I40" i="6" s="1"/>
  <c r="BA40" i="6" s="1"/>
  <c r="T38" i="6"/>
  <c r="P38" i="6"/>
  <c r="BH38" i="6" s="1"/>
  <c r="Y38" i="6"/>
  <c r="X38" i="6"/>
  <c r="H39" i="6"/>
  <c r="AZ39" i="6" s="1"/>
  <c r="O39" i="6"/>
  <c r="BG39" i="6" s="1"/>
  <c r="AL39" i="6"/>
  <c r="N39" i="6"/>
  <c r="BF39" i="6" s="1"/>
  <c r="M39" i="6"/>
  <c r="BE39" i="6" s="1"/>
  <c r="Q39" i="6"/>
  <c r="AC39" i="6" l="1"/>
  <c r="BK39" i="6"/>
  <c r="AD38" i="6"/>
  <c r="BL38" i="6"/>
  <c r="AG38" i="6"/>
  <c r="BO38" i="6"/>
  <c r="AJ37" i="6"/>
  <c r="BR37" i="6"/>
  <c r="AM39" i="6"/>
  <c r="BI39" i="6"/>
  <c r="AH38" i="6"/>
  <c r="BP38" i="6"/>
  <c r="AI38" i="6"/>
  <c r="BQ38" i="6"/>
  <c r="AB38" i="6"/>
  <c r="BJ38" i="6"/>
  <c r="P39" i="6"/>
  <c r="BH39" i="6" s="1"/>
  <c r="Y39" i="6"/>
  <c r="R39" i="6"/>
  <c r="A54" i="6"/>
  <c r="D53" i="6"/>
  <c r="E54" i="6" s="1"/>
  <c r="D45" i="3"/>
  <c r="M45" i="3" s="1"/>
  <c r="G41" i="6" s="1"/>
  <c r="AY41" i="6" s="1"/>
  <c r="C46" i="3"/>
  <c r="F45" i="3"/>
  <c r="O45" i="3" s="1"/>
  <c r="B39" i="5" s="1"/>
  <c r="C39" i="5" s="1"/>
  <c r="E45" i="3"/>
  <c r="N45" i="3" s="1"/>
  <c r="I41" i="6" s="1"/>
  <c r="BA41" i="6" s="1"/>
  <c r="T39" i="6"/>
  <c r="W39" i="6"/>
  <c r="J40" i="6"/>
  <c r="BB40" i="6" s="1"/>
  <c r="S40" i="6"/>
  <c r="X39" i="6"/>
  <c r="B40" i="6"/>
  <c r="C40" i="6" s="1"/>
  <c r="F40" i="6" s="1"/>
  <c r="D39" i="5"/>
  <c r="AL40" i="6"/>
  <c r="O40" i="6"/>
  <c r="BG40" i="6" s="1"/>
  <c r="H40" i="6"/>
  <c r="AZ40" i="6" s="1"/>
  <c r="N40" i="6"/>
  <c r="BF40" i="6" s="1"/>
  <c r="M40" i="6"/>
  <c r="BE40" i="6" s="1"/>
  <c r="Q40" i="6"/>
  <c r="Z38" i="6"/>
  <c r="AA39" i="6"/>
  <c r="E37" i="5"/>
  <c r="AJ38" i="6" l="1"/>
  <c r="BR38" i="6"/>
  <c r="AM40" i="6"/>
  <c r="BI40" i="6"/>
  <c r="AH39" i="6"/>
  <c r="BP39" i="6"/>
  <c r="AG39" i="6"/>
  <c r="BO39" i="6"/>
  <c r="AD39" i="6"/>
  <c r="BL39" i="6"/>
  <c r="AC40" i="6"/>
  <c r="BK40" i="6"/>
  <c r="AB39" i="6"/>
  <c r="BJ39" i="6"/>
  <c r="AI39" i="6"/>
  <c r="BQ39" i="6"/>
  <c r="AA40" i="6"/>
  <c r="J41" i="6"/>
  <c r="BB41" i="6" s="1"/>
  <c r="S41" i="6"/>
  <c r="A55" i="6"/>
  <c r="D54" i="6"/>
  <c r="E55" i="6" s="1"/>
  <c r="C4" i="6"/>
  <c r="C5" i="6"/>
  <c r="F5" i="6" s="1"/>
  <c r="C6" i="6"/>
  <c r="F6" i="6" s="1"/>
  <c r="C7" i="6"/>
  <c r="F7" i="6" s="1"/>
  <c r="C8" i="6"/>
  <c r="F8" i="6" s="1"/>
  <c r="C9" i="6"/>
  <c r="F9" i="6" s="1"/>
  <c r="C10" i="6"/>
  <c r="F10" i="6" s="1"/>
  <c r="C11" i="6"/>
  <c r="F11" i="6" s="1"/>
  <c r="C12" i="6"/>
  <c r="F12" i="6" s="1"/>
  <c r="C13" i="6"/>
  <c r="F13" i="6" s="1"/>
  <c r="C14" i="6"/>
  <c r="F14" i="6" s="1"/>
  <c r="C15" i="6"/>
  <c r="F15" i="6" s="1"/>
  <c r="C16" i="6"/>
  <c r="F16" i="6" s="1"/>
  <c r="C17" i="6"/>
  <c r="F17" i="6" s="1"/>
  <c r="C18" i="6"/>
  <c r="F18" i="6" s="1"/>
  <c r="C19" i="6"/>
  <c r="F19" i="6" s="1"/>
  <c r="C20" i="6"/>
  <c r="F20" i="6" s="1"/>
  <c r="C21" i="6"/>
  <c r="F21" i="6" s="1"/>
  <c r="C22" i="6"/>
  <c r="F22" i="6" s="1"/>
  <c r="C23" i="6"/>
  <c r="F23" i="6" s="1"/>
  <c r="C24" i="6"/>
  <c r="F24" i="6" s="1"/>
  <c r="C25" i="6"/>
  <c r="F25" i="6" s="1"/>
  <c r="C26" i="6"/>
  <c r="F26" i="6" s="1"/>
  <c r="C27" i="6"/>
  <c r="F27" i="6" s="1"/>
  <c r="C28" i="6"/>
  <c r="F28" i="6" s="1"/>
  <c r="C29" i="6"/>
  <c r="F29" i="6" s="1"/>
  <c r="C30" i="6"/>
  <c r="F30" i="6" s="1"/>
  <c r="C31" i="6"/>
  <c r="F31" i="6" s="1"/>
  <c r="C32" i="6"/>
  <c r="F32" i="6" s="1"/>
  <c r="C33" i="6"/>
  <c r="F33" i="6" s="1"/>
  <c r="C34" i="6"/>
  <c r="F34" i="6" s="1"/>
  <c r="C35" i="6"/>
  <c r="F35" i="6" s="1"/>
  <c r="C36" i="6"/>
  <c r="F36" i="6" s="1"/>
  <c r="C37" i="6"/>
  <c r="F37" i="6" s="1"/>
  <c r="C38" i="6"/>
  <c r="F38" i="6" s="1"/>
  <c r="T40" i="6"/>
  <c r="D46" i="3"/>
  <c r="M46" i="3" s="1"/>
  <c r="G42" i="6" s="1"/>
  <c r="AY42" i="6" s="1"/>
  <c r="C47" i="3"/>
  <c r="F46" i="3"/>
  <c r="O46" i="3" s="1"/>
  <c r="B40" i="5" s="1"/>
  <c r="C40" i="5" s="1"/>
  <c r="E46" i="3"/>
  <c r="N46" i="3" s="1"/>
  <c r="I42" i="6" s="1"/>
  <c r="BA42" i="6" s="1"/>
  <c r="N41" i="6"/>
  <c r="BF41" i="6" s="1"/>
  <c r="AL41" i="6"/>
  <c r="M41" i="6"/>
  <c r="BE41" i="6" s="1"/>
  <c r="H41" i="6"/>
  <c r="AZ41" i="6" s="1"/>
  <c r="O41" i="6"/>
  <c r="BG41" i="6" s="1"/>
  <c r="Q41" i="6"/>
  <c r="X40" i="6"/>
  <c r="Z39" i="6"/>
  <c r="B41" i="6"/>
  <c r="C41" i="6" s="1"/>
  <c r="F41" i="6" s="1"/>
  <c r="D40" i="5"/>
  <c r="R40" i="6"/>
  <c r="C39" i="6"/>
  <c r="F39" i="6" s="1"/>
  <c r="E38" i="5"/>
  <c r="W40" i="6"/>
  <c r="P40" i="6"/>
  <c r="BH40" i="6" s="1"/>
  <c r="Y40" i="6"/>
  <c r="AI40" i="6" l="1"/>
  <c r="BQ40" i="6"/>
  <c r="AH40" i="6"/>
  <c r="BP40" i="6"/>
  <c r="AC41" i="6"/>
  <c r="BK41" i="6"/>
  <c r="AB40" i="6"/>
  <c r="BJ40" i="6"/>
  <c r="AM41" i="6"/>
  <c r="BI41" i="6"/>
  <c r="AJ39" i="6"/>
  <c r="BR39" i="6"/>
  <c r="AG40" i="6"/>
  <c r="BO40" i="6"/>
  <c r="AD40" i="6"/>
  <c r="BL40" i="6"/>
  <c r="AA41" i="6"/>
  <c r="Z40" i="6"/>
  <c r="W41" i="6"/>
  <c r="X41" i="6"/>
  <c r="J42" i="6"/>
  <c r="BB42" i="6" s="1"/>
  <c r="S42" i="6"/>
  <c r="T41" i="6"/>
  <c r="F4" i="6"/>
  <c r="B42" i="6"/>
  <c r="C42" i="6" s="1"/>
  <c r="F42" i="6" s="1"/>
  <c r="E40" i="5"/>
  <c r="D41" i="5"/>
  <c r="P41" i="6"/>
  <c r="BH41" i="6" s="1"/>
  <c r="Y41" i="6"/>
  <c r="D47" i="3"/>
  <c r="M47" i="3" s="1"/>
  <c r="G43" i="6" s="1"/>
  <c r="AY43" i="6" s="1"/>
  <c r="C48" i="3"/>
  <c r="F47" i="3"/>
  <c r="O47" i="3" s="1"/>
  <c r="B41" i="5" s="1"/>
  <c r="C41" i="5" s="1"/>
  <c r="E47" i="3"/>
  <c r="N47" i="3" s="1"/>
  <c r="I43" i="6" s="1"/>
  <c r="BA43" i="6" s="1"/>
  <c r="E39" i="5"/>
  <c r="R41" i="6"/>
  <c r="H42" i="6"/>
  <c r="AZ42" i="6" s="1"/>
  <c r="O42" i="6"/>
  <c r="BG42" i="6" s="1"/>
  <c r="N42" i="6"/>
  <c r="BF42" i="6" s="1"/>
  <c r="AL42" i="6"/>
  <c r="M42" i="6"/>
  <c r="BE42" i="6" s="1"/>
  <c r="Q42" i="6"/>
  <c r="A56" i="6"/>
  <c r="D55" i="6"/>
  <c r="E56" i="6" s="1"/>
  <c r="AC42" i="6" l="1"/>
  <c r="BK42" i="6"/>
  <c r="AH41" i="6"/>
  <c r="BP41" i="6"/>
  <c r="AI41" i="6"/>
  <c r="BQ41" i="6"/>
  <c r="AG41" i="6"/>
  <c r="BO41" i="6"/>
  <c r="AD41" i="6"/>
  <c r="BL41" i="6"/>
  <c r="AB41" i="6"/>
  <c r="BJ41" i="6"/>
  <c r="AJ40" i="6"/>
  <c r="BR40" i="6"/>
  <c r="AM42" i="6"/>
  <c r="BI42" i="6"/>
  <c r="AA42" i="6"/>
  <c r="X42" i="6"/>
  <c r="D56" i="6"/>
  <c r="E57" i="6" s="1"/>
  <c r="A57" i="6"/>
  <c r="AL43" i="6"/>
  <c r="H43" i="6"/>
  <c r="AZ43" i="6" s="1"/>
  <c r="O43" i="6"/>
  <c r="BG43" i="6" s="1"/>
  <c r="N43" i="6"/>
  <c r="BF43" i="6" s="1"/>
  <c r="M43" i="6"/>
  <c r="BE43" i="6" s="1"/>
  <c r="Q43" i="6"/>
  <c r="Z41" i="6"/>
  <c r="BR41" i="6" s="1"/>
  <c r="W42" i="6"/>
  <c r="BO42" i="6" s="1"/>
  <c r="J43" i="6"/>
  <c r="BB43" i="6" s="1"/>
  <c r="S43" i="6"/>
  <c r="BK43" i="6" s="1"/>
  <c r="R42" i="6"/>
  <c r="D48" i="3"/>
  <c r="M48" i="3" s="1"/>
  <c r="G44" i="6" s="1"/>
  <c r="AY44" i="6" s="1"/>
  <c r="C49" i="3"/>
  <c r="F48" i="3"/>
  <c r="O48" i="3" s="1"/>
  <c r="B42" i="5" s="1"/>
  <c r="C42" i="5" s="1"/>
  <c r="E48" i="3"/>
  <c r="N48" i="3" s="1"/>
  <c r="I44" i="6" s="1"/>
  <c r="BA44" i="6" s="1"/>
  <c r="B43" i="6"/>
  <c r="C43" i="6" s="1"/>
  <c r="F43" i="6" s="1"/>
  <c r="E41" i="5"/>
  <c r="D42" i="5"/>
  <c r="T42" i="6"/>
  <c r="P42" i="6"/>
  <c r="BH42" i="6" s="1"/>
  <c r="Y42" i="6"/>
  <c r="BQ42" i="6" s="1"/>
  <c r="AB42" i="6" l="1"/>
  <c r="BJ42" i="6"/>
  <c r="AD42" i="6"/>
  <c r="BL42" i="6"/>
  <c r="AM43" i="6"/>
  <c r="BI43" i="6"/>
  <c r="AH42" i="6"/>
  <c r="BP42" i="6"/>
  <c r="AA43" i="6"/>
  <c r="AI42" i="6"/>
  <c r="AG42" i="6"/>
  <c r="W43" i="6"/>
  <c r="X43" i="6"/>
  <c r="J44" i="6"/>
  <c r="BB44" i="6" s="1"/>
  <c r="S44" i="6"/>
  <c r="AC43" i="6"/>
  <c r="P43" i="6"/>
  <c r="BH43" i="6" s="1"/>
  <c r="Y43" i="6"/>
  <c r="AJ41" i="6"/>
  <c r="R43" i="6"/>
  <c r="D49" i="3"/>
  <c r="M49" i="3" s="1"/>
  <c r="G45" i="6" s="1"/>
  <c r="AY45" i="6" s="1"/>
  <c r="C50" i="3"/>
  <c r="F49" i="3"/>
  <c r="O49" i="3" s="1"/>
  <c r="B43" i="5" s="1"/>
  <c r="C43" i="5" s="1"/>
  <c r="E49" i="3"/>
  <c r="N49" i="3" s="1"/>
  <c r="I45" i="6" s="1"/>
  <c r="BA45" i="6" s="1"/>
  <c r="T43" i="6"/>
  <c r="Z42" i="6"/>
  <c r="AL44" i="6"/>
  <c r="M44" i="6"/>
  <c r="BE44" i="6" s="1"/>
  <c r="H44" i="6"/>
  <c r="AZ44" i="6" s="1"/>
  <c r="O44" i="6"/>
  <c r="BG44" i="6" s="1"/>
  <c r="N44" i="6"/>
  <c r="BF44" i="6" s="1"/>
  <c r="Q44" i="6"/>
  <c r="A58" i="6"/>
  <c r="D57" i="6"/>
  <c r="E58" i="6" s="1"/>
  <c r="B44" i="6"/>
  <c r="C44" i="6" s="1"/>
  <c r="F44" i="6" s="1"/>
  <c r="E42" i="5"/>
  <c r="D43" i="5"/>
  <c r="AH43" i="6" l="1"/>
  <c r="BP43" i="6"/>
  <c r="AC44" i="6"/>
  <c r="BK44" i="6"/>
  <c r="AB43" i="6"/>
  <c r="BJ43" i="6"/>
  <c r="AG43" i="6"/>
  <c r="BO43" i="6"/>
  <c r="AI43" i="6"/>
  <c r="BQ43" i="6"/>
  <c r="AA44" i="6"/>
  <c r="BI44" i="6"/>
  <c r="AJ42" i="6"/>
  <c r="BR42" i="6"/>
  <c r="AD43" i="6"/>
  <c r="BL43" i="6"/>
  <c r="T44" i="6"/>
  <c r="J45" i="6"/>
  <c r="BB45" i="6" s="1"/>
  <c r="S45" i="6"/>
  <c r="Z43" i="6"/>
  <c r="W44" i="6"/>
  <c r="AM44" i="6"/>
  <c r="D50" i="3"/>
  <c r="M50" i="3" s="1"/>
  <c r="G46" i="6" s="1"/>
  <c r="AY46" i="6" s="1"/>
  <c r="C51" i="3"/>
  <c r="F50" i="3"/>
  <c r="O50" i="3" s="1"/>
  <c r="B44" i="5" s="1"/>
  <c r="C44" i="5" s="1"/>
  <c r="E50" i="3"/>
  <c r="N50" i="3" s="1"/>
  <c r="I46" i="6" s="1"/>
  <c r="BA46" i="6" s="1"/>
  <c r="X44" i="6"/>
  <c r="A59" i="6"/>
  <c r="D58" i="6"/>
  <c r="E59" i="6" s="1"/>
  <c r="O45" i="6"/>
  <c r="BG45" i="6" s="1"/>
  <c r="N45" i="6"/>
  <c r="BF45" i="6" s="1"/>
  <c r="AL45" i="6"/>
  <c r="M45" i="6"/>
  <c r="BE45" i="6" s="1"/>
  <c r="H45" i="6"/>
  <c r="AZ45" i="6" s="1"/>
  <c r="Q45" i="6"/>
  <c r="P44" i="6"/>
  <c r="BH44" i="6" s="1"/>
  <c r="Y44" i="6"/>
  <c r="B45" i="6"/>
  <c r="C45" i="6" s="1"/>
  <c r="F45" i="6" s="1"/>
  <c r="D44" i="5"/>
  <c r="R44" i="6"/>
  <c r="AB44" i="6" l="1"/>
  <c r="BJ44" i="6"/>
  <c r="AJ43" i="6"/>
  <c r="BR43" i="6"/>
  <c r="AH44" i="6"/>
  <c r="BP44" i="6"/>
  <c r="AI44" i="6"/>
  <c r="BQ44" i="6"/>
  <c r="AM45" i="6"/>
  <c r="BI45" i="6"/>
  <c r="AG44" i="6"/>
  <c r="BO44" i="6"/>
  <c r="AC45" i="6"/>
  <c r="BK45" i="6"/>
  <c r="AD44" i="6"/>
  <c r="BL44" i="6"/>
  <c r="W45" i="6"/>
  <c r="B46" i="6"/>
  <c r="C46" i="6" s="1"/>
  <c r="F46" i="6" s="1"/>
  <c r="D45" i="5"/>
  <c r="E44" i="5" s="1"/>
  <c r="E43" i="5"/>
  <c r="A60" i="6"/>
  <c r="D59" i="6"/>
  <c r="E60" i="6" s="1"/>
  <c r="T45" i="6"/>
  <c r="AA45" i="6"/>
  <c r="J46" i="6"/>
  <c r="BB46" i="6" s="1"/>
  <c r="S46" i="6"/>
  <c r="X45" i="6"/>
  <c r="D51" i="3"/>
  <c r="M51" i="3" s="1"/>
  <c r="G47" i="6" s="1"/>
  <c r="AY47" i="6" s="1"/>
  <c r="C52" i="3"/>
  <c r="F51" i="3"/>
  <c r="O51" i="3" s="1"/>
  <c r="B45" i="5" s="1"/>
  <c r="C45" i="5" s="1"/>
  <c r="E51" i="3"/>
  <c r="N51" i="3" s="1"/>
  <c r="I47" i="6" s="1"/>
  <c r="BA47" i="6" s="1"/>
  <c r="Z44" i="6"/>
  <c r="P45" i="6"/>
  <c r="BH45" i="6" s="1"/>
  <c r="Y45" i="6"/>
  <c r="H46" i="6"/>
  <c r="AZ46" i="6" s="1"/>
  <c r="O46" i="6"/>
  <c r="BG46" i="6" s="1"/>
  <c r="AL46" i="6"/>
  <c r="N46" i="6"/>
  <c r="BF46" i="6" s="1"/>
  <c r="M46" i="6"/>
  <c r="BE46" i="6" s="1"/>
  <c r="Q46" i="6"/>
  <c r="R45" i="6"/>
  <c r="AJ44" i="6" l="1"/>
  <c r="BR44" i="6"/>
  <c r="AD45" i="6"/>
  <c r="BL45" i="6"/>
  <c r="AH45" i="6"/>
  <c r="BP45" i="6"/>
  <c r="AI45" i="6"/>
  <c r="BQ45" i="6"/>
  <c r="AM46" i="6"/>
  <c r="BI46" i="6"/>
  <c r="AC46" i="6"/>
  <c r="BK46" i="6"/>
  <c r="AB45" i="6"/>
  <c r="BJ45" i="6"/>
  <c r="AG45" i="6"/>
  <c r="BO45" i="6"/>
  <c r="D52" i="3"/>
  <c r="M52" i="3" s="1"/>
  <c r="G48" i="6" s="1"/>
  <c r="AY48" i="6" s="1"/>
  <c r="C53" i="3"/>
  <c r="F52" i="3"/>
  <c r="O52" i="3" s="1"/>
  <c r="B46" i="5" s="1"/>
  <c r="C46" i="5" s="1"/>
  <c r="E52" i="3"/>
  <c r="N52" i="3" s="1"/>
  <c r="I48" i="6" s="1"/>
  <c r="BA48" i="6" s="1"/>
  <c r="H47" i="6"/>
  <c r="AZ47" i="6" s="1"/>
  <c r="O47" i="6"/>
  <c r="BG47" i="6" s="1"/>
  <c r="N47" i="6"/>
  <c r="BF47" i="6" s="1"/>
  <c r="M47" i="6"/>
  <c r="BE47" i="6" s="1"/>
  <c r="AL47" i="6"/>
  <c r="Q47" i="6"/>
  <c r="D60" i="6"/>
  <c r="E61" i="6" s="1"/>
  <c r="A61" i="6"/>
  <c r="W46" i="6"/>
  <c r="B47" i="6"/>
  <c r="C47" i="6" s="1"/>
  <c r="F47" i="6" s="1"/>
  <c r="D46" i="5"/>
  <c r="AA46" i="6"/>
  <c r="X46" i="6"/>
  <c r="Z45" i="6"/>
  <c r="J47" i="6"/>
  <c r="BB47" i="6" s="1"/>
  <c r="S47" i="6"/>
  <c r="T46" i="6"/>
  <c r="P46" i="6"/>
  <c r="BH46" i="6" s="1"/>
  <c r="Y46" i="6"/>
  <c r="R46" i="6"/>
  <c r="AB46" i="6" l="1"/>
  <c r="BJ46" i="6"/>
  <c r="AD46" i="6"/>
  <c r="BL46" i="6"/>
  <c r="AC47" i="6"/>
  <c r="BK47" i="6"/>
  <c r="AG46" i="6"/>
  <c r="BO46" i="6"/>
  <c r="AM47" i="6"/>
  <c r="BI47" i="6"/>
  <c r="AI46" i="6"/>
  <c r="BQ46" i="6"/>
  <c r="AJ45" i="6"/>
  <c r="BR45" i="6"/>
  <c r="AH46" i="6"/>
  <c r="BP46" i="6"/>
  <c r="AA47" i="6"/>
  <c r="B48" i="6"/>
  <c r="C48" i="6" s="1"/>
  <c r="F48" i="6" s="1"/>
  <c r="D47" i="5"/>
  <c r="T47" i="6"/>
  <c r="R47" i="6"/>
  <c r="J48" i="6"/>
  <c r="BB48" i="6" s="1"/>
  <c r="S48" i="6"/>
  <c r="D53" i="3"/>
  <c r="M53" i="3" s="1"/>
  <c r="G49" i="6" s="1"/>
  <c r="AY49" i="6" s="1"/>
  <c r="C54" i="3"/>
  <c r="F53" i="3"/>
  <c r="O53" i="3" s="1"/>
  <c r="B47" i="5" s="1"/>
  <c r="C47" i="5" s="1"/>
  <c r="E53" i="3"/>
  <c r="N53" i="3" s="1"/>
  <c r="I49" i="6" s="1"/>
  <c r="BA49" i="6" s="1"/>
  <c r="E45" i="5"/>
  <c r="Z46" i="6"/>
  <c r="AL48" i="6"/>
  <c r="M48" i="6"/>
  <c r="BE48" i="6" s="1"/>
  <c r="H48" i="6"/>
  <c r="AZ48" i="6" s="1"/>
  <c r="O48" i="6"/>
  <c r="BG48" i="6" s="1"/>
  <c r="N48" i="6"/>
  <c r="BF48" i="6" s="1"/>
  <c r="Q48" i="6"/>
  <c r="A62" i="6"/>
  <c r="D61" i="6"/>
  <c r="E62" i="6" s="1"/>
  <c r="X47" i="6"/>
  <c r="W47" i="6"/>
  <c r="P47" i="6"/>
  <c r="BH47" i="6" s="1"/>
  <c r="Y47" i="6"/>
  <c r="AH47" i="6" l="1"/>
  <c r="BP47" i="6"/>
  <c r="AD47" i="6"/>
  <c r="BL47" i="6"/>
  <c r="AG47" i="6"/>
  <c r="BO47" i="6"/>
  <c r="AM48" i="6"/>
  <c r="BI48" i="6"/>
  <c r="AB47" i="6"/>
  <c r="BJ47" i="6"/>
  <c r="AC48" i="6"/>
  <c r="BK48" i="6"/>
  <c r="AJ46" i="6"/>
  <c r="BR46" i="6"/>
  <c r="AI47" i="6"/>
  <c r="BQ47" i="6"/>
  <c r="AA48" i="6"/>
  <c r="R48" i="6"/>
  <c r="O49" i="6"/>
  <c r="BG49" i="6" s="1"/>
  <c r="N49" i="6"/>
  <c r="BF49" i="6" s="1"/>
  <c r="AL49" i="6"/>
  <c r="M49" i="6"/>
  <c r="BE49" i="6" s="1"/>
  <c r="H49" i="6"/>
  <c r="AZ49" i="6" s="1"/>
  <c r="Q49" i="6"/>
  <c r="AA49" i="6" s="1"/>
  <c r="T48" i="6"/>
  <c r="B49" i="6"/>
  <c r="C49" i="6" s="1"/>
  <c r="F49" i="6" s="1"/>
  <c r="D48" i="5"/>
  <c r="D54" i="3"/>
  <c r="M54" i="3" s="1"/>
  <c r="G50" i="6" s="1"/>
  <c r="AY50" i="6" s="1"/>
  <c r="C55" i="3"/>
  <c r="F54" i="3"/>
  <c r="O54" i="3" s="1"/>
  <c r="B48" i="5" s="1"/>
  <c r="C48" i="5" s="1"/>
  <c r="E54" i="3"/>
  <c r="N54" i="3" s="1"/>
  <c r="I50" i="6" s="1"/>
  <c r="BA50" i="6" s="1"/>
  <c r="W48" i="6"/>
  <c r="A63" i="6"/>
  <c r="D62" i="6"/>
  <c r="E63" i="6" s="1"/>
  <c r="E46" i="5"/>
  <c r="Z47" i="6"/>
  <c r="X48" i="6"/>
  <c r="P48" i="6"/>
  <c r="BH48" i="6" s="1"/>
  <c r="Y48" i="6"/>
  <c r="J49" i="6"/>
  <c r="BB49" i="6" s="1"/>
  <c r="S49" i="6"/>
  <c r="AH48" i="6" l="1"/>
  <c r="BP48" i="6"/>
  <c r="AI48" i="6"/>
  <c r="BQ48" i="6"/>
  <c r="AJ47" i="6"/>
  <c r="BR47" i="6"/>
  <c r="AC49" i="6"/>
  <c r="BK49" i="6"/>
  <c r="AB48" i="6"/>
  <c r="BJ48" i="6"/>
  <c r="AD48" i="6"/>
  <c r="BL48" i="6"/>
  <c r="AG48" i="6"/>
  <c r="BO48" i="6"/>
  <c r="AM49" i="6"/>
  <c r="BI49" i="6"/>
  <c r="B50" i="6"/>
  <c r="C50" i="6" s="1"/>
  <c r="F50" i="6" s="1"/>
  <c r="E48" i="5"/>
  <c r="D49" i="5"/>
  <c r="X49" i="6"/>
  <c r="T49" i="6"/>
  <c r="W49" i="6"/>
  <c r="J50" i="6"/>
  <c r="BB50" i="6" s="1"/>
  <c r="S50" i="6"/>
  <c r="P49" i="6"/>
  <c r="BH49" i="6" s="1"/>
  <c r="Y49" i="6"/>
  <c r="Z48" i="6"/>
  <c r="E47" i="5"/>
  <c r="A64" i="6"/>
  <c r="D63" i="6"/>
  <c r="E64" i="6" s="1"/>
  <c r="D55" i="3"/>
  <c r="M55" i="3" s="1"/>
  <c r="G51" i="6" s="1"/>
  <c r="AY51" i="6" s="1"/>
  <c r="C56" i="3"/>
  <c r="F55" i="3"/>
  <c r="O55" i="3" s="1"/>
  <c r="B49" i="5" s="1"/>
  <c r="C49" i="5" s="1"/>
  <c r="E55" i="3"/>
  <c r="N55" i="3" s="1"/>
  <c r="I51" i="6" s="1"/>
  <c r="BA51" i="6" s="1"/>
  <c r="H50" i="6"/>
  <c r="AZ50" i="6" s="1"/>
  <c r="O50" i="6"/>
  <c r="BG50" i="6" s="1"/>
  <c r="N50" i="6"/>
  <c r="BF50" i="6" s="1"/>
  <c r="AL50" i="6"/>
  <c r="M50" i="6"/>
  <c r="BE50" i="6" s="1"/>
  <c r="Q50" i="6"/>
  <c r="R49" i="6"/>
  <c r="AG49" i="6" l="1"/>
  <c r="BO49" i="6"/>
  <c r="AM50" i="6"/>
  <c r="BI50" i="6"/>
  <c r="AH49" i="6"/>
  <c r="BP49" i="6"/>
  <c r="AJ48" i="6"/>
  <c r="BR48" i="6"/>
  <c r="AD49" i="6"/>
  <c r="BL49" i="6"/>
  <c r="AC50" i="6"/>
  <c r="BK50" i="6"/>
  <c r="AI49" i="6"/>
  <c r="BQ49" i="6"/>
  <c r="AB49" i="6"/>
  <c r="BJ49" i="6"/>
  <c r="J51" i="6"/>
  <c r="BB51" i="6" s="1"/>
  <c r="S51" i="6"/>
  <c r="R50" i="6"/>
  <c r="H51" i="6"/>
  <c r="AZ51" i="6" s="1"/>
  <c r="O51" i="6"/>
  <c r="BG51" i="6" s="1"/>
  <c r="M51" i="6"/>
  <c r="BE51" i="6" s="1"/>
  <c r="N51" i="6"/>
  <c r="BF51" i="6" s="1"/>
  <c r="AL51" i="6"/>
  <c r="Q51" i="6"/>
  <c r="AA51" i="6" s="1"/>
  <c r="B51" i="6"/>
  <c r="C51" i="6" s="1"/>
  <c r="F51" i="6" s="1"/>
  <c r="E49" i="5"/>
  <c r="D50" i="5"/>
  <c r="D64" i="6"/>
  <c r="E65" i="6" s="1"/>
  <c r="A65" i="6"/>
  <c r="D56" i="3"/>
  <c r="M56" i="3" s="1"/>
  <c r="G52" i="6" s="1"/>
  <c r="AY52" i="6" s="1"/>
  <c r="C57" i="3"/>
  <c r="F56" i="3"/>
  <c r="O56" i="3" s="1"/>
  <c r="B50" i="5" s="1"/>
  <c r="C50" i="5" s="1"/>
  <c r="E56" i="3"/>
  <c r="N56" i="3" s="1"/>
  <c r="I52" i="6" s="1"/>
  <c r="BA52" i="6" s="1"/>
  <c r="W50" i="6"/>
  <c r="T50" i="6"/>
  <c r="AA50" i="6"/>
  <c r="X50" i="6"/>
  <c r="Z49" i="6"/>
  <c r="P50" i="6"/>
  <c r="BH50" i="6" s="1"/>
  <c r="Y50" i="6"/>
  <c r="AJ49" i="6" l="1"/>
  <c r="BR49" i="6"/>
  <c r="AH50" i="6"/>
  <c r="BP50" i="6"/>
  <c r="AD50" i="6"/>
  <c r="BL50" i="6"/>
  <c r="AB50" i="6"/>
  <c r="BJ50" i="6"/>
  <c r="AI50" i="6"/>
  <c r="BQ50" i="6"/>
  <c r="AM51" i="6"/>
  <c r="BI51" i="6"/>
  <c r="AG50" i="6"/>
  <c r="BO50" i="6"/>
  <c r="AC51" i="6"/>
  <c r="BK51" i="6"/>
  <c r="B52" i="6"/>
  <c r="C52" i="6" s="1"/>
  <c r="F52" i="6" s="1"/>
  <c r="D51" i="5"/>
  <c r="E50" i="5" s="1"/>
  <c r="P51" i="6"/>
  <c r="BH51" i="6" s="1"/>
  <c r="Y51" i="6"/>
  <c r="W51" i="6"/>
  <c r="D57" i="3"/>
  <c r="M57" i="3" s="1"/>
  <c r="G53" i="6" s="1"/>
  <c r="AY53" i="6" s="1"/>
  <c r="C58" i="3"/>
  <c r="F57" i="3"/>
  <c r="O57" i="3" s="1"/>
  <c r="B51" i="5" s="1"/>
  <c r="C51" i="5" s="1"/>
  <c r="E57" i="3"/>
  <c r="N57" i="3" s="1"/>
  <c r="I53" i="6" s="1"/>
  <c r="BA53" i="6" s="1"/>
  <c r="AL52" i="6"/>
  <c r="M52" i="6"/>
  <c r="BE52" i="6" s="1"/>
  <c r="N52" i="6"/>
  <c r="BF52" i="6" s="1"/>
  <c r="H52" i="6"/>
  <c r="AZ52" i="6" s="1"/>
  <c r="O52" i="6"/>
  <c r="BG52" i="6" s="1"/>
  <c r="Q52" i="6"/>
  <c r="Z50" i="6"/>
  <c r="A66" i="6"/>
  <c r="D65" i="6"/>
  <c r="E66" i="6" s="1"/>
  <c r="T51" i="6"/>
  <c r="J52" i="6"/>
  <c r="BB52" i="6" s="1"/>
  <c r="S52" i="6"/>
  <c r="R51" i="6"/>
  <c r="X51" i="6"/>
  <c r="AJ50" i="6" l="1"/>
  <c r="BR50" i="6"/>
  <c r="AH51" i="6"/>
  <c r="BP51" i="6"/>
  <c r="AG51" i="6"/>
  <c r="BO51" i="6"/>
  <c r="AI51" i="6"/>
  <c r="BQ51" i="6"/>
  <c r="AM52" i="6"/>
  <c r="BI52" i="6"/>
  <c r="AB51" i="6"/>
  <c r="BJ51" i="6"/>
  <c r="AD51" i="6"/>
  <c r="BL51" i="6"/>
  <c r="AC52" i="6"/>
  <c r="BK52" i="6"/>
  <c r="T52" i="6"/>
  <c r="P52" i="6"/>
  <c r="BH52" i="6" s="1"/>
  <c r="Y52" i="6"/>
  <c r="D58" i="3"/>
  <c r="M58" i="3" s="1"/>
  <c r="G54" i="6" s="1"/>
  <c r="AY54" i="6" s="1"/>
  <c r="C59" i="3"/>
  <c r="F58" i="3"/>
  <c r="O58" i="3" s="1"/>
  <c r="B52" i="5" s="1"/>
  <c r="C52" i="5" s="1"/>
  <c r="E58" i="3"/>
  <c r="N58" i="3" s="1"/>
  <c r="I54" i="6" s="1"/>
  <c r="BA54" i="6" s="1"/>
  <c r="O53" i="6"/>
  <c r="BG53" i="6" s="1"/>
  <c r="N53" i="6"/>
  <c r="BF53" i="6" s="1"/>
  <c r="AL53" i="6"/>
  <c r="M53" i="6"/>
  <c r="BE53" i="6" s="1"/>
  <c r="H53" i="6"/>
  <c r="AZ53" i="6" s="1"/>
  <c r="Q53" i="6"/>
  <c r="J53" i="6"/>
  <c r="BB53" i="6" s="1"/>
  <c r="S53" i="6"/>
  <c r="B53" i="6"/>
  <c r="C53" i="6" s="1"/>
  <c r="F53" i="6" s="1"/>
  <c r="D52" i="5"/>
  <c r="R52" i="6"/>
  <c r="A67" i="6"/>
  <c r="D66" i="6"/>
  <c r="E67" i="6" s="1"/>
  <c r="W52" i="6"/>
  <c r="Z51" i="6"/>
  <c r="X52" i="6"/>
  <c r="AA52" i="6"/>
  <c r="AH52" i="6" l="1"/>
  <c r="BP52" i="6"/>
  <c r="AG52" i="6"/>
  <c r="BO52" i="6"/>
  <c r="AJ51" i="6"/>
  <c r="BR51" i="6"/>
  <c r="AI52" i="6"/>
  <c r="BQ52" i="6"/>
  <c r="AB52" i="6"/>
  <c r="BJ52" i="6"/>
  <c r="AC53" i="6"/>
  <c r="BK53" i="6"/>
  <c r="AM53" i="6"/>
  <c r="BI53" i="6"/>
  <c r="AD52" i="6"/>
  <c r="BL52" i="6"/>
  <c r="H54" i="6"/>
  <c r="AZ54" i="6" s="1"/>
  <c r="O54" i="6"/>
  <c r="BG54" i="6" s="1"/>
  <c r="N54" i="6"/>
  <c r="BF54" i="6" s="1"/>
  <c r="AL54" i="6"/>
  <c r="M54" i="6"/>
  <c r="BE54" i="6" s="1"/>
  <c r="Q54" i="6"/>
  <c r="W53" i="6"/>
  <c r="Z52" i="6"/>
  <c r="B54" i="6"/>
  <c r="C54" i="6" s="1"/>
  <c r="F54" i="6" s="1"/>
  <c r="D53" i="5"/>
  <c r="D59" i="3"/>
  <c r="M59" i="3" s="1"/>
  <c r="G55" i="6" s="1"/>
  <c r="AY55" i="6" s="1"/>
  <c r="C60" i="3"/>
  <c r="F59" i="3"/>
  <c r="O59" i="3" s="1"/>
  <c r="B53" i="5" s="1"/>
  <c r="C53" i="5" s="1"/>
  <c r="E59" i="3"/>
  <c r="N59" i="3" s="1"/>
  <c r="I55" i="6" s="1"/>
  <c r="BA55" i="6" s="1"/>
  <c r="E51" i="5"/>
  <c r="T53" i="6"/>
  <c r="X53" i="6"/>
  <c r="P53" i="6"/>
  <c r="BH53" i="6" s="1"/>
  <c r="Y53" i="6"/>
  <c r="R53" i="6"/>
  <c r="AA53" i="6"/>
  <c r="A68" i="6"/>
  <c r="D67" i="6"/>
  <c r="E68" i="6" s="1"/>
  <c r="J54" i="6"/>
  <c r="BB54" i="6" s="1"/>
  <c r="S54" i="6"/>
  <c r="AG53" i="6" l="1"/>
  <c r="BO53" i="6"/>
  <c r="AJ52" i="6"/>
  <c r="BR52" i="6"/>
  <c r="AM54" i="6"/>
  <c r="BI54" i="6"/>
  <c r="AB53" i="6"/>
  <c r="BJ53" i="6"/>
  <c r="AI53" i="6"/>
  <c r="BQ53" i="6"/>
  <c r="AD53" i="6"/>
  <c r="BL53" i="6"/>
  <c r="AC54" i="6"/>
  <c r="BK54" i="6"/>
  <c r="AH53" i="6"/>
  <c r="BP53" i="6"/>
  <c r="D68" i="6"/>
  <c r="E69" i="6" s="1"/>
  <c r="A69" i="6"/>
  <c r="B55" i="6"/>
  <c r="C55" i="6" s="1"/>
  <c r="F55" i="6" s="1"/>
  <c r="E53" i="5"/>
  <c r="D54" i="5"/>
  <c r="X54" i="6"/>
  <c r="T54" i="6"/>
  <c r="J55" i="6"/>
  <c r="BB55" i="6" s="1"/>
  <c r="S55" i="6"/>
  <c r="P54" i="6"/>
  <c r="BH54" i="6" s="1"/>
  <c r="Y54" i="6"/>
  <c r="E52" i="5"/>
  <c r="Z53" i="6"/>
  <c r="R54" i="6"/>
  <c r="H55" i="6"/>
  <c r="AZ55" i="6" s="1"/>
  <c r="O55" i="6"/>
  <c r="BG55" i="6" s="1"/>
  <c r="AL55" i="6"/>
  <c r="N55" i="6"/>
  <c r="BF55" i="6" s="1"/>
  <c r="M55" i="6"/>
  <c r="BE55" i="6" s="1"/>
  <c r="Q55" i="6"/>
  <c r="AA54" i="6"/>
  <c r="W54" i="6"/>
  <c r="D60" i="3"/>
  <c r="M60" i="3" s="1"/>
  <c r="G56" i="6" s="1"/>
  <c r="AY56" i="6" s="1"/>
  <c r="C61" i="3"/>
  <c r="F60" i="3"/>
  <c r="O60" i="3" s="1"/>
  <c r="B54" i="5" s="1"/>
  <c r="C54" i="5" s="1"/>
  <c r="E60" i="3"/>
  <c r="N60" i="3" s="1"/>
  <c r="I56" i="6" s="1"/>
  <c r="BA56" i="6" s="1"/>
  <c r="AG54" i="6" l="1"/>
  <c r="BO54" i="6"/>
  <c r="AD54" i="6"/>
  <c r="BL54" i="6"/>
  <c r="AH54" i="6"/>
  <c r="BP54" i="6"/>
  <c r="AM55" i="6"/>
  <c r="BI55" i="6"/>
  <c r="AJ53" i="6"/>
  <c r="BR53" i="6"/>
  <c r="AB54" i="6"/>
  <c r="BJ54" i="6"/>
  <c r="AI54" i="6"/>
  <c r="BQ54" i="6"/>
  <c r="AC55" i="6"/>
  <c r="BK55" i="6"/>
  <c r="J56" i="6"/>
  <c r="BB56" i="6" s="1"/>
  <c r="S56" i="6"/>
  <c r="T55" i="6"/>
  <c r="D61" i="3"/>
  <c r="M61" i="3" s="1"/>
  <c r="G57" i="6" s="1"/>
  <c r="AY57" i="6" s="1"/>
  <c r="C62" i="3"/>
  <c r="F61" i="3"/>
  <c r="O61" i="3" s="1"/>
  <c r="B55" i="5" s="1"/>
  <c r="C55" i="5" s="1"/>
  <c r="E61" i="3"/>
  <c r="N61" i="3" s="1"/>
  <c r="I57" i="6" s="1"/>
  <c r="BA57" i="6" s="1"/>
  <c r="A70" i="6"/>
  <c r="D69" i="6"/>
  <c r="E70" i="6" s="1"/>
  <c r="P55" i="6"/>
  <c r="BH55" i="6" s="1"/>
  <c r="Y55" i="6"/>
  <c r="AL56" i="6"/>
  <c r="M56" i="6"/>
  <c r="BE56" i="6" s="1"/>
  <c r="H56" i="6"/>
  <c r="AZ56" i="6" s="1"/>
  <c r="O56" i="6"/>
  <c r="BG56" i="6" s="1"/>
  <c r="N56" i="6"/>
  <c r="BF56" i="6" s="1"/>
  <c r="Q56" i="6"/>
  <c r="W55" i="6"/>
  <c r="X55" i="6"/>
  <c r="R55" i="6"/>
  <c r="AA55" i="6"/>
  <c r="Z54" i="6"/>
  <c r="B56" i="6"/>
  <c r="C56" i="6" s="1"/>
  <c r="F56" i="6" s="1"/>
  <c r="D55" i="5"/>
  <c r="E54" i="5" s="1"/>
  <c r="AB55" i="6" l="1"/>
  <c r="BJ55" i="6"/>
  <c r="AD55" i="6"/>
  <c r="BL55" i="6"/>
  <c r="AI55" i="6"/>
  <c r="BQ55" i="6"/>
  <c r="AC56" i="6"/>
  <c r="BK56" i="6"/>
  <c r="AJ54" i="6"/>
  <c r="BR54" i="6"/>
  <c r="AH55" i="6"/>
  <c r="BP55" i="6"/>
  <c r="AG55" i="6"/>
  <c r="BO55" i="6"/>
  <c r="AM56" i="6"/>
  <c r="BI56" i="6"/>
  <c r="W56" i="6"/>
  <c r="A71" i="6"/>
  <c r="D70" i="6"/>
  <c r="E71" i="6" s="1"/>
  <c r="J57" i="6"/>
  <c r="BB57" i="6" s="1"/>
  <c r="S57" i="6"/>
  <c r="T56" i="6"/>
  <c r="D62" i="3"/>
  <c r="M62" i="3" s="1"/>
  <c r="G58" i="6" s="1"/>
  <c r="AY58" i="6" s="1"/>
  <c r="C63" i="3"/>
  <c r="F62" i="3"/>
  <c r="O62" i="3" s="1"/>
  <c r="B56" i="5" s="1"/>
  <c r="C56" i="5" s="1"/>
  <c r="E62" i="3"/>
  <c r="N62" i="3" s="1"/>
  <c r="I58" i="6" s="1"/>
  <c r="BA58" i="6" s="1"/>
  <c r="B57" i="6"/>
  <c r="C57" i="6" s="1"/>
  <c r="F57" i="6" s="1"/>
  <c r="E55" i="5"/>
  <c r="D56" i="5"/>
  <c r="O57" i="6"/>
  <c r="BG57" i="6" s="1"/>
  <c r="N57" i="6"/>
  <c r="BF57" i="6" s="1"/>
  <c r="AL57" i="6"/>
  <c r="M57" i="6"/>
  <c r="BE57" i="6" s="1"/>
  <c r="H57" i="6"/>
  <c r="AZ57" i="6" s="1"/>
  <c r="Q57" i="6"/>
  <c r="Z55" i="6"/>
  <c r="X56" i="6"/>
  <c r="P56" i="6"/>
  <c r="BH56" i="6" s="1"/>
  <c r="Y56" i="6"/>
  <c r="R56" i="6"/>
  <c r="AA56" i="6"/>
  <c r="AI56" i="6" l="1"/>
  <c r="BQ56" i="6"/>
  <c r="AB56" i="6"/>
  <c r="BJ56" i="6"/>
  <c r="AC57" i="6"/>
  <c r="BK57" i="6"/>
  <c r="AH56" i="6"/>
  <c r="BP56" i="6"/>
  <c r="AM57" i="6"/>
  <c r="BI57" i="6"/>
  <c r="AJ55" i="6"/>
  <c r="BR55" i="6"/>
  <c r="AD56" i="6"/>
  <c r="BL56" i="6"/>
  <c r="AG56" i="6"/>
  <c r="BO56" i="6"/>
  <c r="W57" i="6"/>
  <c r="D63" i="3"/>
  <c r="M63" i="3" s="1"/>
  <c r="G59" i="6" s="1"/>
  <c r="AY59" i="6" s="1"/>
  <c r="C64" i="3"/>
  <c r="F63" i="3"/>
  <c r="O63" i="3" s="1"/>
  <c r="B57" i="5" s="1"/>
  <c r="C57" i="5" s="1"/>
  <c r="E63" i="3"/>
  <c r="N63" i="3" s="1"/>
  <c r="I59" i="6" s="1"/>
  <c r="BA59" i="6" s="1"/>
  <c r="X57" i="6"/>
  <c r="A72" i="6"/>
  <c r="D71" i="6"/>
  <c r="E72" i="6" s="1"/>
  <c r="B58" i="6"/>
  <c r="C58" i="6" s="1"/>
  <c r="F58" i="6" s="1"/>
  <c r="D57" i="5"/>
  <c r="H58" i="6"/>
  <c r="AZ58" i="6" s="1"/>
  <c r="O58" i="6"/>
  <c r="BG58" i="6" s="1"/>
  <c r="N58" i="6"/>
  <c r="BF58" i="6" s="1"/>
  <c r="AL58" i="6"/>
  <c r="M58" i="6"/>
  <c r="BE58" i="6" s="1"/>
  <c r="Q58" i="6"/>
  <c r="P57" i="6"/>
  <c r="BH57" i="6" s="1"/>
  <c r="Y57" i="6"/>
  <c r="R57" i="6"/>
  <c r="Z56" i="6"/>
  <c r="AA57" i="6"/>
  <c r="J58" i="6"/>
  <c r="BB58" i="6" s="1"/>
  <c r="S58" i="6"/>
  <c r="T57" i="6"/>
  <c r="AM58" i="6" l="1"/>
  <c r="BI58" i="6"/>
  <c r="AJ56" i="6"/>
  <c r="BR56" i="6"/>
  <c r="AD57" i="6"/>
  <c r="BL57" i="6"/>
  <c r="AC58" i="6"/>
  <c r="BK58" i="6"/>
  <c r="AH57" i="6"/>
  <c r="BP57" i="6"/>
  <c r="AB57" i="6"/>
  <c r="BJ57" i="6"/>
  <c r="AI57" i="6"/>
  <c r="BQ57" i="6"/>
  <c r="AG57" i="6"/>
  <c r="BO57" i="6"/>
  <c r="X58" i="6"/>
  <c r="J59" i="6"/>
  <c r="BB59" i="6" s="1"/>
  <c r="S59" i="6"/>
  <c r="B59" i="6"/>
  <c r="C59" i="6" s="1"/>
  <c r="F59" i="6" s="1"/>
  <c r="D58" i="5"/>
  <c r="A73" i="6"/>
  <c r="D72" i="6"/>
  <c r="E73" i="6" s="1"/>
  <c r="H59" i="6"/>
  <c r="AZ59" i="6" s="1"/>
  <c r="O59" i="6"/>
  <c r="BG59" i="6" s="1"/>
  <c r="AL59" i="6"/>
  <c r="N59" i="6"/>
  <c r="BF59" i="6" s="1"/>
  <c r="M59" i="6"/>
  <c r="BE59" i="6" s="1"/>
  <c r="Q59" i="6"/>
  <c r="D64" i="3"/>
  <c r="M64" i="3" s="1"/>
  <c r="G60" i="6" s="1"/>
  <c r="AY60" i="6" s="1"/>
  <c r="C65" i="3"/>
  <c r="F64" i="3"/>
  <c r="O64" i="3" s="1"/>
  <c r="B58" i="5" s="1"/>
  <c r="C58" i="5" s="1"/>
  <c r="E64" i="3"/>
  <c r="N64" i="3" s="1"/>
  <c r="I60" i="6" s="1"/>
  <c r="BA60" i="6" s="1"/>
  <c r="R58" i="6"/>
  <c r="T58" i="6"/>
  <c r="P58" i="6"/>
  <c r="BH58" i="6" s="1"/>
  <c r="Y58" i="6"/>
  <c r="Z57" i="6"/>
  <c r="E56" i="5"/>
  <c r="AA58" i="6"/>
  <c r="W58" i="6"/>
  <c r="AI58" i="6" l="1"/>
  <c r="BQ58" i="6"/>
  <c r="AM59" i="6"/>
  <c r="BI59" i="6"/>
  <c r="AJ57" i="6"/>
  <c r="BR57" i="6"/>
  <c r="AD58" i="6"/>
  <c r="BL58" i="6"/>
  <c r="AB58" i="6"/>
  <c r="BJ58" i="6"/>
  <c r="AC59" i="6"/>
  <c r="BK59" i="6"/>
  <c r="AG58" i="6"/>
  <c r="BO58" i="6"/>
  <c r="AH58" i="6"/>
  <c r="BP58" i="6"/>
  <c r="AA59" i="6"/>
  <c r="Z58" i="6"/>
  <c r="AL60" i="6"/>
  <c r="M60" i="6"/>
  <c r="BE60" i="6" s="1"/>
  <c r="N60" i="6"/>
  <c r="BF60" i="6" s="1"/>
  <c r="O60" i="6"/>
  <c r="BG60" i="6" s="1"/>
  <c r="H60" i="6"/>
  <c r="AZ60" i="6" s="1"/>
  <c r="Q60" i="6"/>
  <c r="AA60" i="6" s="1"/>
  <c r="D65" i="3"/>
  <c r="M65" i="3" s="1"/>
  <c r="G61" i="6" s="1"/>
  <c r="AY61" i="6" s="1"/>
  <c r="C66" i="3"/>
  <c r="F65" i="3"/>
  <c r="O65" i="3" s="1"/>
  <c r="B59" i="5" s="1"/>
  <c r="C59" i="5" s="1"/>
  <c r="E65" i="3"/>
  <c r="N65" i="3" s="1"/>
  <c r="I61" i="6" s="1"/>
  <c r="BA61" i="6" s="1"/>
  <c r="X59" i="6"/>
  <c r="J60" i="6"/>
  <c r="BB60" i="6" s="1"/>
  <c r="S60" i="6"/>
  <c r="BK60" i="6" s="1"/>
  <c r="B60" i="6"/>
  <c r="C60" i="6" s="1"/>
  <c r="F60" i="6" s="1"/>
  <c r="D59" i="5"/>
  <c r="D73" i="6"/>
  <c r="E74" i="6" s="1"/>
  <c r="A74" i="6"/>
  <c r="W59" i="6"/>
  <c r="T59" i="6"/>
  <c r="P59" i="6"/>
  <c r="BH59" i="6" s="1"/>
  <c r="Y59" i="6"/>
  <c r="R59" i="6"/>
  <c r="E57" i="5"/>
  <c r="AC60" i="6" l="1"/>
  <c r="AG59" i="6"/>
  <c r="BO59" i="6"/>
  <c r="AH59" i="6"/>
  <c r="BP59" i="6"/>
  <c r="AD59" i="6"/>
  <c r="BL59" i="6"/>
  <c r="AJ58" i="6"/>
  <c r="BR58" i="6"/>
  <c r="AB59" i="6"/>
  <c r="BJ59" i="6"/>
  <c r="AI59" i="6"/>
  <c r="BQ59" i="6"/>
  <c r="AM60" i="6"/>
  <c r="BI60" i="6"/>
  <c r="J61" i="6"/>
  <c r="BB61" i="6" s="1"/>
  <c r="S61" i="6"/>
  <c r="D74" i="6"/>
  <c r="E75" i="6" s="1"/>
  <c r="A75" i="6"/>
  <c r="P60" i="6"/>
  <c r="BH60" i="6" s="1"/>
  <c r="Y60" i="6"/>
  <c r="X60" i="6"/>
  <c r="B61" i="6"/>
  <c r="C61" i="6" s="1"/>
  <c r="F61" i="6" s="1"/>
  <c r="E59" i="5"/>
  <c r="D60" i="5"/>
  <c r="E58" i="5"/>
  <c r="D66" i="3"/>
  <c r="M66" i="3" s="1"/>
  <c r="G62" i="6" s="1"/>
  <c r="AY62" i="6" s="1"/>
  <c r="C67" i="3"/>
  <c r="F66" i="3"/>
  <c r="O66" i="3" s="1"/>
  <c r="B60" i="5" s="1"/>
  <c r="C60" i="5" s="1"/>
  <c r="E66" i="3"/>
  <c r="N66" i="3" s="1"/>
  <c r="I62" i="6" s="1"/>
  <c r="BA62" i="6" s="1"/>
  <c r="O61" i="6"/>
  <c r="BG61" i="6" s="1"/>
  <c r="N61" i="6"/>
  <c r="BF61" i="6" s="1"/>
  <c r="AL61" i="6"/>
  <c r="M61" i="6"/>
  <c r="BE61" i="6" s="1"/>
  <c r="H61" i="6"/>
  <c r="AZ61" i="6" s="1"/>
  <c r="Q61" i="6"/>
  <c r="W60" i="6"/>
  <c r="Z59" i="6"/>
  <c r="T60" i="6"/>
  <c r="R60" i="6"/>
  <c r="AD60" i="6" l="1"/>
  <c r="BL60" i="6"/>
  <c r="AB60" i="6"/>
  <c r="BJ60" i="6"/>
  <c r="AG60" i="6"/>
  <c r="BO60" i="6"/>
  <c r="AC61" i="6"/>
  <c r="BK61" i="6"/>
  <c r="AJ59" i="6"/>
  <c r="BR59" i="6"/>
  <c r="AI60" i="6"/>
  <c r="BQ60" i="6"/>
  <c r="AH60" i="6"/>
  <c r="BP60" i="6"/>
  <c r="AM61" i="6"/>
  <c r="BI61" i="6"/>
  <c r="H62" i="6"/>
  <c r="AZ62" i="6" s="1"/>
  <c r="O62" i="6"/>
  <c r="BG62" i="6" s="1"/>
  <c r="N62" i="6"/>
  <c r="BF62" i="6" s="1"/>
  <c r="AL62" i="6"/>
  <c r="M62" i="6"/>
  <c r="BE62" i="6" s="1"/>
  <c r="Q62" i="6"/>
  <c r="W61" i="6"/>
  <c r="Z60" i="6"/>
  <c r="T61" i="6"/>
  <c r="B62" i="6"/>
  <c r="C62" i="6" s="1"/>
  <c r="F62" i="6" s="1"/>
  <c r="D61" i="5"/>
  <c r="A76" i="6"/>
  <c r="D75" i="6"/>
  <c r="E76" i="6" s="1"/>
  <c r="J62" i="6"/>
  <c r="BB62" i="6" s="1"/>
  <c r="S62" i="6"/>
  <c r="D67" i="3"/>
  <c r="M67" i="3" s="1"/>
  <c r="G63" i="6" s="1"/>
  <c r="AY63" i="6" s="1"/>
  <c r="C68" i="3"/>
  <c r="F67" i="3"/>
  <c r="O67" i="3" s="1"/>
  <c r="B61" i="5" s="1"/>
  <c r="C61" i="5" s="1"/>
  <c r="E67" i="3"/>
  <c r="N67" i="3" s="1"/>
  <c r="I63" i="6" s="1"/>
  <c r="BA63" i="6" s="1"/>
  <c r="R61" i="6"/>
  <c r="AA61" i="6"/>
  <c r="X61" i="6"/>
  <c r="P61" i="6"/>
  <c r="BH61" i="6" s="1"/>
  <c r="Y61" i="6"/>
  <c r="AI61" i="6" l="1"/>
  <c r="BQ61" i="6"/>
  <c r="AG61" i="6"/>
  <c r="BO61" i="6"/>
  <c r="AM62" i="6"/>
  <c r="BI62" i="6"/>
  <c r="AH61" i="6"/>
  <c r="BP61" i="6"/>
  <c r="AJ60" i="6"/>
  <c r="BR60" i="6"/>
  <c r="AB61" i="6"/>
  <c r="BJ61" i="6"/>
  <c r="AC62" i="6"/>
  <c r="BK62" i="6"/>
  <c r="AD61" i="6"/>
  <c r="BL61" i="6"/>
  <c r="D68" i="3"/>
  <c r="M68" i="3" s="1"/>
  <c r="G64" i="6" s="1"/>
  <c r="AY64" i="6" s="1"/>
  <c r="C69" i="3"/>
  <c r="F68" i="3"/>
  <c r="O68" i="3" s="1"/>
  <c r="B62" i="5" s="1"/>
  <c r="C62" i="5" s="1"/>
  <c r="E68" i="3"/>
  <c r="N68" i="3" s="1"/>
  <c r="I64" i="6" s="1"/>
  <c r="BA64" i="6" s="1"/>
  <c r="AA62" i="6"/>
  <c r="A77" i="6"/>
  <c r="D76" i="6"/>
  <c r="E77" i="6" s="1"/>
  <c r="T62" i="6"/>
  <c r="X62" i="6"/>
  <c r="H63" i="6"/>
  <c r="AZ63" i="6" s="1"/>
  <c r="O63" i="6"/>
  <c r="BG63" i="6" s="1"/>
  <c r="AL63" i="6"/>
  <c r="N63" i="6"/>
  <c r="BF63" i="6" s="1"/>
  <c r="M63" i="6"/>
  <c r="BE63" i="6" s="1"/>
  <c r="Q63" i="6"/>
  <c r="B63" i="6"/>
  <c r="C63" i="6" s="1"/>
  <c r="F63" i="6" s="1"/>
  <c r="D62" i="5"/>
  <c r="E60" i="5"/>
  <c r="P62" i="6"/>
  <c r="BH62" i="6" s="1"/>
  <c r="Y62" i="6"/>
  <c r="Z61" i="6"/>
  <c r="R62" i="6"/>
  <c r="W62" i="6"/>
  <c r="J63" i="6"/>
  <c r="BB63" i="6" s="1"/>
  <c r="S63" i="6"/>
  <c r="AG62" i="6" l="1"/>
  <c r="BO62" i="6"/>
  <c r="AM63" i="6"/>
  <c r="BI63" i="6"/>
  <c r="AD62" i="6"/>
  <c r="BL62" i="6"/>
  <c r="AB62" i="6"/>
  <c r="BJ62" i="6"/>
  <c r="AI62" i="6"/>
  <c r="BQ62" i="6"/>
  <c r="AJ61" i="6"/>
  <c r="BR61" i="6"/>
  <c r="AC63" i="6"/>
  <c r="BK63" i="6"/>
  <c r="AH62" i="6"/>
  <c r="BP62" i="6"/>
  <c r="W63" i="6"/>
  <c r="J64" i="6"/>
  <c r="BB64" i="6" s="1"/>
  <c r="S64" i="6"/>
  <c r="P63" i="6"/>
  <c r="BH63" i="6" s="1"/>
  <c r="Y63" i="6"/>
  <c r="D69" i="3"/>
  <c r="M69" i="3" s="1"/>
  <c r="G65" i="6" s="1"/>
  <c r="AY65" i="6" s="1"/>
  <c r="C70" i="3"/>
  <c r="F69" i="3"/>
  <c r="O69" i="3" s="1"/>
  <c r="B63" i="5" s="1"/>
  <c r="C63" i="5" s="1"/>
  <c r="E69" i="3"/>
  <c r="N69" i="3" s="1"/>
  <c r="I65" i="6" s="1"/>
  <c r="BA65" i="6" s="1"/>
  <c r="X63" i="6"/>
  <c r="AL64" i="6"/>
  <c r="M64" i="6"/>
  <c r="BE64" i="6" s="1"/>
  <c r="H64" i="6"/>
  <c r="AZ64" i="6" s="1"/>
  <c r="O64" i="6"/>
  <c r="BG64" i="6" s="1"/>
  <c r="N64" i="6"/>
  <c r="BF64" i="6" s="1"/>
  <c r="Q64" i="6"/>
  <c r="T63" i="6"/>
  <c r="Z62" i="6"/>
  <c r="B64" i="6"/>
  <c r="C64" i="6" s="1"/>
  <c r="F64" i="6" s="1"/>
  <c r="D63" i="5"/>
  <c r="R63" i="6"/>
  <c r="A78" i="6"/>
  <c r="D77" i="6"/>
  <c r="E78" i="6" s="1"/>
  <c r="E61" i="5"/>
  <c r="AA63" i="6"/>
  <c r="AM64" i="6" l="1"/>
  <c r="BI64" i="6"/>
  <c r="AI63" i="6"/>
  <c r="BQ63" i="6"/>
  <c r="AC64" i="6"/>
  <c r="BK64" i="6"/>
  <c r="AB63" i="6"/>
  <c r="BJ63" i="6"/>
  <c r="AJ62" i="6"/>
  <c r="BR62" i="6"/>
  <c r="AH63" i="6"/>
  <c r="BP63" i="6"/>
  <c r="AD63" i="6"/>
  <c r="BL63" i="6"/>
  <c r="AG63" i="6"/>
  <c r="BO63" i="6"/>
  <c r="T64" i="6"/>
  <c r="B65" i="6"/>
  <c r="C65" i="6" s="1"/>
  <c r="F65" i="6" s="1"/>
  <c r="D64" i="5"/>
  <c r="E63" i="5" s="1"/>
  <c r="D78" i="6"/>
  <c r="E79" i="6" s="1"/>
  <c r="A79" i="6"/>
  <c r="W64" i="6"/>
  <c r="Z63" i="6"/>
  <c r="J65" i="6"/>
  <c r="BB65" i="6" s="1"/>
  <c r="S65" i="6"/>
  <c r="X64" i="6"/>
  <c r="P64" i="6"/>
  <c r="BH64" i="6" s="1"/>
  <c r="Y64" i="6"/>
  <c r="R64" i="6"/>
  <c r="D70" i="3"/>
  <c r="M70" i="3" s="1"/>
  <c r="G66" i="6" s="1"/>
  <c r="AY66" i="6" s="1"/>
  <c r="C71" i="3"/>
  <c r="F70" i="3"/>
  <c r="O70" i="3" s="1"/>
  <c r="B64" i="5" s="1"/>
  <c r="C64" i="5" s="1"/>
  <c r="E70" i="3"/>
  <c r="N70" i="3" s="1"/>
  <c r="I66" i="6" s="1"/>
  <c r="BA66" i="6" s="1"/>
  <c r="E62" i="5"/>
  <c r="AA64" i="6"/>
  <c r="O65" i="6"/>
  <c r="BG65" i="6" s="1"/>
  <c r="N65" i="6"/>
  <c r="BF65" i="6" s="1"/>
  <c r="AL65" i="6"/>
  <c r="M65" i="6"/>
  <c r="BE65" i="6" s="1"/>
  <c r="H65" i="6"/>
  <c r="AZ65" i="6" s="1"/>
  <c r="Q65" i="6"/>
  <c r="AG64" i="6" l="1"/>
  <c r="BO64" i="6"/>
  <c r="AJ63" i="6"/>
  <c r="BR63" i="6"/>
  <c r="AI64" i="6"/>
  <c r="BQ64" i="6"/>
  <c r="AH64" i="6"/>
  <c r="BP64" i="6"/>
  <c r="AB64" i="6"/>
  <c r="BJ64" i="6"/>
  <c r="AM65" i="6"/>
  <c r="BI65" i="6"/>
  <c r="AC65" i="6"/>
  <c r="BK65" i="6"/>
  <c r="AD64" i="6"/>
  <c r="BL64" i="6"/>
  <c r="P65" i="6"/>
  <c r="BH65" i="6" s="1"/>
  <c r="Y65" i="6"/>
  <c r="A80" i="6"/>
  <c r="D79" i="6"/>
  <c r="E80" i="6" s="1"/>
  <c r="T65" i="6"/>
  <c r="R65" i="6"/>
  <c r="Z64" i="6"/>
  <c r="X65" i="6"/>
  <c r="B66" i="6"/>
  <c r="C66" i="6" s="1"/>
  <c r="F66" i="6" s="1"/>
  <c r="E64" i="5"/>
  <c r="D65" i="5"/>
  <c r="J66" i="6"/>
  <c r="BB66" i="6" s="1"/>
  <c r="S66" i="6"/>
  <c r="H66" i="6"/>
  <c r="AZ66" i="6" s="1"/>
  <c r="O66" i="6"/>
  <c r="BG66" i="6" s="1"/>
  <c r="N66" i="6"/>
  <c r="BF66" i="6" s="1"/>
  <c r="AL66" i="6"/>
  <c r="M66" i="6"/>
  <c r="BE66" i="6" s="1"/>
  <c r="Q66" i="6"/>
  <c r="AA65" i="6"/>
  <c r="W65" i="6"/>
  <c r="D71" i="3"/>
  <c r="M71" i="3" s="1"/>
  <c r="G67" i="6" s="1"/>
  <c r="AY67" i="6" s="1"/>
  <c r="C72" i="3"/>
  <c r="F71" i="3"/>
  <c r="O71" i="3" s="1"/>
  <c r="B65" i="5" s="1"/>
  <c r="C65" i="5" s="1"/>
  <c r="E71" i="3"/>
  <c r="N71" i="3" s="1"/>
  <c r="I67" i="6" s="1"/>
  <c r="BA67" i="6" s="1"/>
  <c r="AB65" i="6" l="1"/>
  <c r="BJ65" i="6"/>
  <c r="AG65" i="6"/>
  <c r="BO65" i="6"/>
  <c r="AH65" i="6"/>
  <c r="BP65" i="6"/>
  <c r="AC66" i="6"/>
  <c r="BK66" i="6"/>
  <c r="AM66" i="6"/>
  <c r="BI66" i="6"/>
  <c r="AJ64" i="6"/>
  <c r="BR64" i="6"/>
  <c r="AD65" i="6"/>
  <c r="BL65" i="6"/>
  <c r="AI65" i="6"/>
  <c r="BQ65" i="6"/>
  <c r="R66" i="6"/>
  <c r="D72" i="3"/>
  <c r="M72" i="3" s="1"/>
  <c r="G68" i="6" s="1"/>
  <c r="AY68" i="6" s="1"/>
  <c r="C73" i="3"/>
  <c r="F72" i="3"/>
  <c r="O72" i="3" s="1"/>
  <c r="B66" i="5" s="1"/>
  <c r="C66" i="5" s="1"/>
  <c r="E72" i="3"/>
  <c r="N72" i="3" s="1"/>
  <c r="I68" i="6" s="1"/>
  <c r="BA68" i="6" s="1"/>
  <c r="H67" i="6"/>
  <c r="AZ67" i="6" s="1"/>
  <c r="O67" i="6"/>
  <c r="BG67" i="6" s="1"/>
  <c r="AL67" i="6"/>
  <c r="N67" i="6"/>
  <c r="BF67" i="6" s="1"/>
  <c r="M67" i="6"/>
  <c r="BE67" i="6" s="1"/>
  <c r="Q67" i="6"/>
  <c r="B67" i="6"/>
  <c r="C67" i="6" s="1"/>
  <c r="F67" i="6" s="1"/>
  <c r="E65" i="5"/>
  <c r="D66" i="5"/>
  <c r="A81" i="6"/>
  <c r="D80" i="6"/>
  <c r="E81" i="6" s="1"/>
  <c r="J67" i="6"/>
  <c r="BB67" i="6" s="1"/>
  <c r="S67" i="6"/>
  <c r="T66" i="6"/>
  <c r="AA66" i="6"/>
  <c r="W66" i="6"/>
  <c r="X66" i="6"/>
  <c r="P66" i="6"/>
  <c r="BH66" i="6" s="1"/>
  <c r="Y66" i="6"/>
  <c r="Z65" i="6"/>
  <c r="AI66" i="6" l="1"/>
  <c r="BQ66" i="6"/>
  <c r="AD66" i="6"/>
  <c r="BL66" i="6"/>
  <c r="AG66" i="6"/>
  <c r="BO66" i="6"/>
  <c r="AC67" i="6"/>
  <c r="BK67" i="6"/>
  <c r="AH66" i="6"/>
  <c r="BP66" i="6"/>
  <c r="AM67" i="6"/>
  <c r="BI67" i="6"/>
  <c r="AJ65" i="6"/>
  <c r="BR65" i="6"/>
  <c r="AB66" i="6"/>
  <c r="BJ66" i="6"/>
  <c r="AL68" i="6"/>
  <c r="M68" i="6"/>
  <c r="BE68" i="6" s="1"/>
  <c r="O68" i="6"/>
  <c r="BG68" i="6" s="1"/>
  <c r="H68" i="6"/>
  <c r="AZ68" i="6" s="1"/>
  <c r="N68" i="6"/>
  <c r="BF68" i="6" s="1"/>
  <c r="Q68" i="6"/>
  <c r="P67" i="6"/>
  <c r="BH67" i="6" s="1"/>
  <c r="Y67" i="6"/>
  <c r="X67" i="6"/>
  <c r="B68" i="6"/>
  <c r="C68" i="6" s="1"/>
  <c r="F68" i="6" s="1"/>
  <c r="E66" i="5"/>
  <c r="D67" i="5"/>
  <c r="R67" i="6"/>
  <c r="J68" i="6"/>
  <c r="BB68" i="6" s="1"/>
  <c r="S68" i="6"/>
  <c r="D81" i="6"/>
  <c r="E82" i="6" s="1"/>
  <c r="A82" i="6"/>
  <c r="W67" i="6"/>
  <c r="Z66" i="6"/>
  <c r="D73" i="3"/>
  <c r="M73" i="3" s="1"/>
  <c r="G69" i="6" s="1"/>
  <c r="AY69" i="6" s="1"/>
  <c r="C74" i="3"/>
  <c r="F73" i="3"/>
  <c r="O73" i="3" s="1"/>
  <c r="B67" i="5" s="1"/>
  <c r="C67" i="5" s="1"/>
  <c r="E73" i="3"/>
  <c r="N73" i="3" s="1"/>
  <c r="I69" i="6" s="1"/>
  <c r="BA69" i="6" s="1"/>
  <c r="T67" i="6"/>
  <c r="AA67" i="6"/>
  <c r="AD67" i="6" l="1"/>
  <c r="BL67" i="6"/>
  <c r="AM68" i="6"/>
  <c r="BI68" i="6"/>
  <c r="AB67" i="6"/>
  <c r="BJ67" i="6"/>
  <c r="AJ66" i="6"/>
  <c r="BR66" i="6"/>
  <c r="AC68" i="6"/>
  <c r="BK68" i="6"/>
  <c r="AG67" i="6"/>
  <c r="BO67" i="6"/>
  <c r="AI67" i="6"/>
  <c r="BQ67" i="6"/>
  <c r="AH67" i="6"/>
  <c r="BP67" i="6"/>
  <c r="AA68" i="6"/>
  <c r="T68" i="6"/>
  <c r="R68" i="6"/>
  <c r="P68" i="6"/>
  <c r="BH68" i="6" s="1"/>
  <c r="Y68" i="6"/>
  <c r="D82" i="6"/>
  <c r="E83" i="6" s="1"/>
  <c r="A83" i="6"/>
  <c r="Z67" i="6"/>
  <c r="J69" i="6"/>
  <c r="BB69" i="6" s="1"/>
  <c r="S69" i="6"/>
  <c r="W68" i="6"/>
  <c r="D74" i="3"/>
  <c r="M74" i="3" s="1"/>
  <c r="G70" i="6" s="1"/>
  <c r="AY70" i="6" s="1"/>
  <c r="C75" i="3"/>
  <c r="F74" i="3"/>
  <c r="O74" i="3" s="1"/>
  <c r="B68" i="5" s="1"/>
  <c r="C68" i="5" s="1"/>
  <c r="E74" i="3"/>
  <c r="N74" i="3" s="1"/>
  <c r="I70" i="6" s="1"/>
  <c r="BA70" i="6" s="1"/>
  <c r="X68" i="6"/>
  <c r="O69" i="6"/>
  <c r="BG69" i="6" s="1"/>
  <c r="N69" i="6"/>
  <c r="BF69" i="6" s="1"/>
  <c r="AL69" i="6"/>
  <c r="M69" i="6"/>
  <c r="BE69" i="6" s="1"/>
  <c r="H69" i="6"/>
  <c r="AZ69" i="6" s="1"/>
  <c r="Q69" i="6"/>
  <c r="B69" i="6"/>
  <c r="C69" i="6" s="1"/>
  <c r="F69" i="6" s="1"/>
  <c r="D68" i="5"/>
  <c r="AJ67" i="6" l="1"/>
  <c r="BR67" i="6"/>
  <c r="AM69" i="6"/>
  <c r="BI69" i="6"/>
  <c r="AH68" i="6"/>
  <c r="BP68" i="6"/>
  <c r="AI68" i="6"/>
  <c r="BQ68" i="6"/>
  <c r="AG68" i="6"/>
  <c r="BO68" i="6"/>
  <c r="AC69" i="6"/>
  <c r="BK69" i="6"/>
  <c r="AD68" i="6"/>
  <c r="BL68" i="6"/>
  <c r="AB68" i="6"/>
  <c r="BJ68" i="6"/>
  <c r="J70" i="6"/>
  <c r="BB70" i="6" s="1"/>
  <c r="S70" i="6"/>
  <c r="T69" i="6"/>
  <c r="W69" i="6"/>
  <c r="R69" i="6"/>
  <c r="B70" i="6"/>
  <c r="C70" i="6" s="1"/>
  <c r="F70" i="6" s="1"/>
  <c r="D69" i="5"/>
  <c r="H70" i="6"/>
  <c r="AZ70" i="6" s="1"/>
  <c r="O70" i="6"/>
  <c r="BG70" i="6" s="1"/>
  <c r="N70" i="6"/>
  <c r="BF70" i="6" s="1"/>
  <c r="AL70" i="6"/>
  <c r="M70" i="6"/>
  <c r="BE70" i="6" s="1"/>
  <c r="Q70" i="6"/>
  <c r="Z68" i="6"/>
  <c r="AA69" i="6"/>
  <c r="X69" i="6"/>
  <c r="D75" i="3"/>
  <c r="M75" i="3" s="1"/>
  <c r="G71" i="6" s="1"/>
  <c r="AY71" i="6" s="1"/>
  <c r="C76" i="3"/>
  <c r="F75" i="3"/>
  <c r="O75" i="3" s="1"/>
  <c r="B69" i="5" s="1"/>
  <c r="C69" i="5" s="1"/>
  <c r="E75" i="3"/>
  <c r="N75" i="3" s="1"/>
  <c r="I71" i="6" s="1"/>
  <c r="BA71" i="6" s="1"/>
  <c r="A84" i="6"/>
  <c r="D83" i="6"/>
  <c r="E84" i="6" s="1"/>
  <c r="E67" i="5"/>
  <c r="P69" i="6"/>
  <c r="BH69" i="6" s="1"/>
  <c r="Y69" i="6"/>
  <c r="AB69" i="6" l="1"/>
  <c r="BJ69" i="6"/>
  <c r="AD69" i="6"/>
  <c r="BL69" i="6"/>
  <c r="AJ68" i="6"/>
  <c r="BR68" i="6"/>
  <c r="AM70" i="6"/>
  <c r="BI70" i="6"/>
  <c r="AC70" i="6"/>
  <c r="BK70" i="6"/>
  <c r="AH69" i="6"/>
  <c r="BP69" i="6"/>
  <c r="AG69" i="6"/>
  <c r="BO69" i="6"/>
  <c r="AI69" i="6"/>
  <c r="BQ69" i="6"/>
  <c r="J71" i="6"/>
  <c r="BB71" i="6" s="1"/>
  <c r="S71" i="6"/>
  <c r="N71" i="6"/>
  <c r="BF71" i="6" s="1"/>
  <c r="AL71" i="6"/>
  <c r="H71" i="6"/>
  <c r="AZ71" i="6" s="1"/>
  <c r="O71" i="6"/>
  <c r="BG71" i="6" s="1"/>
  <c r="M71" i="6"/>
  <c r="BE71" i="6" s="1"/>
  <c r="Q71" i="6"/>
  <c r="T70" i="6"/>
  <c r="W70" i="6"/>
  <c r="A85" i="6"/>
  <c r="D84" i="6"/>
  <c r="E85" i="6" s="1"/>
  <c r="R70" i="6"/>
  <c r="Z69" i="6"/>
  <c r="B71" i="6"/>
  <c r="C71" i="6" s="1"/>
  <c r="F71" i="6" s="1"/>
  <c r="D70" i="5"/>
  <c r="D76" i="3"/>
  <c r="M76" i="3" s="1"/>
  <c r="G72" i="6" s="1"/>
  <c r="AY72" i="6" s="1"/>
  <c r="C77" i="3"/>
  <c r="F76" i="3"/>
  <c r="O76" i="3" s="1"/>
  <c r="B70" i="5" s="1"/>
  <c r="C70" i="5" s="1"/>
  <c r="E76" i="3"/>
  <c r="N76" i="3" s="1"/>
  <c r="I72" i="6" s="1"/>
  <c r="BA72" i="6" s="1"/>
  <c r="AA70" i="6"/>
  <c r="X70" i="6"/>
  <c r="E68" i="5"/>
  <c r="P70" i="6"/>
  <c r="BH70" i="6" s="1"/>
  <c r="Y70" i="6"/>
  <c r="AB70" i="6" l="1"/>
  <c r="BJ70" i="6"/>
  <c r="AJ69" i="6"/>
  <c r="BR69" i="6"/>
  <c r="AM71" i="6"/>
  <c r="BI71" i="6"/>
  <c r="AG70" i="6"/>
  <c r="BO70" i="6"/>
  <c r="AC71" i="6"/>
  <c r="BK71" i="6"/>
  <c r="AH70" i="6"/>
  <c r="BP70" i="6"/>
  <c r="AI70" i="6"/>
  <c r="BQ70" i="6"/>
  <c r="AD70" i="6"/>
  <c r="BL70" i="6"/>
  <c r="R71" i="6"/>
  <c r="B72" i="6"/>
  <c r="C72" i="6" s="1"/>
  <c r="F72" i="6" s="1"/>
  <c r="D71" i="5"/>
  <c r="D85" i="6"/>
  <c r="E86" i="6" s="1"/>
  <c r="A86" i="6"/>
  <c r="T71" i="6"/>
  <c r="X71" i="6"/>
  <c r="W71" i="6"/>
  <c r="H72" i="6"/>
  <c r="AZ72" i="6" s="1"/>
  <c r="O72" i="6"/>
  <c r="BG72" i="6" s="1"/>
  <c r="N72" i="6"/>
  <c r="BF72" i="6" s="1"/>
  <c r="AL72" i="6"/>
  <c r="M72" i="6"/>
  <c r="BE72" i="6" s="1"/>
  <c r="Q72" i="6"/>
  <c r="P71" i="6"/>
  <c r="BH71" i="6" s="1"/>
  <c r="Y71" i="6"/>
  <c r="J72" i="6"/>
  <c r="BB72" i="6" s="1"/>
  <c r="S72" i="6"/>
  <c r="D77" i="3"/>
  <c r="M77" i="3" s="1"/>
  <c r="G73" i="6" s="1"/>
  <c r="AY73" i="6" s="1"/>
  <c r="C78" i="3"/>
  <c r="F77" i="3"/>
  <c r="O77" i="3" s="1"/>
  <c r="B71" i="5" s="1"/>
  <c r="C71" i="5" s="1"/>
  <c r="E77" i="3"/>
  <c r="N77" i="3" s="1"/>
  <c r="I73" i="6" s="1"/>
  <c r="BA73" i="6" s="1"/>
  <c r="E69" i="5"/>
  <c r="Z70" i="6"/>
  <c r="AA71" i="6"/>
  <c r="AG71" i="6" l="1"/>
  <c r="BO71" i="6"/>
  <c r="AM72" i="6"/>
  <c r="BI72" i="6"/>
  <c r="AD71" i="6"/>
  <c r="BL71" i="6"/>
  <c r="AI71" i="6"/>
  <c r="BQ71" i="6"/>
  <c r="AC72" i="6"/>
  <c r="BK72" i="6"/>
  <c r="AJ70" i="6"/>
  <c r="BR70" i="6"/>
  <c r="AH71" i="6"/>
  <c r="BP71" i="6"/>
  <c r="AB71" i="6"/>
  <c r="BJ71" i="6"/>
  <c r="AA72" i="6"/>
  <c r="J73" i="6"/>
  <c r="BB73" i="6" s="1"/>
  <c r="S73" i="6"/>
  <c r="P72" i="6"/>
  <c r="BH72" i="6" s="1"/>
  <c r="Y72" i="6"/>
  <c r="T72" i="6"/>
  <c r="R72" i="6"/>
  <c r="D78" i="3"/>
  <c r="M78" i="3" s="1"/>
  <c r="G74" i="6" s="1"/>
  <c r="AY74" i="6" s="1"/>
  <c r="C79" i="3"/>
  <c r="F78" i="3"/>
  <c r="O78" i="3" s="1"/>
  <c r="B72" i="5" s="1"/>
  <c r="C72" i="5" s="1"/>
  <c r="E78" i="3"/>
  <c r="N78" i="3" s="1"/>
  <c r="I74" i="6" s="1"/>
  <c r="BA74" i="6" s="1"/>
  <c r="Z71" i="6"/>
  <c r="D86" i="6"/>
  <c r="E87" i="6" s="1"/>
  <c r="A87" i="6"/>
  <c r="B73" i="6"/>
  <c r="C73" i="6" s="1"/>
  <c r="F73" i="6" s="1"/>
  <c r="D72" i="5"/>
  <c r="X72" i="6"/>
  <c r="E70" i="5"/>
  <c r="AL73" i="6"/>
  <c r="H73" i="6"/>
  <c r="AZ73" i="6" s="1"/>
  <c r="O73" i="6"/>
  <c r="BG73" i="6" s="1"/>
  <c r="N73" i="6"/>
  <c r="BF73" i="6" s="1"/>
  <c r="M73" i="6"/>
  <c r="BE73" i="6" s="1"/>
  <c r="Q73" i="6"/>
  <c r="W72" i="6"/>
  <c r="AM73" i="6" l="1"/>
  <c r="BI73" i="6"/>
  <c r="AD72" i="6"/>
  <c r="BL72" i="6"/>
  <c r="AC73" i="6"/>
  <c r="BK73" i="6"/>
  <c r="AJ71" i="6"/>
  <c r="BR71" i="6"/>
  <c r="AB72" i="6"/>
  <c r="BJ72" i="6"/>
  <c r="AI72" i="6"/>
  <c r="BQ72" i="6"/>
  <c r="AG72" i="6"/>
  <c r="BO72" i="6"/>
  <c r="AH72" i="6"/>
  <c r="BP72" i="6"/>
  <c r="X73" i="6"/>
  <c r="B74" i="6"/>
  <c r="C74" i="6" s="1"/>
  <c r="F74" i="6" s="1"/>
  <c r="D73" i="5"/>
  <c r="E72" i="5" s="1"/>
  <c r="A88" i="6"/>
  <c r="D87" i="6"/>
  <c r="E88" i="6" s="1"/>
  <c r="Z72" i="6"/>
  <c r="P73" i="6"/>
  <c r="BH73" i="6" s="1"/>
  <c r="Y73" i="6"/>
  <c r="BQ73" i="6" s="1"/>
  <c r="E71" i="5"/>
  <c r="J74" i="6"/>
  <c r="BB74" i="6" s="1"/>
  <c r="S74" i="6"/>
  <c r="T73" i="6"/>
  <c r="AA73" i="6"/>
  <c r="D79" i="3"/>
  <c r="M79" i="3" s="1"/>
  <c r="G75" i="6" s="1"/>
  <c r="AY75" i="6" s="1"/>
  <c r="C80" i="3"/>
  <c r="F79" i="3"/>
  <c r="O79" i="3" s="1"/>
  <c r="B73" i="5" s="1"/>
  <c r="C73" i="5" s="1"/>
  <c r="E79" i="3"/>
  <c r="N79" i="3" s="1"/>
  <c r="I75" i="6" s="1"/>
  <c r="BA75" i="6" s="1"/>
  <c r="W73" i="6"/>
  <c r="R73" i="6"/>
  <c r="AL74" i="6"/>
  <c r="M74" i="6"/>
  <c r="BE74" i="6" s="1"/>
  <c r="O74" i="6"/>
  <c r="BG74" i="6" s="1"/>
  <c r="N74" i="6"/>
  <c r="BF74" i="6" s="1"/>
  <c r="H74" i="6"/>
  <c r="AZ74" i="6" s="1"/>
  <c r="Q74" i="6"/>
  <c r="AI73" i="6" l="1"/>
  <c r="AD73" i="6"/>
  <c r="BL73" i="6"/>
  <c r="AG73" i="6"/>
  <c r="BO73" i="6"/>
  <c r="AB73" i="6"/>
  <c r="BJ73" i="6"/>
  <c r="AM74" i="6"/>
  <c r="BI74" i="6"/>
  <c r="AJ72" i="6"/>
  <c r="BR72" i="6"/>
  <c r="AC74" i="6"/>
  <c r="BK74" i="6"/>
  <c r="AH73" i="6"/>
  <c r="BP73" i="6"/>
  <c r="AA74" i="6"/>
  <c r="Z73" i="6"/>
  <c r="A89" i="6"/>
  <c r="D88" i="6"/>
  <c r="E89" i="6" s="1"/>
  <c r="W74" i="6"/>
  <c r="T74" i="6"/>
  <c r="J75" i="6"/>
  <c r="BB75" i="6" s="1"/>
  <c r="S75" i="6"/>
  <c r="B75" i="6"/>
  <c r="C75" i="6" s="1"/>
  <c r="F75" i="6" s="1"/>
  <c r="E73" i="5"/>
  <c r="D74" i="5"/>
  <c r="R74" i="6"/>
  <c r="O75" i="6"/>
  <c r="BG75" i="6" s="1"/>
  <c r="N75" i="6"/>
  <c r="BF75" i="6" s="1"/>
  <c r="AL75" i="6"/>
  <c r="M75" i="6"/>
  <c r="BE75" i="6" s="1"/>
  <c r="H75" i="6"/>
  <c r="AZ75" i="6" s="1"/>
  <c r="Q75" i="6"/>
  <c r="X74" i="6"/>
  <c r="D80" i="3"/>
  <c r="M80" i="3" s="1"/>
  <c r="G76" i="6" s="1"/>
  <c r="AY76" i="6" s="1"/>
  <c r="C81" i="3"/>
  <c r="F80" i="3"/>
  <c r="O80" i="3" s="1"/>
  <c r="B74" i="5" s="1"/>
  <c r="C74" i="5" s="1"/>
  <c r="E80" i="3"/>
  <c r="N80" i="3" s="1"/>
  <c r="I76" i="6" s="1"/>
  <c r="BA76" i="6" s="1"/>
  <c r="P74" i="6"/>
  <c r="BH74" i="6" s="1"/>
  <c r="Y74" i="6"/>
  <c r="AJ73" i="6" l="1"/>
  <c r="BR73" i="6"/>
  <c r="AC75" i="6"/>
  <c r="BK75" i="6"/>
  <c r="AG74" i="6"/>
  <c r="BO74" i="6"/>
  <c r="AM75" i="6"/>
  <c r="BI75" i="6"/>
  <c r="AB74" i="6"/>
  <c r="BJ74" i="6"/>
  <c r="AI74" i="6"/>
  <c r="BQ74" i="6"/>
  <c r="AD74" i="6"/>
  <c r="BL74" i="6"/>
  <c r="AH74" i="6"/>
  <c r="BP74" i="6"/>
  <c r="AA75" i="6"/>
  <c r="R75" i="6"/>
  <c r="X75" i="6"/>
  <c r="H76" i="6"/>
  <c r="AZ76" i="6" s="1"/>
  <c r="O76" i="6"/>
  <c r="BG76" i="6" s="1"/>
  <c r="N76" i="6"/>
  <c r="BF76" i="6" s="1"/>
  <c r="M76" i="6"/>
  <c r="BE76" i="6" s="1"/>
  <c r="AL76" i="6"/>
  <c r="Q76" i="6"/>
  <c r="P75" i="6"/>
  <c r="BH75" i="6" s="1"/>
  <c r="Y75" i="6"/>
  <c r="A90" i="6"/>
  <c r="D89" i="6"/>
  <c r="E90" i="6" s="1"/>
  <c r="W75" i="6"/>
  <c r="Z74" i="6"/>
  <c r="T75" i="6"/>
  <c r="J76" i="6"/>
  <c r="BB76" i="6" s="1"/>
  <c r="S76" i="6"/>
  <c r="D81" i="3"/>
  <c r="M81" i="3" s="1"/>
  <c r="G77" i="6" s="1"/>
  <c r="AY77" i="6" s="1"/>
  <c r="C82" i="3"/>
  <c r="F81" i="3"/>
  <c r="O81" i="3" s="1"/>
  <c r="B75" i="5" s="1"/>
  <c r="C75" i="5" s="1"/>
  <c r="E81" i="3"/>
  <c r="N81" i="3" s="1"/>
  <c r="I77" i="6" s="1"/>
  <c r="BA77" i="6" s="1"/>
  <c r="B76" i="6"/>
  <c r="C76" i="6" s="1"/>
  <c r="F76" i="6" s="1"/>
  <c r="D75" i="5"/>
  <c r="E74" i="5" s="1"/>
  <c r="AD75" i="6" l="1"/>
  <c r="BL75" i="6"/>
  <c r="AG75" i="6"/>
  <c r="BO75" i="6"/>
  <c r="AH75" i="6"/>
  <c r="BP75" i="6"/>
  <c r="AB75" i="6"/>
  <c r="BJ75" i="6"/>
  <c r="AJ74" i="6"/>
  <c r="BR74" i="6"/>
  <c r="AI75" i="6"/>
  <c r="BQ75" i="6"/>
  <c r="AC76" i="6"/>
  <c r="BK76" i="6"/>
  <c r="AM76" i="6"/>
  <c r="BI76" i="6"/>
  <c r="AL77" i="6"/>
  <c r="M77" i="6"/>
  <c r="BE77" i="6" s="1"/>
  <c r="N77" i="6"/>
  <c r="BF77" i="6" s="1"/>
  <c r="H77" i="6"/>
  <c r="AZ77" i="6" s="1"/>
  <c r="O77" i="6"/>
  <c r="BG77" i="6" s="1"/>
  <c r="Q77" i="6"/>
  <c r="W76" i="6"/>
  <c r="J77" i="6"/>
  <c r="BB77" i="6" s="1"/>
  <c r="S77" i="6"/>
  <c r="D90" i="6"/>
  <c r="E91" i="6" s="1"/>
  <c r="A91" i="6"/>
  <c r="P76" i="6"/>
  <c r="BH76" i="6" s="1"/>
  <c r="Y76" i="6"/>
  <c r="R76" i="6"/>
  <c r="T76" i="6"/>
  <c r="X76" i="6"/>
  <c r="Z75" i="6"/>
  <c r="D82" i="3"/>
  <c r="M82" i="3" s="1"/>
  <c r="G78" i="6" s="1"/>
  <c r="AY78" i="6" s="1"/>
  <c r="C83" i="3"/>
  <c r="F82" i="3"/>
  <c r="O82" i="3" s="1"/>
  <c r="B76" i="5" s="1"/>
  <c r="C76" i="5" s="1"/>
  <c r="E82" i="3"/>
  <c r="N82" i="3" s="1"/>
  <c r="I78" i="6" s="1"/>
  <c r="BA78" i="6" s="1"/>
  <c r="B77" i="6"/>
  <c r="C77" i="6" s="1"/>
  <c r="F77" i="6" s="1"/>
  <c r="D76" i="5"/>
  <c r="E75" i="5" s="1"/>
  <c r="AA76" i="6"/>
  <c r="AB76" i="6" l="1"/>
  <c r="BJ76" i="6"/>
  <c r="AM77" i="6"/>
  <c r="BI77" i="6"/>
  <c r="AD76" i="6"/>
  <c r="BL76" i="6"/>
  <c r="AG76" i="6"/>
  <c r="BO76" i="6"/>
  <c r="AI76" i="6"/>
  <c r="BQ76" i="6"/>
  <c r="AH76" i="6"/>
  <c r="BP76" i="6"/>
  <c r="AJ75" i="6"/>
  <c r="BR75" i="6"/>
  <c r="AC77" i="6"/>
  <c r="BK77" i="6"/>
  <c r="AA77" i="6"/>
  <c r="A92" i="6"/>
  <c r="D91" i="6"/>
  <c r="E92" i="6" s="1"/>
  <c r="R77" i="6"/>
  <c r="J78" i="6"/>
  <c r="BB78" i="6" s="1"/>
  <c r="S78" i="6"/>
  <c r="D83" i="3"/>
  <c r="M83" i="3" s="1"/>
  <c r="G79" i="6" s="1"/>
  <c r="AY79" i="6" s="1"/>
  <c r="C84" i="3"/>
  <c r="F83" i="3"/>
  <c r="O83" i="3" s="1"/>
  <c r="B77" i="5" s="1"/>
  <c r="C77" i="5" s="1"/>
  <c r="E83" i="3"/>
  <c r="N83" i="3" s="1"/>
  <c r="I79" i="6" s="1"/>
  <c r="BA79" i="6" s="1"/>
  <c r="P77" i="6"/>
  <c r="BH77" i="6" s="1"/>
  <c r="Y77" i="6"/>
  <c r="X77" i="6"/>
  <c r="AL78" i="6"/>
  <c r="M78" i="6"/>
  <c r="BE78" i="6" s="1"/>
  <c r="O78" i="6"/>
  <c r="BG78" i="6" s="1"/>
  <c r="H78" i="6"/>
  <c r="AZ78" i="6" s="1"/>
  <c r="N78" i="6"/>
  <c r="BF78" i="6" s="1"/>
  <c r="Q78" i="6"/>
  <c r="B78" i="6"/>
  <c r="C78" i="6" s="1"/>
  <c r="F78" i="6" s="1"/>
  <c r="D77" i="5"/>
  <c r="E76" i="5" s="1"/>
  <c r="Z76" i="6"/>
  <c r="T77" i="6"/>
  <c r="W77" i="6"/>
  <c r="AG77" i="6" l="1"/>
  <c r="BO77" i="6"/>
  <c r="AI77" i="6"/>
  <c r="BQ77" i="6"/>
  <c r="AC78" i="6"/>
  <c r="BK78" i="6"/>
  <c r="AB77" i="6"/>
  <c r="BJ77" i="6"/>
  <c r="AJ76" i="6"/>
  <c r="BR76" i="6"/>
  <c r="AD77" i="6"/>
  <c r="BL77" i="6"/>
  <c r="AH77" i="6"/>
  <c r="BP77" i="6"/>
  <c r="AM78" i="6"/>
  <c r="BI78" i="6"/>
  <c r="AA78" i="6"/>
  <c r="A93" i="6"/>
  <c r="D92" i="6"/>
  <c r="E93" i="6" s="1"/>
  <c r="D84" i="3"/>
  <c r="M84" i="3" s="1"/>
  <c r="G80" i="6" s="1"/>
  <c r="AY80" i="6" s="1"/>
  <c r="C85" i="3"/>
  <c r="F84" i="3"/>
  <c r="O84" i="3" s="1"/>
  <c r="B78" i="5" s="1"/>
  <c r="C78" i="5" s="1"/>
  <c r="E84" i="3"/>
  <c r="N84" i="3" s="1"/>
  <c r="I80" i="6" s="1"/>
  <c r="BA80" i="6" s="1"/>
  <c r="R78" i="6"/>
  <c r="P78" i="6"/>
  <c r="BH78" i="6" s="1"/>
  <c r="Y78" i="6"/>
  <c r="W78" i="6"/>
  <c r="J79" i="6"/>
  <c r="BB79" i="6" s="1"/>
  <c r="S79" i="6"/>
  <c r="B79" i="6"/>
  <c r="C79" i="6" s="1"/>
  <c r="F79" i="6" s="1"/>
  <c r="D78" i="5"/>
  <c r="Z77" i="6"/>
  <c r="O79" i="6"/>
  <c r="BG79" i="6" s="1"/>
  <c r="N79" i="6"/>
  <c r="BF79" i="6" s="1"/>
  <c r="AL79" i="6"/>
  <c r="M79" i="6"/>
  <c r="BE79" i="6" s="1"/>
  <c r="H79" i="6"/>
  <c r="AZ79" i="6" s="1"/>
  <c r="Q79" i="6"/>
  <c r="X78" i="6"/>
  <c r="T78" i="6"/>
  <c r="AD78" i="6" l="1"/>
  <c r="BL78" i="6"/>
  <c r="AB78" i="6"/>
  <c r="BJ78" i="6"/>
  <c r="AC79" i="6"/>
  <c r="BK79" i="6"/>
  <c r="AH78" i="6"/>
  <c r="BP78" i="6"/>
  <c r="AG78" i="6"/>
  <c r="BO78" i="6"/>
  <c r="AJ77" i="6"/>
  <c r="BR77" i="6"/>
  <c r="AM79" i="6"/>
  <c r="BI79" i="6"/>
  <c r="AI78" i="6"/>
  <c r="BQ78" i="6"/>
  <c r="P79" i="6"/>
  <c r="BH79" i="6" s="1"/>
  <c r="Y79" i="6"/>
  <c r="T79" i="6"/>
  <c r="J80" i="6"/>
  <c r="BB80" i="6" s="1"/>
  <c r="S80" i="6"/>
  <c r="R79" i="6"/>
  <c r="B80" i="6"/>
  <c r="C80" i="6" s="1"/>
  <c r="F80" i="6" s="1"/>
  <c r="D79" i="5"/>
  <c r="D85" i="3"/>
  <c r="M85" i="3" s="1"/>
  <c r="G81" i="6" s="1"/>
  <c r="AY81" i="6" s="1"/>
  <c r="C86" i="3"/>
  <c r="F85" i="3"/>
  <c r="O85" i="3" s="1"/>
  <c r="B79" i="5" s="1"/>
  <c r="C79" i="5" s="1"/>
  <c r="E85" i="3"/>
  <c r="N85" i="3" s="1"/>
  <c r="I81" i="6" s="1"/>
  <c r="BA81" i="6" s="1"/>
  <c r="H80" i="6"/>
  <c r="AZ80" i="6" s="1"/>
  <c r="O80" i="6"/>
  <c r="BG80" i="6" s="1"/>
  <c r="AL80" i="6"/>
  <c r="M80" i="6"/>
  <c r="BE80" i="6" s="1"/>
  <c r="N80" i="6"/>
  <c r="BF80" i="6" s="1"/>
  <c r="Q80" i="6"/>
  <c r="Z78" i="6"/>
  <c r="AA79" i="6"/>
  <c r="W79" i="6"/>
  <c r="E77" i="5"/>
  <c r="X79" i="6"/>
  <c r="A94" i="6"/>
  <c r="D93" i="6"/>
  <c r="E94" i="6" s="1"/>
  <c r="AC80" i="6" l="1"/>
  <c r="BK80" i="6"/>
  <c r="AH79" i="6"/>
  <c r="BP79" i="6"/>
  <c r="AG79" i="6"/>
  <c r="BO79" i="6"/>
  <c r="AM80" i="6"/>
  <c r="BI80" i="6"/>
  <c r="AI79" i="6"/>
  <c r="BQ79" i="6"/>
  <c r="AB79" i="6"/>
  <c r="BJ79" i="6"/>
  <c r="AJ78" i="6"/>
  <c r="BR78" i="6"/>
  <c r="AD79" i="6"/>
  <c r="BL79" i="6"/>
  <c r="W80" i="6"/>
  <c r="H81" i="6"/>
  <c r="AZ81" i="6" s="1"/>
  <c r="AL81" i="6"/>
  <c r="M81" i="6"/>
  <c r="BE81" i="6" s="1"/>
  <c r="N81" i="6"/>
  <c r="BF81" i="6" s="1"/>
  <c r="O81" i="6"/>
  <c r="BG81" i="6" s="1"/>
  <c r="Q81" i="6"/>
  <c r="T80" i="6"/>
  <c r="Z79" i="6"/>
  <c r="B81" i="6"/>
  <c r="C81" i="6" s="1"/>
  <c r="F81" i="6" s="1"/>
  <c r="D80" i="5"/>
  <c r="AA80" i="6"/>
  <c r="E78" i="5"/>
  <c r="P80" i="6"/>
  <c r="BH80" i="6" s="1"/>
  <c r="Y80" i="6"/>
  <c r="R80" i="6"/>
  <c r="J81" i="6"/>
  <c r="BB81" i="6" s="1"/>
  <c r="S81" i="6"/>
  <c r="D94" i="6"/>
  <c r="E95" i="6" s="1"/>
  <c r="A95" i="6"/>
  <c r="X80" i="6"/>
  <c r="D86" i="3"/>
  <c r="M86" i="3" s="1"/>
  <c r="G82" i="6" s="1"/>
  <c r="AY82" i="6" s="1"/>
  <c r="C87" i="3"/>
  <c r="F86" i="3"/>
  <c r="O86" i="3" s="1"/>
  <c r="B80" i="5" s="1"/>
  <c r="C80" i="5" s="1"/>
  <c r="E86" i="3"/>
  <c r="N86" i="3" s="1"/>
  <c r="I82" i="6" s="1"/>
  <c r="BA82" i="6" s="1"/>
  <c r="AD80" i="6" l="1"/>
  <c r="BL80" i="6"/>
  <c r="AM81" i="6"/>
  <c r="BI81" i="6"/>
  <c r="AI80" i="6"/>
  <c r="BQ80" i="6"/>
  <c r="AB80" i="6"/>
  <c r="BJ80" i="6"/>
  <c r="AC81" i="6"/>
  <c r="BK81" i="6"/>
  <c r="AH80" i="6"/>
  <c r="BP80" i="6"/>
  <c r="AJ79" i="6"/>
  <c r="BR79" i="6"/>
  <c r="AG80" i="6"/>
  <c r="BO80" i="6"/>
  <c r="AA81" i="6"/>
  <c r="J82" i="6"/>
  <c r="BB82" i="6" s="1"/>
  <c r="S82" i="6"/>
  <c r="X81" i="6"/>
  <c r="B82" i="6"/>
  <c r="C82" i="6" s="1"/>
  <c r="F82" i="6" s="1"/>
  <c r="D81" i="5"/>
  <c r="W81" i="6"/>
  <c r="E79" i="5"/>
  <c r="P81" i="6"/>
  <c r="BH81" i="6" s="1"/>
  <c r="Y81" i="6"/>
  <c r="A96" i="6"/>
  <c r="D95" i="6"/>
  <c r="E96" i="6" s="1"/>
  <c r="D87" i="3"/>
  <c r="M87" i="3" s="1"/>
  <c r="G83" i="6" s="1"/>
  <c r="AY83" i="6" s="1"/>
  <c r="C88" i="3"/>
  <c r="F87" i="3"/>
  <c r="O87" i="3" s="1"/>
  <c r="B81" i="5" s="1"/>
  <c r="C81" i="5" s="1"/>
  <c r="E87" i="3"/>
  <c r="N87" i="3" s="1"/>
  <c r="I83" i="6" s="1"/>
  <c r="BA83" i="6" s="1"/>
  <c r="T81" i="6"/>
  <c r="AL82" i="6"/>
  <c r="M82" i="6"/>
  <c r="BE82" i="6" s="1"/>
  <c r="O82" i="6"/>
  <c r="BG82" i="6" s="1"/>
  <c r="N82" i="6"/>
  <c r="BF82" i="6" s="1"/>
  <c r="H82" i="6"/>
  <c r="AZ82" i="6" s="1"/>
  <c r="Q82" i="6"/>
  <c r="Z80" i="6"/>
  <c r="R81" i="6"/>
  <c r="AJ80" i="6" l="1"/>
  <c r="BR80" i="6"/>
  <c r="AM82" i="6"/>
  <c r="BI82" i="6"/>
  <c r="AH81" i="6"/>
  <c r="BP81" i="6"/>
  <c r="AI81" i="6"/>
  <c r="BQ81" i="6"/>
  <c r="AG81" i="6"/>
  <c r="BO81" i="6"/>
  <c r="AC82" i="6"/>
  <c r="BK82" i="6"/>
  <c r="AB81" i="6"/>
  <c r="BJ81" i="6"/>
  <c r="AD81" i="6"/>
  <c r="BL81" i="6"/>
  <c r="J83" i="6"/>
  <c r="BB83" i="6" s="1"/>
  <c r="S83" i="6"/>
  <c r="A97" i="6"/>
  <c r="D96" i="6"/>
  <c r="E97" i="6" s="1"/>
  <c r="T82" i="6"/>
  <c r="R82" i="6"/>
  <c r="P82" i="6"/>
  <c r="BH82" i="6" s="1"/>
  <c r="Y82" i="6"/>
  <c r="AA82" i="6"/>
  <c r="B83" i="6"/>
  <c r="C83" i="6" s="1"/>
  <c r="F83" i="6" s="1"/>
  <c r="D82" i="5"/>
  <c r="W82" i="6"/>
  <c r="D88" i="3"/>
  <c r="M88" i="3" s="1"/>
  <c r="G84" i="6" s="1"/>
  <c r="AY84" i="6" s="1"/>
  <c r="C89" i="3"/>
  <c r="F88" i="3"/>
  <c r="O88" i="3" s="1"/>
  <c r="B82" i="5" s="1"/>
  <c r="C82" i="5" s="1"/>
  <c r="E88" i="3"/>
  <c r="N88" i="3" s="1"/>
  <c r="I84" i="6" s="1"/>
  <c r="BA84" i="6" s="1"/>
  <c r="E80" i="5"/>
  <c r="X82" i="6"/>
  <c r="O83" i="6"/>
  <c r="BG83" i="6" s="1"/>
  <c r="N83" i="6"/>
  <c r="BF83" i="6" s="1"/>
  <c r="AL83" i="6"/>
  <c r="M83" i="6"/>
  <c r="BE83" i="6" s="1"/>
  <c r="H83" i="6"/>
  <c r="AZ83" i="6" s="1"/>
  <c r="Q83" i="6"/>
  <c r="AA83" i="6" s="1"/>
  <c r="Z81" i="6"/>
  <c r="AD82" i="6" l="1"/>
  <c r="BL82" i="6"/>
  <c r="AI82" i="6"/>
  <c r="BQ82" i="6"/>
  <c r="AG82" i="6"/>
  <c r="BO82" i="6"/>
  <c r="AJ81" i="6"/>
  <c r="BR81" i="6"/>
  <c r="AH82" i="6"/>
  <c r="BP82" i="6"/>
  <c r="AC83" i="6"/>
  <c r="BK83" i="6"/>
  <c r="AB82" i="6"/>
  <c r="BJ82" i="6"/>
  <c r="AM83" i="6"/>
  <c r="BI83" i="6"/>
  <c r="B84" i="6"/>
  <c r="C84" i="6" s="1"/>
  <c r="F84" i="6" s="1"/>
  <c r="D83" i="5"/>
  <c r="W83" i="6"/>
  <c r="X83" i="6"/>
  <c r="H84" i="6"/>
  <c r="AZ84" i="6" s="1"/>
  <c r="O84" i="6"/>
  <c r="BG84" i="6" s="1"/>
  <c r="N84" i="6"/>
  <c r="BF84" i="6" s="1"/>
  <c r="AL84" i="6"/>
  <c r="M84" i="6"/>
  <c r="BE84" i="6" s="1"/>
  <c r="Q84" i="6"/>
  <c r="A98" i="6"/>
  <c r="D97" i="6"/>
  <c r="E98" i="6" s="1"/>
  <c r="R83" i="6"/>
  <c r="E81" i="5"/>
  <c r="P83" i="6"/>
  <c r="BH83" i="6" s="1"/>
  <c r="Y83" i="6"/>
  <c r="J84" i="6"/>
  <c r="BB84" i="6" s="1"/>
  <c r="S84" i="6"/>
  <c r="T83" i="6"/>
  <c r="D89" i="3"/>
  <c r="M89" i="3" s="1"/>
  <c r="G85" i="6" s="1"/>
  <c r="AY85" i="6" s="1"/>
  <c r="C90" i="3"/>
  <c r="F89" i="3"/>
  <c r="O89" i="3" s="1"/>
  <c r="B83" i="5" s="1"/>
  <c r="C83" i="5" s="1"/>
  <c r="E89" i="3"/>
  <c r="N89" i="3" s="1"/>
  <c r="I85" i="6" s="1"/>
  <c r="BA85" i="6" s="1"/>
  <c r="Z82" i="6"/>
  <c r="AJ82" i="6" l="1"/>
  <c r="BR82" i="6"/>
  <c r="AB83" i="6"/>
  <c r="BJ83" i="6"/>
  <c r="AG83" i="6"/>
  <c r="BO83" i="6"/>
  <c r="AC84" i="6"/>
  <c r="BK84" i="6"/>
  <c r="AI83" i="6"/>
  <c r="BQ83" i="6"/>
  <c r="AH83" i="6"/>
  <c r="BP83" i="6"/>
  <c r="AD83" i="6"/>
  <c r="BL83" i="6"/>
  <c r="AM84" i="6"/>
  <c r="BI84" i="6"/>
  <c r="R84" i="6"/>
  <c r="J85" i="6"/>
  <c r="BB85" i="6" s="1"/>
  <c r="S85" i="6"/>
  <c r="T84" i="6"/>
  <c r="D98" i="6"/>
  <c r="E99" i="6" s="1"/>
  <c r="A99" i="6"/>
  <c r="W84" i="6"/>
  <c r="D90" i="3"/>
  <c r="M90" i="3" s="1"/>
  <c r="G86" i="6" s="1"/>
  <c r="AY86" i="6" s="1"/>
  <c r="C91" i="3"/>
  <c r="F90" i="3"/>
  <c r="O90" i="3" s="1"/>
  <c r="B84" i="5" s="1"/>
  <c r="C84" i="5" s="1"/>
  <c r="E90" i="3"/>
  <c r="N90" i="3" s="1"/>
  <c r="I86" i="6" s="1"/>
  <c r="BA86" i="6" s="1"/>
  <c r="H85" i="6"/>
  <c r="AZ85" i="6" s="1"/>
  <c r="AL85" i="6"/>
  <c r="M85" i="6"/>
  <c r="BE85" i="6" s="1"/>
  <c r="O85" i="6"/>
  <c r="BG85" i="6" s="1"/>
  <c r="N85" i="6"/>
  <c r="BF85" i="6" s="1"/>
  <c r="Q85" i="6"/>
  <c r="AA84" i="6"/>
  <c r="B85" i="6"/>
  <c r="C85" i="6" s="1"/>
  <c r="F85" i="6" s="1"/>
  <c r="D84" i="5"/>
  <c r="Z83" i="6"/>
  <c r="X84" i="6"/>
  <c r="E82" i="5"/>
  <c r="P84" i="6"/>
  <c r="BH84" i="6" s="1"/>
  <c r="Y84" i="6"/>
  <c r="AD84" i="6" l="1"/>
  <c r="BL84" i="6"/>
  <c r="AH84" i="6"/>
  <c r="BP84" i="6"/>
  <c r="AC85" i="6"/>
  <c r="BK85" i="6"/>
  <c r="AG84" i="6"/>
  <c r="BO84" i="6"/>
  <c r="AJ83" i="6"/>
  <c r="BR83" i="6"/>
  <c r="AI84" i="6"/>
  <c r="BQ84" i="6"/>
  <c r="AM85" i="6"/>
  <c r="BI85" i="6"/>
  <c r="AB84" i="6"/>
  <c r="BJ84" i="6"/>
  <c r="A100" i="6"/>
  <c r="D99" i="6"/>
  <c r="E100" i="6" s="1"/>
  <c r="X85" i="6"/>
  <c r="D91" i="3"/>
  <c r="M91" i="3" s="1"/>
  <c r="G87" i="6" s="1"/>
  <c r="AY87" i="6" s="1"/>
  <c r="C92" i="3"/>
  <c r="F91" i="3"/>
  <c r="O91" i="3" s="1"/>
  <c r="B85" i="5" s="1"/>
  <c r="C85" i="5" s="1"/>
  <c r="E91" i="3"/>
  <c r="N91" i="3" s="1"/>
  <c r="I87" i="6" s="1"/>
  <c r="BA87" i="6" s="1"/>
  <c r="P85" i="6"/>
  <c r="BH85" i="6" s="1"/>
  <c r="Y85" i="6"/>
  <c r="W85" i="6"/>
  <c r="B86" i="6"/>
  <c r="C86" i="6" s="1"/>
  <c r="F86" i="6" s="1"/>
  <c r="D85" i="5"/>
  <c r="E83" i="5"/>
  <c r="R85" i="6"/>
  <c r="J86" i="6"/>
  <c r="BB86" i="6" s="1"/>
  <c r="S86" i="6"/>
  <c r="T85" i="6"/>
  <c r="AL86" i="6"/>
  <c r="M86" i="6"/>
  <c r="BE86" i="6" s="1"/>
  <c r="O86" i="6"/>
  <c r="BG86" i="6" s="1"/>
  <c r="H86" i="6"/>
  <c r="AZ86" i="6" s="1"/>
  <c r="N86" i="6"/>
  <c r="BF86" i="6" s="1"/>
  <c r="Q86" i="6"/>
  <c r="Z84" i="6"/>
  <c r="AA85" i="6"/>
  <c r="AJ84" i="6" l="1"/>
  <c r="BR84" i="6"/>
  <c r="AM86" i="6"/>
  <c r="BI86" i="6"/>
  <c r="AH85" i="6"/>
  <c r="BP85" i="6"/>
  <c r="AG85" i="6"/>
  <c r="BO85" i="6"/>
  <c r="AC86" i="6"/>
  <c r="BK86" i="6"/>
  <c r="AB85" i="6"/>
  <c r="BJ85" i="6"/>
  <c r="AD85" i="6"/>
  <c r="BL85" i="6"/>
  <c r="AI85" i="6"/>
  <c r="BQ85" i="6"/>
  <c r="AA86" i="6"/>
  <c r="R86" i="6"/>
  <c r="T86" i="6"/>
  <c r="B87" i="6"/>
  <c r="C87" i="6" s="1"/>
  <c r="F87" i="6" s="1"/>
  <c r="D86" i="5"/>
  <c r="E84" i="5"/>
  <c r="D92" i="3"/>
  <c r="M92" i="3" s="1"/>
  <c r="G88" i="6" s="1"/>
  <c r="AY88" i="6" s="1"/>
  <c r="C93" i="3"/>
  <c r="F92" i="3"/>
  <c r="O92" i="3" s="1"/>
  <c r="B86" i="5" s="1"/>
  <c r="C86" i="5" s="1"/>
  <c r="E92" i="3"/>
  <c r="N92" i="3" s="1"/>
  <c r="I88" i="6" s="1"/>
  <c r="BA88" i="6" s="1"/>
  <c r="A101" i="6"/>
  <c r="D100" i="6"/>
  <c r="E101" i="6" s="1"/>
  <c r="X86" i="6"/>
  <c r="Z85" i="6"/>
  <c r="P86" i="6"/>
  <c r="BH86" i="6" s="1"/>
  <c r="Y86" i="6"/>
  <c r="J87" i="6"/>
  <c r="BB87" i="6" s="1"/>
  <c r="S87" i="6"/>
  <c r="W86" i="6"/>
  <c r="O87" i="6"/>
  <c r="BG87" i="6" s="1"/>
  <c r="N87" i="6"/>
  <c r="BF87" i="6" s="1"/>
  <c r="AL87" i="6"/>
  <c r="M87" i="6"/>
  <c r="BE87" i="6" s="1"/>
  <c r="H87" i="6"/>
  <c r="AZ87" i="6" s="1"/>
  <c r="Q87" i="6"/>
  <c r="AA87" i="6" s="1"/>
  <c r="AH86" i="6" l="1"/>
  <c r="BP86" i="6"/>
  <c r="AD86" i="6"/>
  <c r="BL86" i="6"/>
  <c r="AI86" i="6"/>
  <c r="BQ86" i="6"/>
  <c r="AJ85" i="6"/>
  <c r="BR85" i="6"/>
  <c r="AM87" i="6"/>
  <c r="BI87" i="6"/>
  <c r="AB86" i="6"/>
  <c r="BJ86" i="6"/>
  <c r="AG86" i="6"/>
  <c r="BO86" i="6"/>
  <c r="AC87" i="6"/>
  <c r="BK87" i="6"/>
  <c r="W87" i="6"/>
  <c r="J88" i="6"/>
  <c r="BB88" i="6" s="1"/>
  <c r="S88" i="6"/>
  <c r="T87" i="6"/>
  <c r="X87" i="6"/>
  <c r="D93" i="3"/>
  <c r="M93" i="3" s="1"/>
  <c r="G89" i="6" s="1"/>
  <c r="AY89" i="6" s="1"/>
  <c r="C94" i="3"/>
  <c r="F93" i="3"/>
  <c r="O93" i="3" s="1"/>
  <c r="B87" i="5" s="1"/>
  <c r="C87" i="5" s="1"/>
  <c r="E93" i="3"/>
  <c r="N93" i="3" s="1"/>
  <c r="I89" i="6" s="1"/>
  <c r="BA89" i="6" s="1"/>
  <c r="P87" i="6"/>
  <c r="BH87" i="6" s="1"/>
  <c r="Y87" i="6"/>
  <c r="A102" i="6"/>
  <c r="D101" i="6"/>
  <c r="E102" i="6" s="1"/>
  <c r="Z86" i="6"/>
  <c r="B88" i="6"/>
  <c r="C88" i="6" s="1"/>
  <c r="F88" i="6" s="1"/>
  <c r="D87" i="5"/>
  <c r="H88" i="6"/>
  <c r="AZ88" i="6" s="1"/>
  <c r="O88" i="6"/>
  <c r="BG88" i="6" s="1"/>
  <c r="N88" i="6"/>
  <c r="BF88" i="6" s="1"/>
  <c r="AL88" i="6"/>
  <c r="M88" i="6"/>
  <c r="BE88" i="6" s="1"/>
  <c r="Q88" i="6"/>
  <c r="R87" i="6"/>
  <c r="E85" i="5"/>
  <c r="AB87" i="6" l="1"/>
  <c r="BJ87" i="6"/>
  <c r="AC88" i="6"/>
  <c r="BK88" i="6"/>
  <c r="AM88" i="6"/>
  <c r="BI88" i="6"/>
  <c r="AH87" i="6"/>
  <c r="BP87" i="6"/>
  <c r="AI87" i="6"/>
  <c r="BQ87" i="6"/>
  <c r="AJ86" i="6"/>
  <c r="BR86" i="6"/>
  <c r="AD87" i="6"/>
  <c r="BL87" i="6"/>
  <c r="AG87" i="6"/>
  <c r="BO87" i="6"/>
  <c r="X88" i="6"/>
  <c r="R88" i="6"/>
  <c r="D94" i="3"/>
  <c r="M94" i="3" s="1"/>
  <c r="G90" i="6" s="1"/>
  <c r="AY90" i="6" s="1"/>
  <c r="C95" i="3"/>
  <c r="F94" i="3"/>
  <c r="O94" i="3" s="1"/>
  <c r="B88" i="5" s="1"/>
  <c r="C88" i="5" s="1"/>
  <c r="E94" i="3"/>
  <c r="N94" i="3" s="1"/>
  <c r="I90" i="6" s="1"/>
  <c r="BA90" i="6" s="1"/>
  <c r="T88" i="6"/>
  <c r="B89" i="6"/>
  <c r="C89" i="6" s="1"/>
  <c r="F89" i="6" s="1"/>
  <c r="D88" i="5"/>
  <c r="E87" i="5" s="1"/>
  <c r="D102" i="6"/>
  <c r="E103" i="6" s="1"/>
  <c r="A103" i="6"/>
  <c r="Z87" i="6"/>
  <c r="J89" i="6"/>
  <c r="BB89" i="6" s="1"/>
  <c r="S89" i="6"/>
  <c r="P88" i="6"/>
  <c r="BH88" i="6" s="1"/>
  <c r="Y88" i="6"/>
  <c r="H89" i="6"/>
  <c r="AZ89" i="6" s="1"/>
  <c r="O89" i="6"/>
  <c r="BG89" i="6" s="1"/>
  <c r="AL89" i="6"/>
  <c r="M89" i="6"/>
  <c r="BE89" i="6" s="1"/>
  <c r="N89" i="6"/>
  <c r="BF89" i="6" s="1"/>
  <c r="Q89" i="6"/>
  <c r="E86" i="5"/>
  <c r="AA88" i="6"/>
  <c r="W88" i="6"/>
  <c r="AI88" i="6" l="1"/>
  <c r="BQ88" i="6"/>
  <c r="AM89" i="6"/>
  <c r="BI89" i="6"/>
  <c r="AD88" i="6"/>
  <c r="BL88" i="6"/>
  <c r="AJ87" i="6"/>
  <c r="BR87" i="6"/>
  <c r="AB88" i="6"/>
  <c r="BJ88" i="6"/>
  <c r="AC89" i="6"/>
  <c r="BK89" i="6"/>
  <c r="AG88" i="6"/>
  <c r="BO88" i="6"/>
  <c r="AH88" i="6"/>
  <c r="BP88" i="6"/>
  <c r="AA89" i="6"/>
  <c r="Z88" i="6"/>
  <c r="W89" i="6"/>
  <c r="A104" i="6"/>
  <c r="D103" i="6"/>
  <c r="E104" i="6" s="1"/>
  <c r="P89" i="6"/>
  <c r="BH89" i="6" s="1"/>
  <c r="Y89" i="6"/>
  <c r="T89" i="6"/>
  <c r="D95" i="3"/>
  <c r="M95" i="3" s="1"/>
  <c r="G91" i="6" s="1"/>
  <c r="AY91" i="6" s="1"/>
  <c r="C96" i="3"/>
  <c r="F95" i="3"/>
  <c r="O95" i="3" s="1"/>
  <c r="B89" i="5" s="1"/>
  <c r="C89" i="5" s="1"/>
  <c r="E95" i="3"/>
  <c r="N95" i="3" s="1"/>
  <c r="I91" i="6" s="1"/>
  <c r="BA91" i="6" s="1"/>
  <c r="R89" i="6"/>
  <c r="AL90" i="6"/>
  <c r="M90" i="6"/>
  <c r="BE90" i="6" s="1"/>
  <c r="O90" i="6"/>
  <c r="BG90" i="6" s="1"/>
  <c r="N90" i="6"/>
  <c r="BF90" i="6" s="1"/>
  <c r="H90" i="6"/>
  <c r="AZ90" i="6" s="1"/>
  <c r="Q90" i="6"/>
  <c r="X89" i="6"/>
  <c r="J90" i="6"/>
  <c r="BB90" i="6" s="1"/>
  <c r="S90" i="6"/>
  <c r="B90" i="6"/>
  <c r="C90" i="6" s="1"/>
  <c r="F90" i="6" s="1"/>
  <c r="D89" i="5"/>
  <c r="AD89" i="6" l="1"/>
  <c r="BL89" i="6"/>
  <c r="AC90" i="6"/>
  <c r="BK90" i="6"/>
  <c r="AB89" i="6"/>
  <c r="BJ89" i="6"/>
  <c r="AG89" i="6"/>
  <c r="BO89" i="6"/>
  <c r="AM90" i="6"/>
  <c r="BI90" i="6"/>
  <c r="AJ88" i="6"/>
  <c r="BR88" i="6"/>
  <c r="AI89" i="6"/>
  <c r="BQ89" i="6"/>
  <c r="AH89" i="6"/>
  <c r="BP89" i="6"/>
  <c r="AA90" i="6"/>
  <c r="T90" i="6"/>
  <c r="Z89" i="6"/>
  <c r="E96" i="3"/>
  <c r="N96" i="3" s="1"/>
  <c r="I92" i="6" s="1"/>
  <c r="BA92" i="6" s="1"/>
  <c r="D96" i="3"/>
  <c r="M96" i="3" s="1"/>
  <c r="G92" i="6" s="1"/>
  <c r="AY92" i="6" s="1"/>
  <c r="C97" i="3"/>
  <c r="F96" i="3"/>
  <c r="O96" i="3" s="1"/>
  <c r="B90" i="5" s="1"/>
  <c r="C90" i="5" s="1"/>
  <c r="R90" i="6"/>
  <c r="O91" i="6"/>
  <c r="BG91" i="6" s="1"/>
  <c r="N91" i="6"/>
  <c r="BF91" i="6" s="1"/>
  <c r="AL91" i="6"/>
  <c r="M91" i="6"/>
  <c r="BE91" i="6" s="1"/>
  <c r="H91" i="6"/>
  <c r="AZ91" i="6" s="1"/>
  <c r="Q91" i="6"/>
  <c r="J91" i="6"/>
  <c r="BB91" i="6" s="1"/>
  <c r="S91" i="6"/>
  <c r="P90" i="6"/>
  <c r="BH90" i="6" s="1"/>
  <c r="Y90" i="6"/>
  <c r="B91" i="6"/>
  <c r="C91" i="6" s="1"/>
  <c r="F91" i="6" s="1"/>
  <c r="D90" i="5"/>
  <c r="E88" i="5"/>
  <c r="X90" i="6"/>
  <c r="W90" i="6"/>
  <c r="D104" i="6"/>
  <c r="AB90" i="6" l="1"/>
  <c r="BJ90" i="6"/>
  <c r="AG90" i="6"/>
  <c r="BO90" i="6"/>
  <c r="AC91" i="6"/>
  <c r="BK91" i="6"/>
  <c r="AH90" i="6"/>
  <c r="BP90" i="6"/>
  <c r="AJ89" i="6"/>
  <c r="BR89" i="6"/>
  <c r="AD90" i="6"/>
  <c r="BL90" i="6"/>
  <c r="AM91" i="6"/>
  <c r="BI91" i="6"/>
  <c r="AI90" i="6"/>
  <c r="BQ90" i="6"/>
  <c r="AA91" i="6"/>
  <c r="E97" i="3"/>
  <c r="N97" i="3" s="1"/>
  <c r="I93" i="6" s="1"/>
  <c r="BA93" i="6" s="1"/>
  <c r="F97" i="3"/>
  <c r="O97" i="3" s="1"/>
  <c r="B91" i="5" s="1"/>
  <c r="C91" i="5" s="1"/>
  <c r="D97" i="3"/>
  <c r="M97" i="3" s="1"/>
  <c r="G93" i="6" s="1"/>
  <c r="AY93" i="6" s="1"/>
  <c r="C98" i="3"/>
  <c r="J92" i="6"/>
  <c r="BB92" i="6" s="1"/>
  <c r="S92" i="6"/>
  <c r="AD91" i="6"/>
  <c r="T91" i="6"/>
  <c r="BL91" i="6" s="1"/>
  <c r="X91" i="6"/>
  <c r="Z90" i="6"/>
  <c r="W91" i="6"/>
  <c r="B92" i="6"/>
  <c r="C92" i="6" s="1"/>
  <c r="F92" i="6" s="1"/>
  <c r="D91" i="5"/>
  <c r="H92" i="6"/>
  <c r="AZ92" i="6" s="1"/>
  <c r="O92" i="6"/>
  <c r="BG92" i="6" s="1"/>
  <c r="N92" i="6"/>
  <c r="BF92" i="6" s="1"/>
  <c r="AL92" i="6"/>
  <c r="M92" i="6"/>
  <c r="BE92" i="6" s="1"/>
  <c r="Q92" i="6"/>
  <c r="P91" i="6"/>
  <c r="BH91" i="6" s="1"/>
  <c r="Y91" i="6"/>
  <c r="E89" i="5"/>
  <c r="R91" i="6"/>
  <c r="AC92" i="6" l="1"/>
  <c r="BK92" i="6"/>
  <c r="AM92" i="6"/>
  <c r="BI92" i="6"/>
  <c r="AI91" i="6"/>
  <c r="BQ91" i="6"/>
  <c r="AJ90" i="6"/>
  <c r="BR90" i="6"/>
  <c r="AB91" i="6"/>
  <c r="BJ91" i="6"/>
  <c r="AG91" i="6"/>
  <c r="BO91" i="6"/>
  <c r="AH91" i="6"/>
  <c r="BP91" i="6"/>
  <c r="AA92" i="6"/>
  <c r="W92" i="6"/>
  <c r="T92" i="6"/>
  <c r="X92" i="6"/>
  <c r="E98" i="3"/>
  <c r="N98" i="3" s="1"/>
  <c r="I94" i="6" s="1"/>
  <c r="BA94" i="6" s="1"/>
  <c r="F98" i="3"/>
  <c r="O98" i="3" s="1"/>
  <c r="B92" i="5" s="1"/>
  <c r="C92" i="5" s="1"/>
  <c r="D98" i="3"/>
  <c r="M98" i="3" s="1"/>
  <c r="G94" i="6" s="1"/>
  <c r="AY94" i="6" s="1"/>
  <c r="C99" i="3"/>
  <c r="Z91" i="6"/>
  <c r="R92" i="6"/>
  <c r="P92" i="6"/>
  <c r="BH92" i="6" s="1"/>
  <c r="Y92" i="6"/>
  <c r="H93" i="6"/>
  <c r="AZ93" i="6" s="1"/>
  <c r="O93" i="6"/>
  <c r="BG93" i="6" s="1"/>
  <c r="AL93" i="6"/>
  <c r="M93" i="6"/>
  <c r="BE93" i="6" s="1"/>
  <c r="N93" i="6"/>
  <c r="BF93" i="6" s="1"/>
  <c r="Q93" i="6"/>
  <c r="AA93" i="6" s="1"/>
  <c r="B93" i="6"/>
  <c r="C93" i="6" s="1"/>
  <c r="F93" i="6" s="1"/>
  <c r="D92" i="5"/>
  <c r="E90" i="5"/>
  <c r="J93" i="6"/>
  <c r="BB93" i="6" s="1"/>
  <c r="S93" i="6"/>
  <c r="AG92" i="6" l="1"/>
  <c r="BO92" i="6"/>
  <c r="AJ91" i="6"/>
  <c r="BR91" i="6"/>
  <c r="AC93" i="6"/>
  <c r="BK93" i="6"/>
  <c r="AI92" i="6"/>
  <c r="BQ92" i="6"/>
  <c r="AH92" i="6"/>
  <c r="BP92" i="6"/>
  <c r="AB92" i="6"/>
  <c r="BJ92" i="6"/>
  <c r="AM93" i="6"/>
  <c r="BI93" i="6"/>
  <c r="AD92" i="6"/>
  <c r="BL92" i="6"/>
  <c r="P93" i="6"/>
  <c r="BH93" i="6" s="1"/>
  <c r="Y93" i="6"/>
  <c r="R93" i="6"/>
  <c r="E99" i="3"/>
  <c r="N99" i="3" s="1"/>
  <c r="I95" i="6" s="1"/>
  <c r="BA95" i="6" s="1"/>
  <c r="F99" i="3"/>
  <c r="O99" i="3" s="1"/>
  <c r="B93" i="5" s="1"/>
  <c r="C93" i="5" s="1"/>
  <c r="D99" i="3"/>
  <c r="M99" i="3" s="1"/>
  <c r="G95" i="6" s="1"/>
  <c r="AY95" i="6" s="1"/>
  <c r="C100" i="3"/>
  <c r="B94" i="6"/>
  <c r="C94" i="6" s="1"/>
  <c r="F94" i="6" s="1"/>
  <c r="D93" i="5"/>
  <c r="E92" i="5" s="1"/>
  <c r="AL94" i="6"/>
  <c r="M94" i="6"/>
  <c r="BE94" i="6" s="1"/>
  <c r="O94" i="6"/>
  <c r="BG94" i="6" s="1"/>
  <c r="N94" i="6"/>
  <c r="BF94" i="6" s="1"/>
  <c r="H94" i="6"/>
  <c r="AZ94" i="6" s="1"/>
  <c r="Q94" i="6"/>
  <c r="AC94" i="6"/>
  <c r="J94" i="6"/>
  <c r="BB94" i="6" s="1"/>
  <c r="S94" i="6"/>
  <c r="BK94" i="6" s="1"/>
  <c r="E91" i="5"/>
  <c r="T93" i="6"/>
  <c r="X93" i="6"/>
  <c r="Z92" i="6"/>
  <c r="W93" i="6"/>
  <c r="AH93" i="6" l="1"/>
  <c r="BP93" i="6"/>
  <c r="AG93" i="6"/>
  <c r="BO93" i="6"/>
  <c r="AD93" i="6"/>
  <c r="BL93" i="6"/>
  <c r="AM94" i="6"/>
  <c r="BI94" i="6"/>
  <c r="AJ92" i="6"/>
  <c r="BR92" i="6"/>
  <c r="AB93" i="6"/>
  <c r="BJ93" i="6"/>
  <c r="AI93" i="6"/>
  <c r="BQ93" i="6"/>
  <c r="O95" i="6"/>
  <c r="BG95" i="6" s="1"/>
  <c r="N95" i="6"/>
  <c r="BF95" i="6" s="1"/>
  <c r="AL95" i="6"/>
  <c r="M95" i="6"/>
  <c r="BE95" i="6" s="1"/>
  <c r="H95" i="6"/>
  <c r="AZ95" i="6" s="1"/>
  <c r="Q95" i="6"/>
  <c r="R94" i="6"/>
  <c r="P94" i="6"/>
  <c r="BH94" i="6" s="1"/>
  <c r="Y94" i="6"/>
  <c r="W94" i="6"/>
  <c r="Z93" i="6"/>
  <c r="B95" i="6"/>
  <c r="C95" i="6" s="1"/>
  <c r="F95" i="6" s="1"/>
  <c r="D94" i="5"/>
  <c r="J95" i="6"/>
  <c r="BB95" i="6" s="1"/>
  <c r="S95" i="6"/>
  <c r="X94" i="6"/>
  <c r="AA94" i="6"/>
  <c r="T94" i="6"/>
  <c r="E100" i="3"/>
  <c r="N100" i="3" s="1"/>
  <c r="I96" i="6" s="1"/>
  <c r="BA96" i="6" s="1"/>
  <c r="F100" i="3"/>
  <c r="O100" i="3" s="1"/>
  <c r="B94" i="5" s="1"/>
  <c r="C94" i="5" s="1"/>
  <c r="D100" i="3"/>
  <c r="M100" i="3" s="1"/>
  <c r="G96" i="6" s="1"/>
  <c r="AY96" i="6" s="1"/>
  <c r="C101" i="3"/>
  <c r="AG94" i="6" l="1"/>
  <c r="BO94" i="6"/>
  <c r="AH94" i="6"/>
  <c r="BP94" i="6"/>
  <c r="AD94" i="6"/>
  <c r="BL94" i="6"/>
  <c r="AB94" i="6"/>
  <c r="BJ94" i="6"/>
  <c r="AI94" i="6"/>
  <c r="BQ94" i="6"/>
  <c r="AM95" i="6"/>
  <c r="BI95" i="6"/>
  <c r="AC95" i="6"/>
  <c r="BK95" i="6"/>
  <c r="AJ93" i="6"/>
  <c r="BR93" i="6"/>
  <c r="H96" i="6"/>
  <c r="AZ96" i="6" s="1"/>
  <c r="O96" i="6"/>
  <c r="BG96" i="6" s="1"/>
  <c r="N96" i="6"/>
  <c r="BF96" i="6" s="1"/>
  <c r="AL96" i="6"/>
  <c r="M96" i="6"/>
  <c r="BE96" i="6" s="1"/>
  <c r="Q96" i="6"/>
  <c r="B96" i="6"/>
  <c r="C96" i="6" s="1"/>
  <c r="F96" i="6" s="1"/>
  <c r="D95" i="5"/>
  <c r="Z94" i="6"/>
  <c r="X95" i="6"/>
  <c r="T95" i="6"/>
  <c r="R95" i="6"/>
  <c r="E101" i="3"/>
  <c r="N101" i="3" s="1"/>
  <c r="I97" i="6" s="1"/>
  <c r="BA97" i="6" s="1"/>
  <c r="F101" i="3"/>
  <c r="O101" i="3" s="1"/>
  <c r="B95" i="5" s="1"/>
  <c r="C95" i="5" s="1"/>
  <c r="D101" i="3"/>
  <c r="M101" i="3" s="1"/>
  <c r="G97" i="6" s="1"/>
  <c r="AY97" i="6" s="1"/>
  <c r="C102" i="3"/>
  <c r="AA95" i="6"/>
  <c r="W95" i="6"/>
  <c r="J96" i="6"/>
  <c r="BB96" i="6" s="1"/>
  <c r="S96" i="6"/>
  <c r="E93" i="5"/>
  <c r="P95" i="6"/>
  <c r="BH95" i="6" s="1"/>
  <c r="Y95" i="6"/>
  <c r="AC96" i="6" l="1"/>
  <c r="BK96" i="6"/>
  <c r="AI95" i="6"/>
  <c r="BQ95" i="6"/>
  <c r="AD95" i="6"/>
  <c r="BL95" i="6"/>
  <c r="AM96" i="6"/>
  <c r="BI96" i="6"/>
  <c r="AB95" i="6"/>
  <c r="BJ95" i="6"/>
  <c r="AH95" i="6"/>
  <c r="BP95" i="6"/>
  <c r="AG95" i="6"/>
  <c r="BO95" i="6"/>
  <c r="AJ94" i="6"/>
  <c r="BR94" i="6"/>
  <c r="E102" i="3"/>
  <c r="N102" i="3" s="1"/>
  <c r="I98" i="6" s="1"/>
  <c r="BA98" i="6" s="1"/>
  <c r="C103" i="3"/>
  <c r="F102" i="3"/>
  <c r="O102" i="3" s="1"/>
  <c r="B96" i="5" s="1"/>
  <c r="C96" i="5" s="1"/>
  <c r="D102" i="3"/>
  <c r="M102" i="3" s="1"/>
  <c r="G98" i="6" s="1"/>
  <c r="AY98" i="6" s="1"/>
  <c r="H97" i="6"/>
  <c r="AZ97" i="6" s="1"/>
  <c r="O97" i="6"/>
  <c r="BG97" i="6" s="1"/>
  <c r="AL97" i="6"/>
  <c r="M97" i="6"/>
  <c r="BE97" i="6" s="1"/>
  <c r="N97" i="6"/>
  <c r="BF97" i="6" s="1"/>
  <c r="Q97" i="6"/>
  <c r="AA96" i="6"/>
  <c r="T96" i="6"/>
  <c r="W96" i="6"/>
  <c r="J97" i="6"/>
  <c r="BB97" i="6" s="1"/>
  <c r="S97" i="6"/>
  <c r="X96" i="6"/>
  <c r="B97" i="6"/>
  <c r="C97" i="6" s="1"/>
  <c r="F97" i="6" s="1"/>
  <c r="D96" i="5"/>
  <c r="E95" i="5" s="1"/>
  <c r="P96" i="6"/>
  <c r="BH96" i="6" s="1"/>
  <c r="Y96" i="6"/>
  <c r="Z95" i="6"/>
  <c r="E94" i="5"/>
  <c r="R96" i="6"/>
  <c r="AI96" i="6" l="1"/>
  <c r="BQ96" i="6"/>
  <c r="AH96" i="6"/>
  <c r="BP96" i="6"/>
  <c r="AG96" i="6"/>
  <c r="BO96" i="6"/>
  <c r="AD96" i="6"/>
  <c r="BL96" i="6"/>
  <c r="AC97" i="6"/>
  <c r="BK97" i="6"/>
  <c r="AJ95" i="6"/>
  <c r="BR95" i="6"/>
  <c r="AM97" i="6"/>
  <c r="BI97" i="6"/>
  <c r="AB96" i="6"/>
  <c r="BJ96" i="6"/>
  <c r="X97" i="6"/>
  <c r="W97" i="6"/>
  <c r="P97" i="6"/>
  <c r="BH97" i="6" s="1"/>
  <c r="Y97" i="6"/>
  <c r="B98" i="6"/>
  <c r="C98" i="6" s="1"/>
  <c r="F98" i="6" s="1"/>
  <c r="D97" i="5"/>
  <c r="E96" i="5" s="1"/>
  <c r="E103" i="3"/>
  <c r="N103" i="3" s="1"/>
  <c r="I99" i="6" s="1"/>
  <c r="BA99" i="6" s="1"/>
  <c r="C104" i="3"/>
  <c r="F103" i="3"/>
  <c r="O103" i="3" s="1"/>
  <c r="B97" i="5" s="1"/>
  <c r="C97" i="5" s="1"/>
  <c r="D103" i="3"/>
  <c r="M103" i="3" s="1"/>
  <c r="G99" i="6" s="1"/>
  <c r="AY99" i="6" s="1"/>
  <c r="R97" i="6"/>
  <c r="AA97" i="6"/>
  <c r="J98" i="6"/>
  <c r="BB98" i="6" s="1"/>
  <c r="S98" i="6"/>
  <c r="AL98" i="6"/>
  <c r="M98" i="6"/>
  <c r="BE98" i="6" s="1"/>
  <c r="O98" i="6"/>
  <c r="BG98" i="6" s="1"/>
  <c r="N98" i="6"/>
  <c r="BF98" i="6" s="1"/>
  <c r="H98" i="6"/>
  <c r="AZ98" i="6" s="1"/>
  <c r="Q98" i="6"/>
  <c r="Z96" i="6"/>
  <c r="T97" i="6"/>
  <c r="AJ96" i="6" l="1"/>
  <c r="BR96" i="6"/>
  <c r="AM98" i="6"/>
  <c r="BI98" i="6"/>
  <c r="AD97" i="6"/>
  <c r="BL97" i="6"/>
  <c r="AB97" i="6"/>
  <c r="BJ97" i="6"/>
  <c r="AC98" i="6"/>
  <c r="BK98" i="6"/>
  <c r="AG97" i="6"/>
  <c r="BO97" i="6"/>
  <c r="AI97" i="6"/>
  <c r="BQ97" i="6"/>
  <c r="AH97" i="6"/>
  <c r="BP97" i="6"/>
  <c r="AA98" i="6"/>
  <c r="J99" i="6"/>
  <c r="BB99" i="6" s="1"/>
  <c r="S99" i="6"/>
  <c r="X98" i="6"/>
  <c r="P98" i="6"/>
  <c r="BH98" i="6" s="1"/>
  <c r="Y98" i="6"/>
  <c r="O99" i="6"/>
  <c r="BG99" i="6" s="1"/>
  <c r="N99" i="6"/>
  <c r="BF99" i="6" s="1"/>
  <c r="AL99" i="6"/>
  <c r="M99" i="6"/>
  <c r="BE99" i="6" s="1"/>
  <c r="H99" i="6"/>
  <c r="AZ99" i="6" s="1"/>
  <c r="Q99" i="6"/>
  <c r="R98" i="6"/>
  <c r="E104" i="3"/>
  <c r="N104" i="3" s="1"/>
  <c r="I100" i="6" s="1"/>
  <c r="BA100" i="6" s="1"/>
  <c r="D104" i="3"/>
  <c r="M104" i="3" s="1"/>
  <c r="G100" i="6" s="1"/>
  <c r="AY100" i="6" s="1"/>
  <c r="C105" i="3"/>
  <c r="F104" i="3"/>
  <c r="O104" i="3" s="1"/>
  <c r="B98" i="5" s="1"/>
  <c r="C98" i="5" s="1"/>
  <c r="B99" i="6"/>
  <c r="C99" i="6" s="1"/>
  <c r="F99" i="6" s="1"/>
  <c r="D98" i="5"/>
  <c r="W98" i="6"/>
  <c r="T98" i="6"/>
  <c r="Z97" i="6"/>
  <c r="AD98" i="6" l="1"/>
  <c r="BL98" i="6"/>
  <c r="AI98" i="6"/>
  <c r="BQ98" i="6"/>
  <c r="AH98" i="6"/>
  <c r="BP98" i="6"/>
  <c r="AB98" i="6"/>
  <c r="BJ98" i="6"/>
  <c r="AC99" i="6"/>
  <c r="BK99" i="6"/>
  <c r="AJ97" i="6"/>
  <c r="BR97" i="6"/>
  <c r="AM99" i="6"/>
  <c r="BI99" i="6"/>
  <c r="AG98" i="6"/>
  <c r="BO98" i="6"/>
  <c r="R99" i="6"/>
  <c r="AA99" i="6"/>
  <c r="H100" i="6"/>
  <c r="AZ100" i="6" s="1"/>
  <c r="O100" i="6"/>
  <c r="BG100" i="6" s="1"/>
  <c r="N100" i="6"/>
  <c r="BF100" i="6" s="1"/>
  <c r="AL100" i="6"/>
  <c r="M100" i="6"/>
  <c r="BE100" i="6" s="1"/>
  <c r="Q100" i="6"/>
  <c r="B100" i="6"/>
  <c r="C100" i="6" s="1"/>
  <c r="F100" i="6" s="1"/>
  <c r="D99" i="5"/>
  <c r="E105" i="3"/>
  <c r="N105" i="3" s="1"/>
  <c r="I101" i="6" s="1"/>
  <c r="BA101" i="6" s="1"/>
  <c r="F105" i="3"/>
  <c r="O105" i="3" s="1"/>
  <c r="B99" i="5" s="1"/>
  <c r="C99" i="5" s="1"/>
  <c r="D105" i="3"/>
  <c r="M105" i="3" s="1"/>
  <c r="G101" i="6" s="1"/>
  <c r="AY101" i="6" s="1"/>
  <c r="C106" i="3"/>
  <c r="E97" i="5"/>
  <c r="Z98" i="6"/>
  <c r="W99" i="6"/>
  <c r="J100" i="6"/>
  <c r="BB100" i="6" s="1"/>
  <c r="S100" i="6"/>
  <c r="X99" i="6"/>
  <c r="T99" i="6"/>
  <c r="P99" i="6"/>
  <c r="BH99" i="6" s="1"/>
  <c r="Y99" i="6"/>
  <c r="AJ98" i="6" l="1"/>
  <c r="BR98" i="6"/>
  <c r="AI99" i="6"/>
  <c r="BQ99" i="6"/>
  <c r="AH99" i="6"/>
  <c r="BP99" i="6"/>
  <c r="AC100" i="6"/>
  <c r="BK100" i="6"/>
  <c r="AM100" i="6"/>
  <c r="BI100" i="6"/>
  <c r="AD99" i="6"/>
  <c r="BL99" i="6"/>
  <c r="AG99" i="6"/>
  <c r="BO99" i="6"/>
  <c r="AB99" i="6"/>
  <c r="BJ99" i="6"/>
  <c r="H101" i="6"/>
  <c r="AZ101" i="6" s="1"/>
  <c r="O101" i="6"/>
  <c r="BG101" i="6" s="1"/>
  <c r="AL101" i="6"/>
  <c r="M101" i="6"/>
  <c r="BE101" i="6" s="1"/>
  <c r="N101" i="6"/>
  <c r="BF101" i="6" s="1"/>
  <c r="Q101" i="6"/>
  <c r="W100" i="6"/>
  <c r="J101" i="6"/>
  <c r="BB101" i="6" s="1"/>
  <c r="S101" i="6"/>
  <c r="B101" i="6"/>
  <c r="C101" i="6" s="1"/>
  <c r="F101" i="6" s="1"/>
  <c r="D100" i="5"/>
  <c r="E98" i="5"/>
  <c r="R100" i="6"/>
  <c r="X100" i="6"/>
  <c r="P100" i="6"/>
  <c r="BH100" i="6" s="1"/>
  <c r="Y100" i="6"/>
  <c r="Z99" i="6"/>
  <c r="T100" i="6"/>
  <c r="E106" i="3"/>
  <c r="N106" i="3" s="1"/>
  <c r="I102" i="6" s="1"/>
  <c r="BA102" i="6" s="1"/>
  <c r="F106" i="3"/>
  <c r="O106" i="3" s="1"/>
  <c r="B100" i="5" s="1"/>
  <c r="C100" i="5" s="1"/>
  <c r="D106" i="3"/>
  <c r="M106" i="3" s="1"/>
  <c r="G102" i="6" s="1"/>
  <c r="AY102" i="6" s="1"/>
  <c r="C107" i="3"/>
  <c r="AA100" i="6"/>
  <c r="AM101" i="6" l="1"/>
  <c r="BI101" i="6"/>
  <c r="AG100" i="6"/>
  <c r="BO100" i="6"/>
  <c r="AI100" i="6"/>
  <c r="BQ100" i="6"/>
  <c r="AB100" i="6"/>
  <c r="BJ100" i="6"/>
  <c r="AD100" i="6"/>
  <c r="BL100" i="6"/>
  <c r="AH100" i="6"/>
  <c r="BP100" i="6"/>
  <c r="AJ99" i="6"/>
  <c r="BR99" i="6"/>
  <c r="AC101" i="6"/>
  <c r="BK101" i="6"/>
  <c r="E107" i="3"/>
  <c r="N107" i="3" s="1"/>
  <c r="I103" i="6" s="1"/>
  <c r="BA103" i="6" s="1"/>
  <c r="F107" i="3"/>
  <c r="O107" i="3" s="1"/>
  <c r="B101" i="5" s="1"/>
  <c r="C101" i="5" s="1"/>
  <c r="D107" i="3"/>
  <c r="M107" i="3" s="1"/>
  <c r="G103" i="6" s="1"/>
  <c r="AY103" i="6" s="1"/>
  <c r="C108" i="3"/>
  <c r="B102" i="6"/>
  <c r="C102" i="6" s="1"/>
  <c r="F102" i="6" s="1"/>
  <c r="D101" i="5"/>
  <c r="J102" i="6"/>
  <c r="BB102" i="6" s="1"/>
  <c r="S102" i="6"/>
  <c r="BK102" i="6" s="1"/>
  <c r="W101" i="6"/>
  <c r="T101" i="6"/>
  <c r="P101" i="6"/>
  <c r="BH101" i="6" s="1"/>
  <c r="Y101" i="6"/>
  <c r="AL102" i="6"/>
  <c r="M102" i="6"/>
  <c r="BE102" i="6" s="1"/>
  <c r="AA102" i="6"/>
  <c r="O102" i="6"/>
  <c r="BG102" i="6" s="1"/>
  <c r="N102" i="6"/>
  <c r="BF102" i="6" s="1"/>
  <c r="H102" i="6"/>
  <c r="AZ102" i="6" s="1"/>
  <c r="Q102" i="6"/>
  <c r="E99" i="5"/>
  <c r="Z100" i="6"/>
  <c r="X101" i="6"/>
  <c r="R101" i="6"/>
  <c r="BJ101" i="6" s="1"/>
  <c r="AA101" i="6"/>
  <c r="AC102" i="6" l="1"/>
  <c r="AB101" i="6"/>
  <c r="AH101" i="6"/>
  <c r="BP101" i="6"/>
  <c r="AI101" i="6"/>
  <c r="BQ101" i="6"/>
  <c r="AD101" i="6"/>
  <c r="BL101" i="6"/>
  <c r="AJ100" i="6"/>
  <c r="BR100" i="6"/>
  <c r="AM102" i="6"/>
  <c r="BI102" i="6"/>
  <c r="AG101" i="6"/>
  <c r="BO101" i="6"/>
  <c r="P102" i="6"/>
  <c r="BH102" i="6" s="1"/>
  <c r="Y102" i="6"/>
  <c r="E108" i="3"/>
  <c r="N108" i="3" s="1"/>
  <c r="I104" i="6" s="1"/>
  <c r="BA104" i="6" s="1"/>
  <c r="BA3" i="6" s="1"/>
  <c r="F108" i="3"/>
  <c r="O108" i="3" s="1"/>
  <c r="B102" i="5" s="1"/>
  <c r="C102" i="5" s="1"/>
  <c r="D108" i="3"/>
  <c r="M108" i="3" s="1"/>
  <c r="G104" i="6" s="1"/>
  <c r="AY104" i="6" s="1"/>
  <c r="AY3" i="6" s="1"/>
  <c r="Z101" i="6"/>
  <c r="T102" i="6"/>
  <c r="X102" i="6"/>
  <c r="B103" i="6"/>
  <c r="C103" i="6" s="1"/>
  <c r="F103" i="6" s="1"/>
  <c r="D102" i="5"/>
  <c r="E100" i="5"/>
  <c r="W102" i="6"/>
  <c r="O103" i="6"/>
  <c r="BG103" i="6" s="1"/>
  <c r="N103" i="6"/>
  <c r="BF103" i="6" s="1"/>
  <c r="AL103" i="6"/>
  <c r="M103" i="6"/>
  <c r="BE103" i="6" s="1"/>
  <c r="H103" i="6"/>
  <c r="AZ103" i="6" s="1"/>
  <c r="Q103" i="6"/>
  <c r="R102" i="6"/>
  <c r="J103" i="6"/>
  <c r="BB103" i="6" s="1"/>
  <c r="S103" i="6"/>
  <c r="AG102" i="6" l="1"/>
  <c r="BO102" i="6"/>
  <c r="AM103" i="6"/>
  <c r="BI103" i="6"/>
  <c r="AB102" i="6"/>
  <c r="BJ102" i="6"/>
  <c r="AD102" i="6"/>
  <c r="BL102" i="6"/>
  <c r="AI102" i="6"/>
  <c r="BQ102" i="6"/>
  <c r="AH102" i="6"/>
  <c r="BP102" i="6"/>
  <c r="AJ101" i="6"/>
  <c r="BR101" i="6"/>
  <c r="AC103" i="6"/>
  <c r="BK103" i="6"/>
  <c r="AA103" i="6"/>
  <c r="J104" i="6"/>
  <c r="BB104" i="6" s="1"/>
  <c r="BB3" i="6" s="1"/>
  <c r="I3" i="6"/>
  <c r="S104" i="6"/>
  <c r="P103" i="6"/>
  <c r="BH103" i="6" s="1"/>
  <c r="Y103" i="6"/>
  <c r="R103" i="6"/>
  <c r="B104" i="6"/>
  <c r="C104" i="6" s="1"/>
  <c r="F104" i="6" s="1"/>
  <c r="E102" i="5"/>
  <c r="T103" i="6"/>
  <c r="W103" i="6"/>
  <c r="E101" i="5"/>
  <c r="Z102" i="6"/>
  <c r="F100" i="5"/>
  <c r="G100" i="5" s="1"/>
  <c r="I100" i="5" s="1"/>
  <c r="F97" i="5"/>
  <c r="G97" i="5" s="1"/>
  <c r="I97" i="5" s="1"/>
  <c r="H104" i="6"/>
  <c r="AZ104" i="6" s="1"/>
  <c r="AZ3" i="6" s="1"/>
  <c r="O104" i="6"/>
  <c r="BG104" i="6" s="1"/>
  <c r="BG3" i="6" s="1"/>
  <c r="N104" i="6"/>
  <c r="BF104" i="6" s="1"/>
  <c r="BF3" i="6" s="1"/>
  <c r="AL104" i="6"/>
  <c r="M104" i="6"/>
  <c r="BE104" i="6" s="1"/>
  <c r="BE3" i="6" s="1"/>
  <c r="G3" i="6"/>
  <c r="Q104" i="6"/>
  <c r="F98" i="5"/>
  <c r="G98" i="5" s="1"/>
  <c r="I98" i="5" s="1"/>
  <c r="X103" i="6"/>
  <c r="AH103" i="6" l="1"/>
  <c r="BP103" i="6"/>
  <c r="AJ102" i="6"/>
  <c r="BR102" i="6"/>
  <c r="AA104" i="6"/>
  <c r="AA3" i="6" s="1"/>
  <c r="BI104" i="6"/>
  <c r="BI3" i="6" s="1"/>
  <c r="S3" i="6"/>
  <c r="BK104" i="6"/>
  <c r="BK3" i="6" s="1"/>
  <c r="AI103" i="6"/>
  <c r="BQ103" i="6"/>
  <c r="AG103" i="6"/>
  <c r="BO103" i="6"/>
  <c r="AD103" i="6"/>
  <c r="BL103" i="6"/>
  <c r="AB103" i="6"/>
  <c r="BJ103" i="6"/>
  <c r="F102" i="5"/>
  <c r="G102" i="5" s="1"/>
  <c r="I102" i="5" s="1"/>
  <c r="F2" i="5"/>
  <c r="G2" i="5" s="1"/>
  <c r="I2" i="5" s="1"/>
  <c r="F3" i="5"/>
  <c r="G3" i="5" s="1"/>
  <c r="I3" i="5" s="1"/>
  <c r="F5" i="5"/>
  <c r="G5" i="5" s="1"/>
  <c r="I5" i="5" s="1"/>
  <c r="F4" i="5"/>
  <c r="G4" i="5" s="1"/>
  <c r="I4" i="5" s="1"/>
  <c r="F6" i="5"/>
  <c r="G6" i="5" s="1"/>
  <c r="I6" i="5" s="1"/>
  <c r="F7" i="5"/>
  <c r="G7" i="5" s="1"/>
  <c r="I7" i="5" s="1"/>
  <c r="F10" i="5"/>
  <c r="G10" i="5" s="1"/>
  <c r="I10" i="5" s="1"/>
  <c r="F9" i="5"/>
  <c r="G9" i="5" s="1"/>
  <c r="I9" i="5" s="1"/>
  <c r="F11" i="5"/>
  <c r="G11" i="5" s="1"/>
  <c r="I11" i="5" s="1"/>
  <c r="F8" i="5"/>
  <c r="G8" i="5" s="1"/>
  <c r="I8" i="5" s="1"/>
  <c r="F12" i="5"/>
  <c r="G12" i="5" s="1"/>
  <c r="I12" i="5" s="1"/>
  <c r="F14" i="5"/>
  <c r="G14" i="5" s="1"/>
  <c r="I14" i="5" s="1"/>
  <c r="F13" i="5"/>
  <c r="G13" i="5" s="1"/>
  <c r="I13" i="5" s="1"/>
  <c r="F16" i="5"/>
  <c r="G16" i="5" s="1"/>
  <c r="I16" i="5" s="1"/>
  <c r="F17" i="5"/>
  <c r="G17" i="5" s="1"/>
  <c r="I17" i="5" s="1"/>
  <c r="F15" i="5"/>
  <c r="G15" i="5" s="1"/>
  <c r="I15" i="5" s="1"/>
  <c r="F18" i="5"/>
  <c r="G18" i="5" s="1"/>
  <c r="I18" i="5" s="1"/>
  <c r="F19" i="5"/>
  <c r="G19" i="5" s="1"/>
  <c r="I19" i="5" s="1"/>
  <c r="F20" i="5"/>
  <c r="G20" i="5" s="1"/>
  <c r="I20" i="5" s="1"/>
  <c r="F21" i="5"/>
  <c r="G21" i="5" s="1"/>
  <c r="I21" i="5" s="1"/>
  <c r="F22" i="5"/>
  <c r="G22" i="5" s="1"/>
  <c r="I22" i="5" s="1"/>
  <c r="F23" i="5"/>
  <c r="G23" i="5" s="1"/>
  <c r="I23" i="5" s="1"/>
  <c r="F24" i="5"/>
  <c r="G24" i="5" s="1"/>
  <c r="I24" i="5" s="1"/>
  <c r="F25" i="5"/>
  <c r="G25" i="5" s="1"/>
  <c r="I25" i="5" s="1"/>
  <c r="F27" i="5"/>
  <c r="G27" i="5" s="1"/>
  <c r="I27" i="5" s="1"/>
  <c r="F26" i="5"/>
  <c r="G26" i="5" s="1"/>
  <c r="I26" i="5" s="1"/>
  <c r="F29" i="5"/>
  <c r="G29" i="5" s="1"/>
  <c r="I29" i="5" s="1"/>
  <c r="F28" i="5"/>
  <c r="G28" i="5" s="1"/>
  <c r="I28" i="5" s="1"/>
  <c r="F31" i="5"/>
  <c r="G31" i="5" s="1"/>
  <c r="I31" i="5" s="1"/>
  <c r="F30" i="5"/>
  <c r="G30" i="5" s="1"/>
  <c r="I30" i="5" s="1"/>
  <c r="F32" i="5"/>
  <c r="G32" i="5" s="1"/>
  <c r="I32" i="5" s="1"/>
  <c r="F34" i="5"/>
  <c r="G34" i="5" s="1"/>
  <c r="I34" i="5" s="1"/>
  <c r="F33" i="5"/>
  <c r="G33" i="5" s="1"/>
  <c r="I33" i="5" s="1"/>
  <c r="F35" i="5"/>
  <c r="G35" i="5" s="1"/>
  <c r="I35" i="5" s="1"/>
  <c r="F38" i="5"/>
  <c r="G38" i="5" s="1"/>
  <c r="I38" i="5" s="1"/>
  <c r="F37" i="5"/>
  <c r="G37" i="5" s="1"/>
  <c r="I37" i="5" s="1"/>
  <c r="F36" i="5"/>
  <c r="G36" i="5" s="1"/>
  <c r="I36" i="5" s="1"/>
  <c r="F40" i="5"/>
  <c r="G40" i="5" s="1"/>
  <c r="I40" i="5" s="1"/>
  <c r="F41" i="5"/>
  <c r="G41" i="5" s="1"/>
  <c r="I41" i="5" s="1"/>
  <c r="F39" i="5"/>
  <c r="G39" i="5" s="1"/>
  <c r="I39" i="5" s="1"/>
  <c r="F42" i="5"/>
  <c r="G42" i="5" s="1"/>
  <c r="I42" i="5" s="1"/>
  <c r="F43" i="5"/>
  <c r="G43" i="5" s="1"/>
  <c r="I43" i="5" s="1"/>
  <c r="F44" i="5"/>
  <c r="G44" i="5" s="1"/>
  <c r="I44" i="5" s="1"/>
  <c r="F46" i="5"/>
  <c r="G46" i="5" s="1"/>
  <c r="I46" i="5" s="1"/>
  <c r="F45" i="5"/>
  <c r="G45" i="5" s="1"/>
  <c r="I45" i="5" s="1"/>
  <c r="F48" i="5"/>
  <c r="G48" i="5" s="1"/>
  <c r="I48" i="5" s="1"/>
  <c r="F49" i="5"/>
  <c r="G49" i="5" s="1"/>
  <c r="I49" i="5" s="1"/>
  <c r="F47" i="5"/>
  <c r="G47" i="5" s="1"/>
  <c r="I47" i="5" s="1"/>
  <c r="F50" i="5"/>
  <c r="G50" i="5" s="1"/>
  <c r="I50" i="5" s="1"/>
  <c r="F53" i="5"/>
  <c r="G53" i="5" s="1"/>
  <c r="I53" i="5" s="1"/>
  <c r="F51" i="5"/>
  <c r="G51" i="5" s="1"/>
  <c r="I51" i="5" s="1"/>
  <c r="F54" i="5"/>
  <c r="G54" i="5" s="1"/>
  <c r="I54" i="5" s="1"/>
  <c r="F52" i="5"/>
  <c r="G52" i="5" s="1"/>
  <c r="I52" i="5" s="1"/>
  <c r="F55" i="5"/>
  <c r="G55" i="5" s="1"/>
  <c r="I55" i="5" s="1"/>
  <c r="F56" i="5"/>
  <c r="G56" i="5" s="1"/>
  <c r="I56" i="5" s="1"/>
  <c r="F57" i="5"/>
  <c r="G57" i="5" s="1"/>
  <c r="I57" i="5" s="1"/>
  <c r="F59" i="5"/>
  <c r="G59" i="5" s="1"/>
  <c r="I59" i="5" s="1"/>
  <c r="F58" i="5"/>
  <c r="G58" i="5" s="1"/>
  <c r="I58" i="5" s="1"/>
  <c r="F60" i="5"/>
  <c r="G60" i="5" s="1"/>
  <c r="I60" i="5" s="1"/>
  <c r="F61" i="5"/>
  <c r="G61" i="5" s="1"/>
  <c r="I61" i="5" s="1"/>
  <c r="F63" i="5"/>
  <c r="G63" i="5" s="1"/>
  <c r="I63" i="5" s="1"/>
  <c r="F62" i="5"/>
  <c r="G62" i="5" s="1"/>
  <c r="I62" i="5" s="1"/>
  <c r="F64" i="5"/>
  <c r="G64" i="5" s="1"/>
  <c r="I64" i="5" s="1"/>
  <c r="F66" i="5"/>
  <c r="G66" i="5" s="1"/>
  <c r="I66" i="5" s="1"/>
  <c r="F67" i="5"/>
  <c r="G67" i="5" s="1"/>
  <c r="I67" i="5" s="1"/>
  <c r="F65" i="5"/>
  <c r="G65" i="5" s="1"/>
  <c r="I65" i="5" s="1"/>
  <c r="F69" i="5"/>
  <c r="G69" i="5" s="1"/>
  <c r="I69" i="5" s="1"/>
  <c r="F68" i="5"/>
  <c r="G68" i="5" s="1"/>
  <c r="I68" i="5" s="1"/>
  <c r="F71" i="5"/>
  <c r="G71" i="5" s="1"/>
  <c r="I71" i="5" s="1"/>
  <c r="F70" i="5"/>
  <c r="G70" i="5" s="1"/>
  <c r="I70" i="5" s="1"/>
  <c r="F72" i="5"/>
  <c r="G72" i="5" s="1"/>
  <c r="I72" i="5" s="1"/>
  <c r="F73" i="5"/>
  <c r="G73" i="5" s="1"/>
  <c r="I73" i="5" s="1"/>
  <c r="F75" i="5"/>
  <c r="G75" i="5" s="1"/>
  <c r="I75" i="5" s="1"/>
  <c r="F74" i="5"/>
  <c r="G74" i="5" s="1"/>
  <c r="I74" i="5" s="1"/>
  <c r="F76" i="5"/>
  <c r="G76" i="5" s="1"/>
  <c r="I76" i="5" s="1"/>
  <c r="F77" i="5"/>
  <c r="G77" i="5" s="1"/>
  <c r="I77" i="5" s="1"/>
  <c r="F78" i="5"/>
  <c r="G78" i="5" s="1"/>
  <c r="I78" i="5" s="1"/>
  <c r="F79" i="5"/>
  <c r="G79" i="5" s="1"/>
  <c r="I79" i="5" s="1"/>
  <c r="F80" i="5"/>
  <c r="G80" i="5" s="1"/>
  <c r="I80" i="5" s="1"/>
  <c r="F81" i="5"/>
  <c r="G81" i="5" s="1"/>
  <c r="I81" i="5" s="1"/>
  <c r="F82" i="5"/>
  <c r="G82" i="5" s="1"/>
  <c r="I82" i="5" s="1"/>
  <c r="F84" i="5"/>
  <c r="G84" i="5" s="1"/>
  <c r="I84" i="5" s="1"/>
  <c r="F83" i="5"/>
  <c r="G83" i="5" s="1"/>
  <c r="I83" i="5" s="1"/>
  <c r="F85" i="5"/>
  <c r="G85" i="5" s="1"/>
  <c r="I85" i="5" s="1"/>
  <c r="F87" i="5"/>
  <c r="G87" i="5" s="1"/>
  <c r="I87" i="5" s="1"/>
  <c r="F86" i="5"/>
  <c r="G86" i="5" s="1"/>
  <c r="I86" i="5" s="1"/>
  <c r="F89" i="5"/>
  <c r="G89" i="5" s="1"/>
  <c r="I89" i="5" s="1"/>
  <c r="F88" i="5"/>
  <c r="G88" i="5" s="1"/>
  <c r="I88" i="5" s="1"/>
  <c r="F90" i="5"/>
  <c r="G90" i="5" s="1"/>
  <c r="I90" i="5" s="1"/>
  <c r="F92" i="5"/>
  <c r="G92" i="5" s="1"/>
  <c r="I92" i="5" s="1"/>
  <c r="F91" i="5"/>
  <c r="G91" i="5" s="1"/>
  <c r="I91" i="5" s="1"/>
  <c r="F94" i="5"/>
  <c r="G94" i="5" s="1"/>
  <c r="I94" i="5" s="1"/>
  <c r="F93" i="5"/>
  <c r="G93" i="5" s="1"/>
  <c r="I93" i="5" s="1"/>
  <c r="F95" i="5"/>
  <c r="G95" i="5" s="1"/>
  <c r="I95" i="5" s="1"/>
  <c r="M3" i="6"/>
  <c r="W104" i="6"/>
  <c r="AG104" i="6" s="1"/>
  <c r="J3" i="6"/>
  <c r="T104" i="6"/>
  <c r="N3" i="6"/>
  <c r="X104" i="6"/>
  <c r="AC104" i="6"/>
  <c r="AC3" i="6" s="1"/>
  <c r="D15" i="4" s="1"/>
  <c r="H15" i="4" s="1"/>
  <c r="J98" i="5"/>
  <c r="L100" i="6" s="1"/>
  <c r="BD100" i="6" s="1"/>
  <c r="K100" i="6"/>
  <c r="BC100" i="6" s="1"/>
  <c r="H3" i="6"/>
  <c r="R104" i="6"/>
  <c r="Z103" i="6"/>
  <c r="AM104" i="6"/>
  <c r="Q3" i="6"/>
  <c r="J97" i="5"/>
  <c r="L99" i="6" s="1"/>
  <c r="BD99" i="6" s="1"/>
  <c r="K99" i="6"/>
  <c r="BC99" i="6" s="1"/>
  <c r="J100" i="5"/>
  <c r="L102" i="6" s="1"/>
  <c r="BD102" i="6" s="1"/>
  <c r="K102" i="6"/>
  <c r="BC102" i="6" s="1"/>
  <c r="F96" i="5"/>
  <c r="G96" i="5" s="1"/>
  <c r="I96" i="5" s="1"/>
  <c r="F101" i="5"/>
  <c r="G101" i="5" s="1"/>
  <c r="I101" i="5" s="1"/>
  <c r="P104" i="6"/>
  <c r="BH104" i="6" s="1"/>
  <c r="BH3" i="6" s="1"/>
  <c r="O3" i="6"/>
  <c r="Y104" i="6"/>
  <c r="F99" i="5"/>
  <c r="G99" i="5" s="1"/>
  <c r="I99" i="5" s="1"/>
  <c r="E15" i="4" l="1"/>
  <c r="F15" i="4"/>
  <c r="AG3" i="6"/>
  <c r="C17" i="4" s="1"/>
  <c r="G17" i="4" s="1"/>
  <c r="E14" i="4"/>
  <c r="F14" i="4"/>
  <c r="C14" i="4"/>
  <c r="G14" i="4" s="1"/>
  <c r="D14" i="4"/>
  <c r="H14" i="4" s="1"/>
  <c r="T3" i="6"/>
  <c r="BL104" i="6"/>
  <c r="BL3" i="6" s="1"/>
  <c r="Y3" i="6"/>
  <c r="BQ104" i="6"/>
  <c r="BQ3" i="6" s="1"/>
  <c r="E11" i="4" s="1"/>
  <c r="E26" i="4" s="1"/>
  <c r="AJ103" i="6"/>
  <c r="BR103" i="6"/>
  <c r="R3" i="6"/>
  <c r="BJ104" i="6"/>
  <c r="BJ3" i="6" s="1"/>
  <c r="W3" i="6"/>
  <c r="BO104" i="6"/>
  <c r="BO3" i="6" s="1"/>
  <c r="E17" i="4" s="1"/>
  <c r="X3" i="6"/>
  <c r="BP104" i="6"/>
  <c r="BP3" i="6" s="1"/>
  <c r="F17" i="4" s="1"/>
  <c r="C15" i="4"/>
  <c r="G15" i="4" s="1"/>
  <c r="AH104" i="6"/>
  <c r="AH3" i="6" s="1"/>
  <c r="J32" i="5"/>
  <c r="L34" i="6" s="1"/>
  <c r="BD34" i="6" s="1"/>
  <c r="K34" i="6"/>
  <c r="BC34" i="6" s="1"/>
  <c r="J80" i="5"/>
  <c r="L82" i="6" s="1"/>
  <c r="BD82" i="6" s="1"/>
  <c r="K82" i="6"/>
  <c r="BC82" i="6" s="1"/>
  <c r="J56" i="5"/>
  <c r="L58" i="6" s="1"/>
  <c r="BD58" i="6" s="1"/>
  <c r="K58" i="6"/>
  <c r="BC58" i="6" s="1"/>
  <c r="J41" i="5"/>
  <c r="L43" i="6" s="1"/>
  <c r="BD43" i="6" s="1"/>
  <c r="K43" i="6"/>
  <c r="BC43" i="6" s="1"/>
  <c r="J24" i="5"/>
  <c r="L26" i="6" s="1"/>
  <c r="BD26" i="6" s="1"/>
  <c r="K26" i="6"/>
  <c r="BC26" i="6" s="1"/>
  <c r="J10" i="5"/>
  <c r="L12" i="6" s="1"/>
  <c r="BD12" i="6" s="1"/>
  <c r="K12" i="6"/>
  <c r="BC12" i="6" s="1"/>
  <c r="U102" i="6"/>
  <c r="BM102" i="6" s="1"/>
  <c r="J95" i="5"/>
  <c r="L97" i="6" s="1"/>
  <c r="BD97" i="6" s="1"/>
  <c r="K97" i="6"/>
  <c r="BC97" i="6" s="1"/>
  <c r="J86" i="5"/>
  <c r="L88" i="6" s="1"/>
  <c r="BD88" i="6" s="1"/>
  <c r="K88" i="6"/>
  <c r="BC88" i="6" s="1"/>
  <c r="J79" i="5"/>
  <c r="L81" i="6" s="1"/>
  <c r="BD81" i="6" s="1"/>
  <c r="K81" i="6"/>
  <c r="BC81" i="6" s="1"/>
  <c r="J70" i="5"/>
  <c r="L72" i="6" s="1"/>
  <c r="BD72" i="6" s="1"/>
  <c r="K72" i="6"/>
  <c r="BC72" i="6" s="1"/>
  <c r="J62" i="5"/>
  <c r="L64" i="6" s="1"/>
  <c r="BD64" i="6" s="1"/>
  <c r="K64" i="6"/>
  <c r="BC64" i="6" s="1"/>
  <c r="J55" i="5"/>
  <c r="L57" i="6" s="1"/>
  <c r="BD57" i="6" s="1"/>
  <c r="K57" i="6"/>
  <c r="BC57" i="6" s="1"/>
  <c r="J48" i="5"/>
  <c r="L50" i="6" s="1"/>
  <c r="BD50" i="6" s="1"/>
  <c r="K50" i="6"/>
  <c r="BC50" i="6" s="1"/>
  <c r="J40" i="5"/>
  <c r="L42" i="6" s="1"/>
  <c r="BD42" i="6" s="1"/>
  <c r="K42" i="6"/>
  <c r="BC42" i="6" s="1"/>
  <c r="J30" i="5"/>
  <c r="L32" i="6" s="1"/>
  <c r="BD32" i="6" s="1"/>
  <c r="K32" i="6"/>
  <c r="BC32" i="6" s="1"/>
  <c r="J23" i="5"/>
  <c r="L25" i="6" s="1"/>
  <c r="BD25" i="6" s="1"/>
  <c r="K25" i="6"/>
  <c r="BC25" i="6" s="1"/>
  <c r="J16" i="5"/>
  <c r="L18" i="6" s="1"/>
  <c r="BD18" i="6" s="1"/>
  <c r="K18" i="6"/>
  <c r="BC18" i="6" s="1"/>
  <c r="J7" i="5"/>
  <c r="L9" i="6" s="1"/>
  <c r="BD9" i="6" s="1"/>
  <c r="K9" i="6"/>
  <c r="BC9" i="6" s="1"/>
  <c r="V99" i="6"/>
  <c r="U100" i="6"/>
  <c r="J91" i="5"/>
  <c r="L93" i="6" s="1"/>
  <c r="BD93" i="6" s="1"/>
  <c r="K93" i="6"/>
  <c r="BC93" i="6" s="1"/>
  <c r="J83" i="5"/>
  <c r="L85" i="6" s="1"/>
  <c r="BD85" i="6" s="1"/>
  <c r="K85" i="6"/>
  <c r="BC85" i="6" s="1"/>
  <c r="J76" i="5"/>
  <c r="L78" i="6" s="1"/>
  <c r="BD78" i="6" s="1"/>
  <c r="K78" i="6"/>
  <c r="BC78" i="6" s="1"/>
  <c r="J69" i="5"/>
  <c r="L71" i="6" s="1"/>
  <c r="BD71" i="6" s="1"/>
  <c r="K71" i="6"/>
  <c r="BC71" i="6" s="1"/>
  <c r="J60" i="5"/>
  <c r="L62" i="6" s="1"/>
  <c r="BD62" i="6" s="1"/>
  <c r="K62" i="6"/>
  <c r="BC62" i="6" s="1"/>
  <c r="J51" i="5"/>
  <c r="L53" i="6" s="1"/>
  <c r="BD53" i="6" s="1"/>
  <c r="K53" i="6"/>
  <c r="BC53" i="6" s="1"/>
  <c r="J44" i="5"/>
  <c r="L46" i="6" s="1"/>
  <c r="BD46" i="6" s="1"/>
  <c r="K46" i="6"/>
  <c r="BC46" i="6" s="1"/>
  <c r="J38" i="5"/>
  <c r="L40" i="6" s="1"/>
  <c r="BD40" i="6" s="1"/>
  <c r="K40" i="6"/>
  <c r="BC40" i="6" s="1"/>
  <c r="J29" i="5"/>
  <c r="L31" i="6" s="1"/>
  <c r="BD31" i="6" s="1"/>
  <c r="K31" i="6"/>
  <c r="BC31" i="6" s="1"/>
  <c r="J20" i="5"/>
  <c r="L22" i="6" s="1"/>
  <c r="BD22" i="6" s="1"/>
  <c r="K22" i="6"/>
  <c r="BC22" i="6" s="1"/>
  <c r="J12" i="5"/>
  <c r="L14" i="6" s="1"/>
  <c r="BD14" i="6" s="1"/>
  <c r="K14" i="6"/>
  <c r="BC14" i="6" s="1"/>
  <c r="J5" i="5"/>
  <c r="L7" i="6" s="1"/>
  <c r="BD7" i="6" s="1"/>
  <c r="K7" i="6"/>
  <c r="BC7" i="6" s="1"/>
  <c r="V100" i="6"/>
  <c r="AD104" i="6"/>
  <c r="AD3" i="6" s="1"/>
  <c r="J92" i="5"/>
  <c r="L94" i="6" s="1"/>
  <c r="BD94" i="6" s="1"/>
  <c r="K94" i="6"/>
  <c r="BC94" i="6" s="1"/>
  <c r="J84" i="5"/>
  <c r="L86" i="6" s="1"/>
  <c r="BD86" i="6" s="1"/>
  <c r="K86" i="6"/>
  <c r="BC86" i="6" s="1"/>
  <c r="J74" i="5"/>
  <c r="L76" i="6" s="1"/>
  <c r="BD76" i="6" s="1"/>
  <c r="K76" i="6"/>
  <c r="BC76" i="6" s="1"/>
  <c r="J65" i="5"/>
  <c r="L67" i="6" s="1"/>
  <c r="BD67" i="6" s="1"/>
  <c r="K67" i="6"/>
  <c r="BC67" i="6" s="1"/>
  <c r="J58" i="5"/>
  <c r="L60" i="6" s="1"/>
  <c r="BD60" i="6" s="1"/>
  <c r="K60" i="6"/>
  <c r="BC60" i="6" s="1"/>
  <c r="J53" i="5"/>
  <c r="L55" i="6" s="1"/>
  <c r="BD55" i="6" s="1"/>
  <c r="K55" i="6"/>
  <c r="BC55" i="6" s="1"/>
  <c r="J43" i="5"/>
  <c r="L45" i="6" s="1"/>
  <c r="BD45" i="6" s="1"/>
  <c r="K45" i="6"/>
  <c r="BC45" i="6" s="1"/>
  <c r="J35" i="5"/>
  <c r="L37" i="6" s="1"/>
  <c r="BD37" i="6" s="1"/>
  <c r="K37" i="6"/>
  <c r="BC37" i="6" s="1"/>
  <c r="J26" i="5"/>
  <c r="L28" i="6" s="1"/>
  <c r="BD28" i="6" s="1"/>
  <c r="K28" i="6"/>
  <c r="BC28" i="6" s="1"/>
  <c r="J19" i="5"/>
  <c r="L21" i="6" s="1"/>
  <c r="BD21" i="6" s="1"/>
  <c r="K21" i="6"/>
  <c r="BC21" i="6" s="1"/>
  <c r="J8" i="5"/>
  <c r="L10" i="6" s="1"/>
  <c r="BD10" i="6" s="1"/>
  <c r="K10" i="6"/>
  <c r="BC10" i="6" s="1"/>
  <c r="J3" i="5"/>
  <c r="L5" i="6" s="1"/>
  <c r="BD5" i="6" s="1"/>
  <c r="J96" i="5"/>
  <c r="L98" i="6" s="1"/>
  <c r="BD98" i="6" s="1"/>
  <c r="K98" i="6"/>
  <c r="BC98" i="6" s="1"/>
  <c r="J89" i="5"/>
  <c r="L91" i="6" s="1"/>
  <c r="BD91" i="6" s="1"/>
  <c r="K91" i="6"/>
  <c r="BC91" i="6" s="1"/>
  <c r="J72" i="5"/>
  <c r="L74" i="6" s="1"/>
  <c r="BD74" i="6" s="1"/>
  <c r="K74" i="6"/>
  <c r="BC74" i="6" s="1"/>
  <c r="J64" i="5"/>
  <c r="L66" i="6" s="1"/>
  <c r="BD66" i="6" s="1"/>
  <c r="K66" i="6"/>
  <c r="BC66" i="6" s="1"/>
  <c r="J49" i="5"/>
  <c r="L51" i="6" s="1"/>
  <c r="BD51" i="6" s="1"/>
  <c r="K51" i="6"/>
  <c r="BC51" i="6" s="1"/>
  <c r="J17" i="5"/>
  <c r="L19" i="6" s="1"/>
  <c r="BD19" i="6" s="1"/>
  <c r="K19" i="6"/>
  <c r="BC19" i="6" s="1"/>
  <c r="J99" i="5"/>
  <c r="L101" i="6" s="1"/>
  <c r="BD101" i="6" s="1"/>
  <c r="K101" i="6"/>
  <c r="BC101" i="6" s="1"/>
  <c r="J78" i="5"/>
  <c r="L80" i="6" s="1"/>
  <c r="BD80" i="6" s="1"/>
  <c r="K80" i="6"/>
  <c r="BC80" i="6" s="1"/>
  <c r="J71" i="5"/>
  <c r="L73" i="6" s="1"/>
  <c r="BD73" i="6" s="1"/>
  <c r="K73" i="6"/>
  <c r="BC73" i="6" s="1"/>
  <c r="J52" i="5"/>
  <c r="L54" i="6" s="1"/>
  <c r="BD54" i="6" s="1"/>
  <c r="K54" i="6"/>
  <c r="BC54" i="6" s="1"/>
  <c r="J36" i="5"/>
  <c r="L38" i="6" s="1"/>
  <c r="BD38" i="6" s="1"/>
  <c r="K38" i="6"/>
  <c r="BC38" i="6" s="1"/>
  <c r="J31" i="5"/>
  <c r="L33" i="6" s="1"/>
  <c r="BD33" i="6" s="1"/>
  <c r="K33" i="6"/>
  <c r="BC33" i="6" s="1"/>
  <c r="J22" i="5"/>
  <c r="L24" i="6" s="1"/>
  <c r="BD24" i="6" s="1"/>
  <c r="K24" i="6"/>
  <c r="BC24" i="6" s="1"/>
  <c r="J13" i="5"/>
  <c r="L15" i="6" s="1"/>
  <c r="BD15" i="6" s="1"/>
  <c r="K15" i="6"/>
  <c r="BC15" i="6" s="1"/>
  <c r="J6" i="5"/>
  <c r="L8" i="6" s="1"/>
  <c r="BD8" i="6" s="1"/>
  <c r="K8" i="6"/>
  <c r="BC8" i="6" s="1"/>
  <c r="J94" i="5"/>
  <c r="L96" i="6" s="1"/>
  <c r="BD96" i="6" s="1"/>
  <c r="K96" i="6"/>
  <c r="BC96" i="6" s="1"/>
  <c r="J85" i="5"/>
  <c r="L87" i="6" s="1"/>
  <c r="BD87" i="6" s="1"/>
  <c r="K87" i="6"/>
  <c r="BC87" i="6" s="1"/>
  <c r="J68" i="5"/>
  <c r="L70" i="6" s="1"/>
  <c r="BD70" i="6" s="1"/>
  <c r="K70" i="6"/>
  <c r="BC70" i="6" s="1"/>
  <c r="J61" i="5"/>
  <c r="L63" i="6" s="1"/>
  <c r="BD63" i="6" s="1"/>
  <c r="K63" i="6"/>
  <c r="BC63" i="6" s="1"/>
  <c r="J46" i="5"/>
  <c r="L48" i="6" s="1"/>
  <c r="BD48" i="6" s="1"/>
  <c r="K48" i="6"/>
  <c r="BC48" i="6" s="1"/>
  <c r="J37" i="5"/>
  <c r="L39" i="6" s="1"/>
  <c r="BD39" i="6" s="1"/>
  <c r="K39" i="6"/>
  <c r="BC39" i="6" s="1"/>
  <c r="J21" i="5"/>
  <c r="L23" i="6" s="1"/>
  <c r="BD23" i="6" s="1"/>
  <c r="K23" i="6"/>
  <c r="BC23" i="6" s="1"/>
  <c r="J14" i="5"/>
  <c r="L16" i="6" s="1"/>
  <c r="BD16" i="6" s="1"/>
  <c r="K16" i="6"/>
  <c r="BC16" i="6" s="1"/>
  <c r="J4" i="5"/>
  <c r="L6" i="6" s="1"/>
  <c r="BD6" i="6" s="1"/>
  <c r="K6" i="6"/>
  <c r="BC6" i="6" s="1"/>
  <c r="P3" i="6"/>
  <c r="Z104" i="6"/>
  <c r="J90" i="5"/>
  <c r="L92" i="6" s="1"/>
  <c r="BD92" i="6" s="1"/>
  <c r="K92" i="6"/>
  <c r="BC92" i="6" s="1"/>
  <c r="J82" i="5"/>
  <c r="L84" i="6" s="1"/>
  <c r="BD84" i="6" s="1"/>
  <c r="K84" i="6"/>
  <c r="BC84" i="6" s="1"/>
  <c r="J75" i="5"/>
  <c r="L77" i="6" s="1"/>
  <c r="BD77" i="6" s="1"/>
  <c r="K77" i="6"/>
  <c r="BC77" i="6" s="1"/>
  <c r="J67" i="5"/>
  <c r="L69" i="6" s="1"/>
  <c r="BD69" i="6" s="1"/>
  <c r="K69" i="6"/>
  <c r="BC69" i="6" s="1"/>
  <c r="J59" i="5"/>
  <c r="L61" i="6" s="1"/>
  <c r="BD61" i="6" s="1"/>
  <c r="K61" i="6"/>
  <c r="BC61" i="6" s="1"/>
  <c r="J50" i="5"/>
  <c r="L52" i="6" s="1"/>
  <c r="BD52" i="6" s="1"/>
  <c r="K52" i="6"/>
  <c r="BC52" i="6" s="1"/>
  <c r="J42" i="5"/>
  <c r="L44" i="6" s="1"/>
  <c r="BD44" i="6" s="1"/>
  <c r="K44" i="6"/>
  <c r="BC44" i="6" s="1"/>
  <c r="J33" i="5"/>
  <c r="L35" i="6" s="1"/>
  <c r="BD35" i="6" s="1"/>
  <c r="K35" i="6"/>
  <c r="BC35" i="6" s="1"/>
  <c r="J27" i="5"/>
  <c r="L29" i="6" s="1"/>
  <c r="BD29" i="6" s="1"/>
  <c r="K29" i="6"/>
  <c r="BC29" i="6" s="1"/>
  <c r="J18" i="5"/>
  <c r="L20" i="6" s="1"/>
  <c r="BD20" i="6" s="1"/>
  <c r="K20" i="6"/>
  <c r="BC20" i="6" s="1"/>
  <c r="J11" i="5"/>
  <c r="L13" i="6" s="1"/>
  <c r="BD13" i="6" s="1"/>
  <c r="K13" i="6"/>
  <c r="BC13" i="6" s="1"/>
  <c r="J2" i="5"/>
  <c r="L4" i="6" s="1"/>
  <c r="BD4" i="6" s="1"/>
  <c r="K4" i="6"/>
  <c r="BC4" i="6" s="1"/>
  <c r="V102" i="6"/>
  <c r="J93" i="5"/>
  <c r="L95" i="6" s="1"/>
  <c r="BD95" i="6" s="1"/>
  <c r="K95" i="6"/>
  <c r="BC95" i="6" s="1"/>
  <c r="J87" i="5"/>
  <c r="L89" i="6" s="1"/>
  <c r="BD89" i="6" s="1"/>
  <c r="K89" i="6"/>
  <c r="BC89" i="6" s="1"/>
  <c r="J63" i="5"/>
  <c r="L65" i="6" s="1"/>
  <c r="BD65" i="6" s="1"/>
  <c r="K65" i="6"/>
  <c r="BC65" i="6" s="1"/>
  <c r="J45" i="5"/>
  <c r="L47" i="6" s="1"/>
  <c r="BD47" i="6" s="1"/>
  <c r="K47" i="6"/>
  <c r="BC47" i="6" s="1"/>
  <c r="U99" i="6"/>
  <c r="AB104" i="6"/>
  <c r="AB3" i="6" s="1"/>
  <c r="J77" i="5"/>
  <c r="L79" i="6" s="1"/>
  <c r="BD79" i="6" s="1"/>
  <c r="K79" i="6"/>
  <c r="BC79" i="6" s="1"/>
  <c r="J54" i="5"/>
  <c r="L56" i="6" s="1"/>
  <c r="BD56" i="6" s="1"/>
  <c r="K56" i="6"/>
  <c r="BC56" i="6" s="1"/>
  <c r="J28" i="5"/>
  <c r="L30" i="6" s="1"/>
  <c r="BD30" i="6" s="1"/>
  <c r="K30" i="6"/>
  <c r="BC30" i="6" s="1"/>
  <c r="AI104" i="6"/>
  <c r="AI3" i="6" s="1"/>
  <c r="J101" i="5"/>
  <c r="L103" i="6" s="1"/>
  <c r="BD103" i="6" s="1"/>
  <c r="K103" i="6"/>
  <c r="BC103" i="6" s="1"/>
  <c r="J88" i="5"/>
  <c r="L90" i="6" s="1"/>
  <c r="BD90" i="6" s="1"/>
  <c r="K90" i="6"/>
  <c r="BC90" i="6" s="1"/>
  <c r="J81" i="5"/>
  <c r="L83" i="6" s="1"/>
  <c r="BD83" i="6" s="1"/>
  <c r="K83" i="6"/>
  <c r="BC83" i="6" s="1"/>
  <c r="J73" i="5"/>
  <c r="L75" i="6" s="1"/>
  <c r="BD75" i="6" s="1"/>
  <c r="K75" i="6"/>
  <c r="BC75" i="6" s="1"/>
  <c r="J66" i="5"/>
  <c r="L68" i="6" s="1"/>
  <c r="BD68" i="6" s="1"/>
  <c r="K68" i="6"/>
  <c r="BC68" i="6" s="1"/>
  <c r="J57" i="5"/>
  <c r="L59" i="6" s="1"/>
  <c r="BD59" i="6" s="1"/>
  <c r="K59" i="6"/>
  <c r="BC59" i="6" s="1"/>
  <c r="J47" i="5"/>
  <c r="L49" i="6" s="1"/>
  <c r="BD49" i="6" s="1"/>
  <c r="K49" i="6"/>
  <c r="BC49" i="6" s="1"/>
  <c r="J39" i="5"/>
  <c r="L41" i="6" s="1"/>
  <c r="BD41" i="6" s="1"/>
  <c r="K41" i="6"/>
  <c r="BC41" i="6" s="1"/>
  <c r="J34" i="5"/>
  <c r="L36" i="6" s="1"/>
  <c r="BD36" i="6" s="1"/>
  <c r="K36" i="6"/>
  <c r="BC36" i="6" s="1"/>
  <c r="J25" i="5"/>
  <c r="L27" i="6" s="1"/>
  <c r="BD27" i="6" s="1"/>
  <c r="K27" i="6"/>
  <c r="BC27" i="6" s="1"/>
  <c r="J15" i="5"/>
  <c r="L17" i="6" s="1"/>
  <c r="BD17" i="6" s="1"/>
  <c r="K17" i="6"/>
  <c r="BC17" i="6" s="1"/>
  <c r="J9" i="5"/>
  <c r="L11" i="6" s="1"/>
  <c r="BD11" i="6" s="1"/>
  <c r="K11" i="6"/>
  <c r="BC11" i="6" s="1"/>
  <c r="J102" i="5"/>
  <c r="L104" i="6" s="1"/>
  <c r="BD104" i="6" s="1"/>
  <c r="K104" i="6"/>
  <c r="BC104" i="6" s="1"/>
  <c r="BC3" i="6" l="1"/>
  <c r="BD3" i="6"/>
  <c r="AF102" i="6"/>
  <c r="BN102" i="6"/>
  <c r="AE100" i="6"/>
  <c r="BM100" i="6"/>
  <c r="AF99" i="6"/>
  <c r="BN99" i="6"/>
  <c r="AE99" i="6"/>
  <c r="BM99" i="6"/>
  <c r="AE102" i="6"/>
  <c r="E12" i="4"/>
  <c r="Z3" i="6"/>
  <c r="BR104" i="6"/>
  <c r="BR3" i="6" s="1"/>
  <c r="F11" i="4" s="1"/>
  <c r="F26" i="4" s="1"/>
  <c r="AF100" i="6"/>
  <c r="BN100" i="6"/>
  <c r="D17" i="4"/>
  <c r="H17" i="4" s="1"/>
  <c r="C11" i="4"/>
  <c r="V19" i="6"/>
  <c r="V27" i="6"/>
  <c r="U79" i="6"/>
  <c r="V35" i="6"/>
  <c r="U39" i="6"/>
  <c r="U73" i="6"/>
  <c r="V78" i="6"/>
  <c r="V32" i="6"/>
  <c r="V64" i="6"/>
  <c r="V97" i="6"/>
  <c r="V43" i="6"/>
  <c r="U104" i="6"/>
  <c r="U36" i="6"/>
  <c r="U68" i="6"/>
  <c r="U103" i="6"/>
  <c r="V79" i="6"/>
  <c r="U89" i="6"/>
  <c r="U13" i="6"/>
  <c r="U44" i="6"/>
  <c r="U77" i="6"/>
  <c r="AJ104" i="6"/>
  <c r="AJ3" i="6" s="1"/>
  <c r="V39" i="6"/>
  <c r="V87" i="6"/>
  <c r="V24" i="6"/>
  <c r="V73" i="6"/>
  <c r="V51" i="6"/>
  <c r="V98" i="6"/>
  <c r="V28" i="6"/>
  <c r="V60" i="6"/>
  <c r="V94" i="6"/>
  <c r="U22" i="6"/>
  <c r="U53" i="6"/>
  <c r="U85" i="6"/>
  <c r="U9" i="6"/>
  <c r="U42" i="6"/>
  <c r="U72" i="6"/>
  <c r="U58" i="6"/>
  <c r="V70" i="6"/>
  <c r="V86" i="6"/>
  <c r="U43" i="6"/>
  <c r="V65" i="6"/>
  <c r="V14" i="6"/>
  <c r="V22" i="6"/>
  <c r="V53" i="6"/>
  <c r="V85" i="6"/>
  <c r="BN85" i="6" s="1"/>
  <c r="V9" i="6"/>
  <c r="V42" i="6"/>
  <c r="V72" i="6"/>
  <c r="V58" i="6"/>
  <c r="U27" i="6"/>
  <c r="V23" i="6"/>
  <c r="V54" i="6"/>
  <c r="V55" i="6"/>
  <c r="U78" i="6"/>
  <c r="U64" i="6"/>
  <c r="V90" i="6"/>
  <c r="V69" i="6"/>
  <c r="U24" i="6"/>
  <c r="U51" i="6"/>
  <c r="U28" i="6"/>
  <c r="U60" i="6"/>
  <c r="U95" i="6"/>
  <c r="U20" i="6"/>
  <c r="U52" i="6"/>
  <c r="U84" i="6"/>
  <c r="V6" i="6"/>
  <c r="V48" i="6"/>
  <c r="V96" i="6"/>
  <c r="V33" i="6"/>
  <c r="V80" i="6"/>
  <c r="V66" i="6"/>
  <c r="V5" i="6"/>
  <c r="V37" i="6"/>
  <c r="V67" i="6"/>
  <c r="U31" i="6"/>
  <c r="U62" i="6"/>
  <c r="U93" i="6"/>
  <c r="U18" i="6"/>
  <c r="U50" i="6"/>
  <c r="U81" i="6"/>
  <c r="U12" i="6"/>
  <c r="U82" i="6"/>
  <c r="U59" i="6"/>
  <c r="U90" i="6"/>
  <c r="U65" i="6"/>
  <c r="U35" i="6"/>
  <c r="V91" i="6"/>
  <c r="U14" i="6"/>
  <c r="U32" i="6"/>
  <c r="V77" i="6"/>
  <c r="U48" i="6"/>
  <c r="U33" i="6"/>
  <c r="U5" i="6"/>
  <c r="V11" i="6"/>
  <c r="V75" i="6"/>
  <c r="V95" i="6"/>
  <c r="V20" i="6"/>
  <c r="V52" i="6"/>
  <c r="V84" i="6"/>
  <c r="U16" i="6"/>
  <c r="U63" i="6"/>
  <c r="U8" i="6"/>
  <c r="U38" i="6"/>
  <c r="U101" i="6"/>
  <c r="U74" i="6"/>
  <c r="U10" i="6"/>
  <c r="U45" i="6"/>
  <c r="U76" i="6"/>
  <c r="V31" i="6"/>
  <c r="V62" i="6"/>
  <c r="V93" i="6"/>
  <c r="V18" i="6"/>
  <c r="V50" i="6"/>
  <c r="V81" i="6"/>
  <c r="V12" i="6"/>
  <c r="V82" i="6"/>
  <c r="U87" i="6"/>
  <c r="U98" i="6"/>
  <c r="U94" i="6"/>
  <c r="V104" i="6"/>
  <c r="V68" i="6"/>
  <c r="V89" i="6"/>
  <c r="V44" i="6"/>
  <c r="U96" i="6"/>
  <c r="U80" i="6"/>
  <c r="U66" i="6"/>
  <c r="U37" i="6"/>
  <c r="U67" i="6"/>
  <c r="U11" i="6"/>
  <c r="U41" i="6"/>
  <c r="U75" i="6"/>
  <c r="V41" i="6"/>
  <c r="U30" i="6"/>
  <c r="U17" i="6"/>
  <c r="U49" i="6"/>
  <c r="U83" i="6"/>
  <c r="V30" i="6"/>
  <c r="U47" i="6"/>
  <c r="U29" i="6"/>
  <c r="U61" i="6"/>
  <c r="U92" i="6"/>
  <c r="V16" i="6"/>
  <c r="V63" i="6"/>
  <c r="V8" i="6"/>
  <c r="V38" i="6"/>
  <c r="V101" i="6"/>
  <c r="V74" i="6"/>
  <c r="V10" i="6"/>
  <c r="V45" i="6"/>
  <c r="V76" i="6"/>
  <c r="U7" i="6"/>
  <c r="U40" i="6"/>
  <c r="U71" i="6"/>
  <c r="U25" i="6"/>
  <c r="U57" i="6"/>
  <c r="U88" i="6"/>
  <c r="U26" i="6"/>
  <c r="U34" i="6"/>
  <c r="V56" i="6"/>
  <c r="K3" i="6"/>
  <c r="U4" i="6"/>
  <c r="BM4" i="6" s="1"/>
  <c r="U69" i="6"/>
  <c r="V15" i="6"/>
  <c r="V21" i="6"/>
  <c r="U46" i="6"/>
  <c r="U97" i="6"/>
  <c r="V59" i="6"/>
  <c r="L3" i="6"/>
  <c r="V4" i="6"/>
  <c r="V46" i="6"/>
  <c r="V36" i="6"/>
  <c r="V103" i="6"/>
  <c r="V13" i="6"/>
  <c r="U6" i="6"/>
  <c r="V17" i="6"/>
  <c r="V49" i="6"/>
  <c r="V83" i="6"/>
  <c r="U56" i="6"/>
  <c r="V47" i="6"/>
  <c r="V29" i="6"/>
  <c r="V61" i="6"/>
  <c r="V92" i="6"/>
  <c r="U23" i="6"/>
  <c r="U70" i="6"/>
  <c r="U15" i="6"/>
  <c r="U54" i="6"/>
  <c r="U19" i="6"/>
  <c r="U91" i="6"/>
  <c r="U21" i="6"/>
  <c r="U55" i="6"/>
  <c r="U86" i="6"/>
  <c r="V7" i="6"/>
  <c r="V40" i="6"/>
  <c r="V71" i="6"/>
  <c r="V25" i="6"/>
  <c r="V57" i="6"/>
  <c r="V88" i="6"/>
  <c r="V26" i="6"/>
  <c r="V34" i="6"/>
  <c r="AF85" i="6" l="1"/>
  <c r="C12" i="4"/>
  <c r="C26" i="4"/>
  <c r="G11" i="4"/>
  <c r="E21" i="4"/>
  <c r="E20" i="4"/>
  <c r="AE26" i="6"/>
  <c r="BM26" i="6"/>
  <c r="AF29" i="6"/>
  <c r="BN29" i="6"/>
  <c r="AF34" i="6"/>
  <c r="BN34" i="6"/>
  <c r="AE86" i="6"/>
  <c r="BM86" i="6"/>
  <c r="AE23" i="6"/>
  <c r="BM23" i="6"/>
  <c r="AF17" i="6"/>
  <c r="BN17" i="6"/>
  <c r="AF59" i="6"/>
  <c r="BN59" i="6"/>
  <c r="AF56" i="6"/>
  <c r="BN56" i="6"/>
  <c r="AE7" i="6"/>
  <c r="BM7" i="6"/>
  <c r="AF63" i="6"/>
  <c r="BN63" i="6"/>
  <c r="AE49" i="6"/>
  <c r="BM49" i="6"/>
  <c r="AE37" i="6"/>
  <c r="BM37" i="6"/>
  <c r="AE94" i="6"/>
  <c r="BM94" i="6"/>
  <c r="AF93" i="6"/>
  <c r="BN93" i="6"/>
  <c r="AE38" i="6"/>
  <c r="BM38" i="6"/>
  <c r="AF75" i="6"/>
  <c r="BN75" i="6"/>
  <c r="AF91" i="6"/>
  <c r="BN91" i="6"/>
  <c r="AE50" i="6"/>
  <c r="BM50" i="6"/>
  <c r="AF66" i="6"/>
  <c r="BN66" i="6"/>
  <c r="AE20" i="6"/>
  <c r="BM20" i="6"/>
  <c r="AF69" i="6"/>
  <c r="BN69" i="6"/>
  <c r="AF58" i="6"/>
  <c r="BN58" i="6"/>
  <c r="AF14" i="6"/>
  <c r="BN14" i="6"/>
  <c r="AE9" i="6"/>
  <c r="BM9" i="6"/>
  <c r="AF51" i="6"/>
  <c r="BN51" i="6"/>
  <c r="AE13" i="6"/>
  <c r="BM13" i="6"/>
  <c r="AF97" i="6"/>
  <c r="BN97" i="6"/>
  <c r="AF27" i="6"/>
  <c r="BN27" i="6"/>
  <c r="AE46" i="6"/>
  <c r="BM46" i="6"/>
  <c r="AF103" i="6"/>
  <c r="BN103" i="6"/>
  <c r="AF71" i="6"/>
  <c r="BN71" i="6"/>
  <c r="AF26" i="6"/>
  <c r="BN26" i="6"/>
  <c r="AE55" i="6"/>
  <c r="BM55" i="6"/>
  <c r="AF92" i="6"/>
  <c r="BN92" i="6"/>
  <c r="AE6" i="6"/>
  <c r="BM6" i="6"/>
  <c r="AE97" i="6"/>
  <c r="BM97" i="6"/>
  <c r="AE34" i="6"/>
  <c r="BM34" i="6"/>
  <c r="AF76" i="6"/>
  <c r="BN76" i="6"/>
  <c r="AF16" i="6"/>
  <c r="BN16" i="6"/>
  <c r="AE17" i="6"/>
  <c r="BM17" i="6"/>
  <c r="AE66" i="6"/>
  <c r="BM66" i="6"/>
  <c r="AE98" i="6"/>
  <c r="BM98" i="6"/>
  <c r="AF62" i="6"/>
  <c r="BN62" i="6"/>
  <c r="AE8" i="6"/>
  <c r="BM8" i="6"/>
  <c r="AF11" i="6"/>
  <c r="BN11" i="6"/>
  <c r="AE35" i="6"/>
  <c r="BM35" i="6"/>
  <c r="AE18" i="6"/>
  <c r="BM18" i="6"/>
  <c r="AF80" i="6"/>
  <c r="BN80" i="6"/>
  <c r="AE95" i="6"/>
  <c r="BM95" i="6"/>
  <c r="AF90" i="6"/>
  <c r="BN90" i="6"/>
  <c r="AF72" i="6"/>
  <c r="BN72" i="6"/>
  <c r="AF65" i="6"/>
  <c r="BN65" i="6"/>
  <c r="AE85" i="6"/>
  <c r="BM85" i="6"/>
  <c r="AF73" i="6"/>
  <c r="BN73" i="6"/>
  <c r="AE89" i="6"/>
  <c r="BM89" i="6"/>
  <c r="AF64" i="6"/>
  <c r="BN64" i="6"/>
  <c r="AF19" i="6"/>
  <c r="BN19" i="6"/>
  <c r="AE21" i="6"/>
  <c r="BM21" i="6"/>
  <c r="AE30" i="6"/>
  <c r="BM30" i="6"/>
  <c r="AF31" i="6"/>
  <c r="BN31" i="6"/>
  <c r="AE63" i="6"/>
  <c r="BM63" i="6"/>
  <c r="AE5" i="6"/>
  <c r="BM5" i="6"/>
  <c r="AE65" i="6"/>
  <c r="BM65" i="6"/>
  <c r="AE93" i="6"/>
  <c r="BM93" i="6"/>
  <c r="AF33" i="6"/>
  <c r="BN33" i="6"/>
  <c r="AE64" i="6"/>
  <c r="BM64" i="6"/>
  <c r="AF42" i="6"/>
  <c r="BN42" i="6"/>
  <c r="AE43" i="6"/>
  <c r="BM43" i="6"/>
  <c r="AE53" i="6"/>
  <c r="BM53" i="6"/>
  <c r="AF24" i="6"/>
  <c r="BN24" i="6"/>
  <c r="AF79" i="6"/>
  <c r="BN79" i="6"/>
  <c r="AF32" i="6"/>
  <c r="BN32" i="6"/>
  <c r="F12" i="4"/>
  <c r="AE92" i="6"/>
  <c r="BM92" i="6"/>
  <c r="AF21" i="6"/>
  <c r="BN21" i="6"/>
  <c r="AF10" i="6"/>
  <c r="BN10" i="6"/>
  <c r="AF41" i="6"/>
  <c r="BN41" i="6"/>
  <c r="AE96" i="6"/>
  <c r="BM96" i="6"/>
  <c r="AF82" i="6"/>
  <c r="BN82" i="6"/>
  <c r="AE76" i="6"/>
  <c r="BM76" i="6"/>
  <c r="AE16" i="6"/>
  <c r="BM16" i="6"/>
  <c r="AE33" i="6"/>
  <c r="BM33" i="6"/>
  <c r="AE90" i="6"/>
  <c r="BM90" i="6"/>
  <c r="AE62" i="6"/>
  <c r="BM62" i="6"/>
  <c r="AF96" i="6"/>
  <c r="BN96" i="6"/>
  <c r="AE78" i="6"/>
  <c r="BM78" i="6"/>
  <c r="AF9" i="6"/>
  <c r="BN9" i="6"/>
  <c r="AF86" i="6"/>
  <c r="BN86" i="6"/>
  <c r="AE22" i="6"/>
  <c r="BM22" i="6"/>
  <c r="AF87" i="6"/>
  <c r="BN87" i="6"/>
  <c r="AE103" i="6"/>
  <c r="BM103" i="6"/>
  <c r="AF78" i="6"/>
  <c r="BN78" i="6"/>
  <c r="AF13" i="6"/>
  <c r="BN13" i="6"/>
  <c r="AE91" i="6"/>
  <c r="BM91" i="6"/>
  <c r="AE61" i="6"/>
  <c r="BM61" i="6"/>
  <c r="AF25" i="6"/>
  <c r="BN25" i="6"/>
  <c r="AE19" i="6"/>
  <c r="BM19" i="6"/>
  <c r="AF47" i="6"/>
  <c r="BN47" i="6"/>
  <c r="AF36" i="6"/>
  <c r="BN36" i="6"/>
  <c r="AF15" i="6"/>
  <c r="BN15" i="6"/>
  <c r="AE57" i="6"/>
  <c r="BM57" i="6"/>
  <c r="AF74" i="6"/>
  <c r="BN74" i="6"/>
  <c r="AE29" i="6"/>
  <c r="BM29" i="6"/>
  <c r="AE75" i="6"/>
  <c r="BM75" i="6"/>
  <c r="AF44" i="6"/>
  <c r="BN44" i="6"/>
  <c r="AF12" i="6"/>
  <c r="BN12" i="6"/>
  <c r="AE45" i="6"/>
  <c r="BM45" i="6"/>
  <c r="AF84" i="6"/>
  <c r="BN84" i="6"/>
  <c r="AE48" i="6"/>
  <c r="BM48" i="6"/>
  <c r="AE59" i="6"/>
  <c r="BM59" i="6"/>
  <c r="AE31" i="6"/>
  <c r="BM31" i="6"/>
  <c r="AF48" i="6"/>
  <c r="BN48" i="6"/>
  <c r="AE60" i="6"/>
  <c r="BM60" i="6"/>
  <c r="AF55" i="6"/>
  <c r="BN55" i="6"/>
  <c r="AF70" i="6"/>
  <c r="BN70" i="6"/>
  <c r="AF94" i="6"/>
  <c r="BN94" i="6"/>
  <c r="AF39" i="6"/>
  <c r="BN39" i="6"/>
  <c r="AE68" i="6"/>
  <c r="BM68" i="6"/>
  <c r="AE73" i="6"/>
  <c r="BM73" i="6"/>
  <c r="AF61" i="6"/>
  <c r="BN61" i="6"/>
  <c r="AE80" i="6"/>
  <c r="BM80" i="6"/>
  <c r="AE88" i="6"/>
  <c r="BM88" i="6"/>
  <c r="AF46" i="6"/>
  <c r="BN46" i="6"/>
  <c r="AF101" i="6"/>
  <c r="BN101" i="6"/>
  <c r="AF89" i="6"/>
  <c r="BN89" i="6"/>
  <c r="AF81" i="6"/>
  <c r="BN81" i="6"/>
  <c r="AF77" i="6"/>
  <c r="BN77" i="6"/>
  <c r="AE82" i="6"/>
  <c r="BM82" i="6"/>
  <c r="AF67" i="6"/>
  <c r="BN67" i="6"/>
  <c r="AF6" i="6"/>
  <c r="BN6" i="6"/>
  <c r="AE28" i="6"/>
  <c r="BM28" i="6"/>
  <c r="AF54" i="6"/>
  <c r="BN54" i="6"/>
  <c r="AE58" i="6"/>
  <c r="BM58" i="6"/>
  <c r="AF60" i="6"/>
  <c r="BN60" i="6"/>
  <c r="AE36" i="6"/>
  <c r="BM36" i="6"/>
  <c r="AE39" i="6"/>
  <c r="BM39" i="6"/>
  <c r="AF45" i="6"/>
  <c r="BN45" i="6"/>
  <c r="AF57" i="6"/>
  <c r="BN57" i="6"/>
  <c r="AE56" i="6"/>
  <c r="BM56" i="6"/>
  <c r="AE69" i="6"/>
  <c r="BM69" i="6"/>
  <c r="AE47" i="6"/>
  <c r="BM47" i="6"/>
  <c r="AE10" i="6"/>
  <c r="BM10" i="6"/>
  <c r="AE15" i="6"/>
  <c r="BM15" i="6"/>
  <c r="AF83" i="6"/>
  <c r="BN83" i="6"/>
  <c r="AF4" i="6"/>
  <c r="BN4" i="6"/>
  <c r="AE71" i="6"/>
  <c r="BM71" i="6"/>
  <c r="AF38" i="6"/>
  <c r="BN38" i="6"/>
  <c r="AF30" i="6"/>
  <c r="BN30" i="6"/>
  <c r="AE11" i="6"/>
  <c r="BM11" i="6"/>
  <c r="AF68" i="6"/>
  <c r="BN68" i="6"/>
  <c r="AF50" i="6"/>
  <c r="BN50" i="6"/>
  <c r="AE74" i="6"/>
  <c r="BM74" i="6"/>
  <c r="AF20" i="6"/>
  <c r="BN20" i="6"/>
  <c r="AE32" i="6"/>
  <c r="BM32" i="6"/>
  <c r="AE12" i="6"/>
  <c r="BM12" i="6"/>
  <c r="AF37" i="6"/>
  <c r="BN37" i="6"/>
  <c r="AE84" i="6"/>
  <c r="BM84" i="6"/>
  <c r="AE51" i="6"/>
  <c r="BM51" i="6"/>
  <c r="AF23" i="6"/>
  <c r="BN23" i="6"/>
  <c r="AF53" i="6"/>
  <c r="BN53" i="6"/>
  <c r="AE72" i="6"/>
  <c r="BM72" i="6"/>
  <c r="AF28" i="6"/>
  <c r="BN28" i="6"/>
  <c r="AE77" i="6"/>
  <c r="BM77" i="6"/>
  <c r="AE104" i="6"/>
  <c r="BM104" i="6"/>
  <c r="AF35" i="6"/>
  <c r="BN35" i="6"/>
  <c r="AF88" i="6"/>
  <c r="BN88" i="6"/>
  <c r="AE87" i="6"/>
  <c r="BM87" i="6"/>
  <c r="AE54" i="6"/>
  <c r="BM54" i="6"/>
  <c r="AE25" i="6"/>
  <c r="BM25" i="6"/>
  <c r="AE41" i="6"/>
  <c r="BM41" i="6"/>
  <c r="AF52" i="6"/>
  <c r="BN52" i="6"/>
  <c r="AF40" i="6"/>
  <c r="BN40" i="6"/>
  <c r="AF7" i="6"/>
  <c r="BN7" i="6"/>
  <c r="AE70" i="6"/>
  <c r="BM70" i="6"/>
  <c r="AF49" i="6"/>
  <c r="BN49" i="6"/>
  <c r="AE40" i="6"/>
  <c r="BM40" i="6"/>
  <c r="AF8" i="6"/>
  <c r="BN8" i="6"/>
  <c r="AE83" i="6"/>
  <c r="BM83" i="6"/>
  <c r="AE67" i="6"/>
  <c r="BM67" i="6"/>
  <c r="AF104" i="6"/>
  <c r="BN104" i="6"/>
  <c r="AF18" i="6"/>
  <c r="BN18" i="6"/>
  <c r="AE101" i="6"/>
  <c r="BM101" i="6"/>
  <c r="AF95" i="6"/>
  <c r="BN95" i="6"/>
  <c r="AE14" i="6"/>
  <c r="BM14" i="6"/>
  <c r="AE81" i="6"/>
  <c r="BM81" i="6"/>
  <c r="AF5" i="6"/>
  <c r="BN5" i="6"/>
  <c r="AE52" i="6"/>
  <c r="BM52" i="6"/>
  <c r="AE24" i="6"/>
  <c r="BM24" i="6"/>
  <c r="AE27" i="6"/>
  <c r="BM27" i="6"/>
  <c r="AF22" i="6"/>
  <c r="BN22" i="6"/>
  <c r="AE42" i="6"/>
  <c r="BM42" i="6"/>
  <c r="AF98" i="6"/>
  <c r="BN98" i="6"/>
  <c r="AE44" i="6"/>
  <c r="BM44" i="6"/>
  <c r="AF43" i="6"/>
  <c r="BN43" i="6"/>
  <c r="AE79" i="6"/>
  <c r="BM79" i="6"/>
  <c r="D11" i="4"/>
  <c r="U3" i="6"/>
  <c r="V3" i="6"/>
  <c r="AE4" i="6"/>
  <c r="AE3" i="6" l="1"/>
  <c r="C16" i="4" s="1"/>
  <c r="G16" i="4" s="1"/>
  <c r="D12" i="4"/>
  <c r="H12" i="4" s="1"/>
  <c r="H11" i="4"/>
  <c r="D26" i="4"/>
  <c r="G12" i="4"/>
  <c r="C21" i="4"/>
  <c r="C20" i="4"/>
  <c r="AF3" i="6"/>
  <c r="D16" i="4" s="1"/>
  <c r="F21" i="4"/>
  <c r="F20" i="4"/>
  <c r="D21" i="4"/>
  <c r="BM3" i="6"/>
  <c r="E16" i="4" s="1"/>
  <c r="BN3" i="6"/>
  <c r="F16" i="4" s="1"/>
  <c r="D22" i="4" l="1"/>
  <c r="H16" i="4"/>
  <c r="H22" i="4" s="1"/>
  <c r="D20" i="4"/>
  <c r="G21" i="4"/>
  <c r="G20" i="4"/>
  <c r="G22" i="4"/>
  <c r="G23" i="4"/>
  <c r="H21" i="4"/>
  <c r="H20" i="4"/>
  <c r="H23" i="4"/>
  <c r="F22" i="4"/>
  <c r="F23" i="4"/>
  <c r="E23" i="4"/>
  <c r="E22" i="4"/>
  <c r="D23" i="4"/>
  <c r="C22" i="4"/>
  <c r="C23" i="4"/>
</calcChain>
</file>

<file path=xl/comments1.xml><?xml version="1.0" encoding="utf-8"?>
<comments xmlns="http://schemas.openxmlformats.org/spreadsheetml/2006/main">
  <authors>
    <author>tc={8B6C06F5-9204-42FB-9B7E-752F17E756AC}</author>
    <author>tc={663C6C36-50D0-4911-95B1-CBE1714A57CA}</author>
    <author>tc={14D3FCF2-C4CD-405D-B582-71EDDE42D9B5}</author>
  </authors>
  <commentList>
    <comment ref="C10" authorId="0" shapeId="0">
      <text>
        <r>
          <rPr>
            <sz val="11"/>
            <color rgb="FF000000"/>
            <rFont val="Calibri"/>
            <scheme val="minor"/>
          </rPr>
          <t>[Comentario encadenado]
Su versión de Excel le permite leer este comentario encadenado; sin embargo, las ediciones que se apliquen se quitarán si el archivo se abre en una versión más reciente de Excel. Más información: https://go.microsoft.com/fwlink/?linkid=870924
Comentario:
    Costo sacado de la hoja customisation * Cohorte al tiempo de vacuna * Cobertura</t>
        </r>
      </text>
    </comment>
    <comment ref="E10" authorId="1" shapeId="0">
      <text>
        <r>
          <rPr>
            <sz val="11"/>
            <color rgb="FF000000"/>
            <rFont val="Calibri"/>
            <scheme val="minor"/>
          </rPr>
          <t>[Comentario encadenado]
Su versión de Excel le permite leer este comentario encadenado; sin embargo, las ediciones que se apliquen se quitarán si el archivo se abre en una versión más reciente de Excel. Más información: https://go.microsoft.com/fwlink/?linkid=870924
Comentario:
    Costo sacado de la hoja customisation * Cohorte al tiempo de vacuna * Cobertura target</t>
        </r>
      </text>
    </comment>
    <comment ref="F10" authorId="2" shapeId="0">
      <text>
        <r>
          <rPr>
            <sz val="11"/>
            <color rgb="FF000000"/>
            <rFont val="Calibri"/>
            <scheme val="minor"/>
          </rPr>
          <t>[Comentario encadenado]
Su versión de Excel le permite leer este comentario encadenado; sin embargo, las ediciones que se apliquen se quitarán si el archivo se abre en una versión más reciente de Excel. Más información: https://go.microsoft.com/fwlink/?linkid=870924
Comentario:
    Costo sacado de la hoja customisation * Cohorte al tiempo de vacuna * Cobertura target</t>
        </r>
      </text>
    </comment>
  </commentList>
</comments>
</file>

<file path=xl/comments2.xml><?xml version="1.0" encoding="utf-8"?>
<comments xmlns="http://schemas.openxmlformats.org/spreadsheetml/2006/main">
  <authors>
    <author>tc={C2260D88-8D17-4C65-9A2E-69EC5B65477F}</author>
    <author>tc={390E18C0-57E1-4E23-9BF8-8BF316715D08}</author>
    <author>tc={DCBBB265-E35A-4300-AB9C-AB7726EFB5B2}</author>
    <author>tc={92C5063C-2783-40FE-8D51-C506297EFC93}</author>
    <author>tc={C9C098DD-CF25-4B44-AD75-638ED2B330E5}</author>
    <author>tc={06A6C8C7-1EAD-49CF-8D50-F797B3E1CE38}</author>
  </authors>
  <commentList>
    <comment ref="G5" authorId="0" shapeId="0">
      <text>
        <r>
          <rPr>
            <sz val="11"/>
            <color rgb="FF000000"/>
            <rFont val="Calibri"/>
            <scheme val="minor"/>
          </rPr>
          <t>[Comentario encadenado]
Su versión de Excel le permite leer este comentario encadenado; sin embargo, las ediciones que se apliquen se quitarán si el archivo se abre en una versión más reciente de Excel. Más información: https://go.microsoft.com/fwlink/?linkid=870924
Comentario:
    Incidencia de cancer cervical * proporcion debido a 16-18</t>
        </r>
      </text>
    </comment>
    <comment ref="H5" authorId="1" shapeId="0">
      <text>
        <r>
          <rPr>
            <sz val="11"/>
            <color rgb="FF000000"/>
            <rFont val="Calibri"/>
            <scheme val="minor"/>
          </rPr>
          <t xml:space="preserve">[Comentario encadenado]
Su versión de Excel le permite leer este comentario encadenado; sin embargo, las ediciones que se apliquen se quitarán si el archivo se abre en una versión más reciente de Excel. Más información: https://go.microsoft.com/fwlink/?linkid=870924
Comentario:
    No descontado * Discount factor(D)
</t>
        </r>
      </text>
    </comment>
    <comment ref="I5" authorId="2" shapeId="0">
      <text>
        <r>
          <rPr>
            <sz val="11"/>
            <color rgb="FF000000"/>
            <rFont val="Calibri"/>
            <scheme val="minor"/>
          </rPr>
          <t>[Comentario encadenado]
Su versión de Excel le permite leer este comentario encadenado; sin embargo, las ediciones que se apliquen se quitarán si el archivo se abre en una versión más reciente de Excel. Más información: https://go.microsoft.com/fwlink/?linkid=870924
Comentario:
    Mortalidad por cancer cervical * porcentaje que es de 16-18</t>
        </r>
      </text>
    </comment>
    <comment ref="K5" authorId="3" shapeId="0">
      <text>
        <r>
          <rPr>
            <sz val="11"/>
            <color rgb="FF000000"/>
            <rFont val="Calibri"/>
            <scheme val="minor"/>
          </rPr>
          <t>[Comentario encadenado]
Su versión de Excel le permite leer este comentario encadenado; sin embargo, las ediciones que se apliquen se quitarán si el archivo se abre en una versión más reciente de Excel. Más información: https://go.microsoft.com/fwlink/?linkid=870924
Comentario:
    Mortalidad * años restantes de vida para el año</t>
        </r>
      </text>
    </comment>
    <comment ref="M5" authorId="4" shapeId="0">
      <text>
        <r>
          <rPr>
            <sz val="11"/>
            <color rgb="FF000000"/>
            <rFont val="Calibri"/>
            <scheme val="minor"/>
          </rPr>
          <t>[Comentario encadenado]
Su versión de Excel le permite leer este comentario encadenado; sin embargo, las ediciones que se apliquen se quitarán si el archivo se abre en una versión más reciente de Excel. Más información: https://go.microsoft.com/fwlink/?linkid=870924
Comentario:
    La probabilidad de tener cancer - probabilidad de muerte * dw de un cancer no mortal + probabilidad de muerte * dw de cancer fatal</t>
        </r>
      </text>
    </comment>
    <comment ref="O5" authorId="5" shapeId="0">
      <text>
        <r>
          <rPr>
            <sz val="11"/>
            <color rgb="FF000000"/>
            <rFont val="Calibri"/>
            <scheme val="minor"/>
          </rPr>
          <t>[Comentario encadenado]
Su versión de Excel le permite leer este comentario encadenado; sin embargo, las ediciones que se apliquen se quitarán si el archivo se abre en una versión más reciente de Excel. Más información: https://go.microsoft.com/fwlink/?linkid=870924
Comentario:
    Probabilidad de tener cancer * el costo</t>
        </r>
      </text>
    </comment>
  </commentList>
</comments>
</file>

<file path=xl/sharedStrings.xml><?xml version="1.0" encoding="utf-8"?>
<sst xmlns="http://schemas.openxmlformats.org/spreadsheetml/2006/main" count="1955" uniqueCount="546">
  <si>
    <t>Country Selection</t>
  </si>
  <si>
    <t>Select country:</t>
  </si>
  <si>
    <t>ARGENTINA</t>
  </si>
  <si>
    <t>Parameter</t>
  </si>
  <si>
    <t>Default Value</t>
  </si>
  <si>
    <t>Column</t>
  </si>
  <si>
    <t>Country</t>
  </si>
  <si>
    <t>Birth cohort size (female)</t>
  </si>
  <si>
    <t>Cohort size at vaccination age (female)</t>
  </si>
  <si>
    <t>Coverage (all doses)</t>
  </si>
  <si>
    <t>Vaccine efficacy vs HPV 16/18</t>
  </si>
  <si>
    <t>Target age group</t>
  </si>
  <si>
    <t>Vaccine price per FIG</t>
  </si>
  <si>
    <t>Vaccine delivery cost per FIG</t>
  </si>
  <si>
    <t>Total vaccine cost per FIG</t>
  </si>
  <si>
    <t>Cancer treatment cost (per episode, over lifetime)</t>
  </si>
  <si>
    <t>DALYs for cancer diagnosis</t>
  </si>
  <si>
    <t>DALYs for non-terminal cancer sequelae (per year)</t>
  </si>
  <si>
    <t>DALYs for terminal cancer</t>
  </si>
  <si>
    <t>Discount rate</t>
  </si>
  <si>
    <t>Proportion of cervical cancer cases that are due to HPV 16/18</t>
  </si>
  <si>
    <t>GDP per capita</t>
  </si>
  <si>
    <t>Override these default values:</t>
  </si>
  <si>
    <t>Override Value</t>
  </si>
  <si>
    <t>Actual</t>
  </si>
  <si>
    <t>Default values</t>
  </si>
  <si>
    <t>Override values</t>
  </si>
  <si>
    <t>Actual values</t>
  </si>
  <si>
    <t>Age</t>
  </si>
  <si>
    <t>Cervical cancer incidence</t>
  </si>
  <si>
    <t>Cervical cancer mortality</t>
  </si>
  <si>
    <t>All-cause mortality</t>
  </si>
  <si>
    <t>Outcomes for country:</t>
  </si>
  <si>
    <t>Outcomes in cohort</t>
  </si>
  <si>
    <t>Undiscounted</t>
  </si>
  <si>
    <t>Discounted</t>
  </si>
  <si>
    <t>Cohort size at birth (female)</t>
  </si>
  <si>
    <t>Cost of vaccination</t>
  </si>
  <si>
    <t>Treatment costs saved</t>
  </si>
  <si>
    <t>Net cost</t>
  </si>
  <si>
    <t>Cervical cancers prevented</t>
  </si>
  <si>
    <t>Deaths prevented</t>
  </si>
  <si>
    <t>Life years saved</t>
  </si>
  <si>
    <t>Nonfatal DALYs prevented</t>
  </si>
  <si>
    <t>Incremental cost per…</t>
  </si>
  <si>
    <t>… cervical cancer prevented</t>
  </si>
  <si>
    <t>… life saved</t>
  </si>
  <si>
    <t>… life year saved</t>
  </si>
  <si>
    <t>… DALY prevented</t>
  </si>
  <si>
    <t>Age, i</t>
  </si>
  <si>
    <t>qx(i)</t>
  </si>
  <si>
    <t>px(i)</t>
  </si>
  <si>
    <t>lx(i)</t>
  </si>
  <si>
    <t>Lx(i)</t>
  </si>
  <si>
    <t>Tx(i)</t>
  </si>
  <si>
    <t>Ex(i)</t>
  </si>
  <si>
    <t>Remaining life years</t>
  </si>
  <si>
    <t>Remaining life years (discounted)</t>
  </si>
  <si>
    <t>Pre-vaccination</t>
  </si>
  <si>
    <t>Post-vaccination</t>
  </si>
  <si>
    <t>Difference after vaccination</t>
  </si>
  <si>
    <t>CeCx-16/18 incidence x 100,000 (for graph)</t>
  </si>
  <si>
    <t>Standardised cohort size (1=birth)</t>
  </si>
  <si>
    <t>Standardised cohort size (1=vacc age)</t>
  </si>
  <si>
    <t>Discount factor</t>
  </si>
  <si>
    <t>Cum disc factor</t>
  </si>
  <si>
    <t>Standardised cohort size (disc)</t>
  </si>
  <si>
    <t>CeCx-16/18 incidence</t>
  </si>
  <si>
    <t>CeCx-16/18 incidence (disc)</t>
  </si>
  <si>
    <t>CeCx-16/18 mortality</t>
  </si>
  <si>
    <t>CeCx-16/18 mortality (disc)</t>
  </si>
  <si>
    <t>Life years lost</t>
  </si>
  <si>
    <t>Life years lost (disc)</t>
  </si>
  <si>
    <t>Cancer disabilities lost</t>
  </si>
  <si>
    <t>Cancer disabilities lost (disc)</t>
  </si>
  <si>
    <t>Cancer care costs</t>
  </si>
  <si>
    <t>Cancer care costs (disc)</t>
  </si>
  <si>
    <t>DALYs</t>
  </si>
  <si>
    <t>TOTAL</t>
  </si>
  <si>
    <t>Non-fatal cancer episode</t>
  </si>
  <si>
    <t>Fatal cancer episode (excluding life years lost)</t>
  </si>
  <si>
    <t>Non-fatal cancer episode (discounted)</t>
  </si>
  <si>
    <t>Fatal cancer episode (excluding life years lost) (discounted)</t>
  </si>
  <si>
    <t>Abbreviation (iso2)</t>
  </si>
  <si>
    <t>WHO Region</t>
  </si>
  <si>
    <t>WHO mortality stratum</t>
  </si>
  <si>
    <t>World Bank Income Group (2011)</t>
  </si>
  <si>
    <t>GAVI Eligibility</t>
  </si>
  <si>
    <t>PAHO Revolving Fund</t>
  </si>
  <si>
    <t>Female births (WPP 2015)</t>
  </si>
  <si>
    <t>Female 9y olds (WPP 2015)</t>
  </si>
  <si>
    <t>Female 10y olds (WPP 2015)</t>
  </si>
  <si>
    <t>Efficacy vs HPV 16/18</t>
  </si>
  <si>
    <t>Vaccination age</t>
  </si>
  <si>
    <t>Vaccine cost</t>
  </si>
  <si>
    <t>Delivery cost</t>
  </si>
  <si>
    <t>Cancer costs</t>
  </si>
  <si>
    <t>Cancer costs (adjusted)</t>
  </si>
  <si>
    <t>% CeCx due to 16/18</t>
  </si>
  <si>
    <t>GDP per capita (2011 US$)</t>
  </si>
  <si>
    <t>GDP per capita (2011 i$)</t>
  </si>
  <si>
    <t>DALYs for cancer sequelae year</t>
  </si>
  <si>
    <t>Mortality stratum</t>
  </si>
  <si>
    <t>AFGHANISTAN</t>
  </si>
  <si>
    <t>AF</t>
  </si>
  <si>
    <t>EMR</t>
  </si>
  <si>
    <t>D</t>
  </si>
  <si>
    <t>Low-income</t>
  </si>
  <si>
    <t>GAVI Phase III Eligible</t>
  </si>
  <si>
    <t>A</t>
  </si>
  <si>
    <t>ALBANIA</t>
  </si>
  <si>
    <t>AL</t>
  </si>
  <si>
    <t>EUR</t>
  </si>
  <si>
    <t>B</t>
  </si>
  <si>
    <t>Lower-middle income</t>
  </si>
  <si>
    <t>Not Eligible</t>
  </si>
  <si>
    <t>ALGERIA</t>
  </si>
  <si>
    <t>DZ</t>
  </si>
  <si>
    <t>AFR</t>
  </si>
  <si>
    <t>Upper-middle income</t>
  </si>
  <si>
    <t>C</t>
  </si>
  <si>
    <t>ANDORRA</t>
  </si>
  <si>
    <t>AD</t>
  </si>
  <si>
    <t>High income</t>
  </si>
  <si>
    <t>ANGOLA</t>
  </si>
  <si>
    <t>AO</t>
  </si>
  <si>
    <t>Graduated</t>
  </si>
  <si>
    <t>E</t>
  </si>
  <si>
    <t>ANTIGUA AND BARBUDA</t>
  </si>
  <si>
    <t>AG</t>
  </si>
  <si>
    <t>AMR</t>
  </si>
  <si>
    <t>AR</t>
  </si>
  <si>
    <t>ARMENIA</t>
  </si>
  <si>
    <t>AM</t>
  </si>
  <si>
    <t>AUSTRALIA</t>
  </si>
  <si>
    <t>AU</t>
  </si>
  <si>
    <t>WPR</t>
  </si>
  <si>
    <t>AUSTRIA</t>
  </si>
  <si>
    <t>AT</t>
  </si>
  <si>
    <t>AZERBAIJAN</t>
  </si>
  <si>
    <t>AZ</t>
  </si>
  <si>
    <t>BAHAMAS</t>
  </si>
  <si>
    <t>BS</t>
  </si>
  <si>
    <t>BAHRAIN</t>
  </si>
  <si>
    <t>BH</t>
  </si>
  <si>
    <t>BANGLADESH</t>
  </si>
  <si>
    <t>BD</t>
  </si>
  <si>
    <t>SEAR</t>
  </si>
  <si>
    <t>BARBADOS</t>
  </si>
  <si>
    <t>BB</t>
  </si>
  <si>
    <t>BELARUS</t>
  </si>
  <si>
    <t>BY</t>
  </si>
  <si>
    <t>BELGIUM</t>
  </si>
  <si>
    <t>BE</t>
  </si>
  <si>
    <t>BELIZE</t>
  </si>
  <si>
    <t>BZ</t>
  </si>
  <si>
    <t>BENIN</t>
  </si>
  <si>
    <t>BJ</t>
  </si>
  <si>
    <t>BHUTAN</t>
  </si>
  <si>
    <t>BT</t>
  </si>
  <si>
    <t>BOLIVIA</t>
  </si>
  <si>
    <t>BO</t>
  </si>
  <si>
    <t>BOSNIA AND HERZEGOVINA</t>
  </si>
  <si>
    <t>BA</t>
  </si>
  <si>
    <t>BOTSWANA</t>
  </si>
  <si>
    <t>BW</t>
  </si>
  <si>
    <t>BRAZIL</t>
  </si>
  <si>
    <t>BR</t>
  </si>
  <si>
    <t>BRUNEI DARUSSALAM</t>
  </si>
  <si>
    <t>BN</t>
  </si>
  <si>
    <t>BULGARIA</t>
  </si>
  <si>
    <t>BG</t>
  </si>
  <si>
    <t>BURKINA FASO</t>
  </si>
  <si>
    <t>BF</t>
  </si>
  <si>
    <t>BURUNDI</t>
  </si>
  <si>
    <t>BI</t>
  </si>
  <si>
    <t>CAMBODIA</t>
  </si>
  <si>
    <t>KH</t>
  </si>
  <si>
    <t>CAMEROON</t>
  </si>
  <si>
    <t>CM</t>
  </si>
  <si>
    <t>CANADA</t>
  </si>
  <si>
    <t>CA</t>
  </si>
  <si>
    <t>Not Participating</t>
  </si>
  <si>
    <t>CAPE VERDE</t>
  </si>
  <si>
    <t>CV</t>
  </si>
  <si>
    <t>CENTRAL AFRICAN REPUBLIC</t>
  </si>
  <si>
    <t>CF</t>
  </si>
  <si>
    <t>CHAD</t>
  </si>
  <si>
    <t>TD</t>
  </si>
  <si>
    <t>Censored</t>
  </si>
  <si>
    <t>CHILE</t>
  </si>
  <si>
    <t>CL</t>
  </si>
  <si>
    <t>CHINA</t>
  </si>
  <si>
    <t>CN</t>
  </si>
  <si>
    <t>COLOMBIA</t>
  </si>
  <si>
    <t>CO</t>
  </si>
  <si>
    <t>COMOROS</t>
  </si>
  <si>
    <t>KM</t>
  </si>
  <si>
    <t>CONGO</t>
  </si>
  <si>
    <t>CG</t>
  </si>
  <si>
    <t>CONGO, THE DEMOCRATIC REPUBLIC OF THE</t>
  </si>
  <si>
    <t>CD</t>
  </si>
  <si>
    <t>COOK ISLANDS</t>
  </si>
  <si>
    <t>CK</t>
  </si>
  <si>
    <t>COSTA RICA</t>
  </si>
  <si>
    <t>CR</t>
  </si>
  <si>
    <t>CÔTE D'IVOIRE</t>
  </si>
  <si>
    <t>CI</t>
  </si>
  <si>
    <t>CROATIA</t>
  </si>
  <si>
    <t>HR</t>
  </si>
  <si>
    <t>CUBA</t>
  </si>
  <si>
    <t>CU</t>
  </si>
  <si>
    <t>CYPRUS</t>
  </si>
  <si>
    <t>CY</t>
  </si>
  <si>
    <t>CZECH REPUBLIC</t>
  </si>
  <si>
    <t>CZ</t>
  </si>
  <si>
    <t>DENMARK</t>
  </si>
  <si>
    <t>DK</t>
  </si>
  <si>
    <t>DJIBOUTI</t>
  </si>
  <si>
    <t>DJ</t>
  </si>
  <si>
    <t>DOMINICA</t>
  </si>
  <si>
    <t>DM</t>
  </si>
  <si>
    <t>DOMINICAN REPUBLIC</t>
  </si>
  <si>
    <t>DO</t>
  </si>
  <si>
    <t>ECUADOR</t>
  </si>
  <si>
    <t>EC</t>
  </si>
  <si>
    <t>EGYPT</t>
  </si>
  <si>
    <t>EG</t>
  </si>
  <si>
    <t>EL SALVADOR</t>
  </si>
  <si>
    <t>SV</t>
  </si>
  <si>
    <t>EQUATORIAL GUINEA</t>
  </si>
  <si>
    <t>GQ</t>
  </si>
  <si>
    <t>ERITREA</t>
  </si>
  <si>
    <t>ER</t>
  </si>
  <si>
    <t>ESTONIA</t>
  </si>
  <si>
    <t>EE</t>
  </si>
  <si>
    <t>ETHIOPIA</t>
  </si>
  <si>
    <t>ET</t>
  </si>
  <si>
    <t>FIJI</t>
  </si>
  <si>
    <t>FJ</t>
  </si>
  <si>
    <t>FINLAND</t>
  </si>
  <si>
    <t>FI</t>
  </si>
  <si>
    <t>FRANCE</t>
  </si>
  <si>
    <t>FR</t>
  </si>
  <si>
    <t>GABON</t>
  </si>
  <si>
    <t>GA</t>
  </si>
  <si>
    <t>GAMBIA</t>
  </si>
  <si>
    <t>GM</t>
  </si>
  <si>
    <t>GEORGIA</t>
  </si>
  <si>
    <t>GE</t>
  </si>
  <si>
    <t>GERMANY</t>
  </si>
  <si>
    <t>DE</t>
  </si>
  <si>
    <t>GHANA</t>
  </si>
  <si>
    <t>GH</t>
  </si>
  <si>
    <t>GREECE</t>
  </si>
  <si>
    <t>GR</t>
  </si>
  <si>
    <t>GRENADA</t>
  </si>
  <si>
    <t>GD</t>
  </si>
  <si>
    <t>GUATEMALA</t>
  </si>
  <si>
    <t>GT</t>
  </si>
  <si>
    <t>GUINEA</t>
  </si>
  <si>
    <t>GN</t>
  </si>
  <si>
    <t>GUINEA-BISSAU</t>
  </si>
  <si>
    <t>GW</t>
  </si>
  <si>
    <t>GUYANA</t>
  </si>
  <si>
    <t>GY</t>
  </si>
  <si>
    <t>HAITI</t>
  </si>
  <si>
    <t>HT</t>
  </si>
  <si>
    <t>HONDURAS</t>
  </si>
  <si>
    <t>HN</t>
  </si>
  <si>
    <t>HUNGARY</t>
  </si>
  <si>
    <t>HU</t>
  </si>
  <si>
    <t>ICELAND</t>
  </si>
  <si>
    <t>IS</t>
  </si>
  <si>
    <t>INDIA</t>
  </si>
  <si>
    <t>IN</t>
  </si>
  <si>
    <t>INDONESIA</t>
  </si>
  <si>
    <t>ID</t>
  </si>
  <si>
    <t>IRAN, ISLAMIC REPUBLIC OF</t>
  </si>
  <si>
    <t>IR</t>
  </si>
  <si>
    <t>IRAQ</t>
  </si>
  <si>
    <t>IQ</t>
  </si>
  <si>
    <t>IRELAND</t>
  </si>
  <si>
    <t>IE</t>
  </si>
  <si>
    <t>ISRAEL</t>
  </si>
  <si>
    <t>IL</t>
  </si>
  <si>
    <t>ITALY</t>
  </si>
  <si>
    <t>IT</t>
  </si>
  <si>
    <t>JAMAICA</t>
  </si>
  <si>
    <t>JM</t>
  </si>
  <si>
    <t>JAPAN</t>
  </si>
  <si>
    <t>JP</t>
  </si>
  <si>
    <t>JORDAN</t>
  </si>
  <si>
    <t>JO</t>
  </si>
  <si>
    <t>KAZAKHSTAN</t>
  </si>
  <si>
    <t>KZ</t>
  </si>
  <si>
    <t>KENYA</t>
  </si>
  <si>
    <t>KE</t>
  </si>
  <si>
    <t>KIRIBATI</t>
  </si>
  <si>
    <t>KI</t>
  </si>
  <si>
    <t>KOREA, DEMOCRATIC PEOPLE'S REPUBLIC OF</t>
  </si>
  <si>
    <t>KP</t>
  </si>
  <si>
    <t>KOREA, REPUBLIC OF</t>
  </si>
  <si>
    <t>KR</t>
  </si>
  <si>
    <t>KUWAIT</t>
  </si>
  <si>
    <t>KW</t>
  </si>
  <si>
    <t>KYRGYZSTAN</t>
  </si>
  <si>
    <t>KG</t>
  </si>
  <si>
    <t>LAO PEOPLE'S DEMOCRATIC REPUBLIC</t>
  </si>
  <si>
    <t>LA</t>
  </si>
  <si>
    <t>LATVIA</t>
  </si>
  <si>
    <t>LV</t>
  </si>
  <si>
    <t>LEBANON</t>
  </si>
  <si>
    <t>LB</t>
  </si>
  <si>
    <t>LESOTHO</t>
  </si>
  <si>
    <t>LS</t>
  </si>
  <si>
    <t>LIBERIA</t>
  </si>
  <si>
    <t>LR</t>
  </si>
  <si>
    <t>LIBYAN ARAB JAMAHIRIYA</t>
  </si>
  <si>
    <t>LY</t>
  </si>
  <si>
    <t>LITHUANIA</t>
  </si>
  <si>
    <t>LT</t>
  </si>
  <si>
    <t>LUXEMBOURG</t>
  </si>
  <si>
    <t>LU</t>
  </si>
  <si>
    <t>MACEDONIA, THE FORMER YUGOSLAV REPUBLIC OF</t>
  </si>
  <si>
    <t>MK</t>
  </si>
  <si>
    <t>MADAGASCAR</t>
  </si>
  <si>
    <t>MG</t>
  </si>
  <si>
    <t>MALAWI</t>
  </si>
  <si>
    <t>MW</t>
  </si>
  <si>
    <t>MALAYSIA</t>
  </si>
  <si>
    <t>MY</t>
  </si>
  <si>
    <t>MALDIVES</t>
  </si>
  <si>
    <t>MV</t>
  </si>
  <si>
    <t>MALI</t>
  </si>
  <si>
    <t>ML</t>
  </si>
  <si>
    <t>MALTA</t>
  </si>
  <si>
    <t>MT</t>
  </si>
  <si>
    <t>MARSHALL ISLANDS</t>
  </si>
  <si>
    <t>MH</t>
  </si>
  <si>
    <t>MAURITANIA</t>
  </si>
  <si>
    <t>MR</t>
  </si>
  <si>
    <t>MAURITIUS</t>
  </si>
  <si>
    <t>MU</t>
  </si>
  <si>
    <t>MEXICO</t>
  </si>
  <si>
    <t>MX</t>
  </si>
  <si>
    <t>MICRONESIA, FEDERATED STATES OF</t>
  </si>
  <si>
    <t>FM</t>
  </si>
  <si>
    <t>MOLDOVA, REPUBLIC OF</t>
  </si>
  <si>
    <t>MD</t>
  </si>
  <si>
    <t>MONACO</t>
  </si>
  <si>
    <t>MC</t>
  </si>
  <si>
    <t>MONGOLIA</t>
  </si>
  <si>
    <t>MN</t>
  </si>
  <si>
    <t>MONTENEGRO</t>
  </si>
  <si>
    <t>ME</t>
  </si>
  <si>
    <t>MOROCCO</t>
  </si>
  <si>
    <t>MA</t>
  </si>
  <si>
    <t>MOZAMBIQUE</t>
  </si>
  <si>
    <t>MZ</t>
  </si>
  <si>
    <t>MYANMAR</t>
  </si>
  <si>
    <t>MM</t>
  </si>
  <si>
    <t>NAMIBIA</t>
  </si>
  <si>
    <t>NA</t>
  </si>
  <si>
    <t>NAURU</t>
  </si>
  <si>
    <t>NR</t>
  </si>
  <si>
    <t>NEPAL</t>
  </si>
  <si>
    <t>NP</t>
  </si>
  <si>
    <t>NETHERLANDS</t>
  </si>
  <si>
    <t>NL</t>
  </si>
  <si>
    <t>NEW ZEALAND</t>
  </si>
  <si>
    <t>NZ</t>
  </si>
  <si>
    <t>NICARAGUA</t>
  </si>
  <si>
    <t>NI</t>
  </si>
  <si>
    <t>NIGER</t>
  </si>
  <si>
    <t>NE</t>
  </si>
  <si>
    <t>NIGERIA</t>
  </si>
  <si>
    <t>NG</t>
  </si>
  <si>
    <t>NIUE</t>
  </si>
  <si>
    <t>NU</t>
  </si>
  <si>
    <t>NORWAY</t>
  </si>
  <si>
    <t>NO</t>
  </si>
  <si>
    <t>OMAN</t>
  </si>
  <si>
    <t>OM</t>
  </si>
  <si>
    <t>PAKISTAN</t>
  </si>
  <si>
    <t>PK</t>
  </si>
  <si>
    <t>PALAU</t>
  </si>
  <si>
    <t>PW</t>
  </si>
  <si>
    <t>PANAMA</t>
  </si>
  <si>
    <t>PA</t>
  </si>
  <si>
    <t>PAPUA NEW GUINEA</t>
  </si>
  <si>
    <t>PG</t>
  </si>
  <si>
    <t>PARAGUAY</t>
  </si>
  <si>
    <t>PY</t>
  </si>
  <si>
    <t>PERU</t>
  </si>
  <si>
    <t>PE</t>
  </si>
  <si>
    <t>PHILIPPINES</t>
  </si>
  <si>
    <t>PH</t>
  </si>
  <si>
    <t>POLAND</t>
  </si>
  <si>
    <t>PL</t>
  </si>
  <si>
    <t>PORTUGAL</t>
  </si>
  <si>
    <t>PT</t>
  </si>
  <si>
    <t>QATAR</t>
  </si>
  <si>
    <t>QA</t>
  </si>
  <si>
    <t>ROMANIA</t>
  </si>
  <si>
    <t>RO</t>
  </si>
  <si>
    <t>RUSSIAN FEDERATION</t>
  </si>
  <si>
    <t>RU</t>
  </si>
  <si>
    <t>RWANDA</t>
  </si>
  <si>
    <t>RW</t>
  </si>
  <si>
    <t>SAINT KITTS AND NEVIS</t>
  </si>
  <si>
    <t>KN</t>
  </si>
  <si>
    <t>SAINT LUCIA</t>
  </si>
  <si>
    <t>LC</t>
  </si>
  <si>
    <t>SAINT VINCENT AND THE GRENADINES</t>
  </si>
  <si>
    <t>VC</t>
  </si>
  <si>
    <t>SAMOA</t>
  </si>
  <si>
    <t>WS</t>
  </si>
  <si>
    <t>SAN MARINO</t>
  </si>
  <si>
    <t>SM</t>
  </si>
  <si>
    <t>SAO TOME AND PRINCIPE</t>
  </si>
  <si>
    <t>ST</t>
  </si>
  <si>
    <t>SAUDI ARABIA</t>
  </si>
  <si>
    <t>SA</t>
  </si>
  <si>
    <t>SENEGAL</t>
  </si>
  <si>
    <t>SN</t>
  </si>
  <si>
    <t>SERBIA</t>
  </si>
  <si>
    <t>RS</t>
  </si>
  <si>
    <t>SEYCHELLES</t>
  </si>
  <si>
    <t>SC</t>
  </si>
  <si>
    <t>SIERRA LEONE</t>
  </si>
  <si>
    <t>SL</t>
  </si>
  <si>
    <t>SINGAPORE</t>
  </si>
  <si>
    <t>SG</t>
  </si>
  <si>
    <t>SLOVAKIA</t>
  </si>
  <si>
    <t>SK</t>
  </si>
  <si>
    <t>SLOVENIA</t>
  </si>
  <si>
    <t>SI</t>
  </si>
  <si>
    <t>SOLOMON ISLANDS</t>
  </si>
  <si>
    <t>SB</t>
  </si>
  <si>
    <t>SOMALIA</t>
  </si>
  <si>
    <t>SO</t>
  </si>
  <si>
    <t>SOUTH AFRICA</t>
  </si>
  <si>
    <t>ZA</t>
  </si>
  <si>
    <t>SPAIN</t>
  </si>
  <si>
    <t>ES</t>
  </si>
  <si>
    <t>SRI LANKA</t>
  </si>
  <si>
    <t>LK</t>
  </si>
  <si>
    <t>SUDAN</t>
  </si>
  <si>
    <t>SD</t>
  </si>
  <si>
    <t>SUDAN, REPUBLIC OF SOUTH</t>
  </si>
  <si>
    <t>SS</t>
  </si>
  <si>
    <t>SURINAME</t>
  </si>
  <si>
    <t>SR</t>
  </si>
  <si>
    <t>SWAZILAND</t>
  </si>
  <si>
    <t>SZ</t>
  </si>
  <si>
    <t>SWEDEN</t>
  </si>
  <si>
    <t>SE</t>
  </si>
  <si>
    <t>SWITZERLAND</t>
  </si>
  <si>
    <t>CH</t>
  </si>
  <si>
    <t>SYRIAN ARAB REPUBLIC</t>
  </si>
  <si>
    <t>SY</t>
  </si>
  <si>
    <t>TAJIKISTAN</t>
  </si>
  <si>
    <t>TJ</t>
  </si>
  <si>
    <t>TANZANIA, UNITED REPUBLIC OF</t>
  </si>
  <si>
    <t>TZ</t>
  </si>
  <si>
    <t>THAILAND</t>
  </si>
  <si>
    <t>TH</t>
  </si>
  <si>
    <t>TIMOR-LESTE</t>
  </si>
  <si>
    <t>TL</t>
  </si>
  <si>
    <t>TOGO</t>
  </si>
  <si>
    <t>TG</t>
  </si>
  <si>
    <t>TONGA</t>
  </si>
  <si>
    <t>TO</t>
  </si>
  <si>
    <t>TRINIDAD AND TOBAGO</t>
  </si>
  <si>
    <t>TT</t>
  </si>
  <si>
    <t>TUNISIA</t>
  </si>
  <si>
    <t>TN</t>
  </si>
  <si>
    <t>TURKEY</t>
  </si>
  <si>
    <t>TR</t>
  </si>
  <si>
    <t>TURKMENISTAN</t>
  </si>
  <si>
    <t>TM</t>
  </si>
  <si>
    <t>TUVALU</t>
  </si>
  <si>
    <t>TV</t>
  </si>
  <si>
    <t>UGANDA</t>
  </si>
  <si>
    <t>UG</t>
  </si>
  <si>
    <t>UKRAINE</t>
  </si>
  <si>
    <t>UA</t>
  </si>
  <si>
    <t>UNITED ARAB EMIRATES</t>
  </si>
  <si>
    <t>AE</t>
  </si>
  <si>
    <t>UNITED KINGDOM</t>
  </si>
  <si>
    <t>UK</t>
  </si>
  <si>
    <t>UNITED STATES</t>
  </si>
  <si>
    <t>US</t>
  </si>
  <si>
    <t>URUGUAY</t>
  </si>
  <si>
    <t>UY</t>
  </si>
  <si>
    <t>UZBEKISTAN</t>
  </si>
  <si>
    <t>UZ</t>
  </si>
  <si>
    <t>VANUATU</t>
  </si>
  <si>
    <t>VU</t>
  </si>
  <si>
    <t>VENEZUELA</t>
  </si>
  <si>
    <t>VE</t>
  </si>
  <si>
    <t>VIET NAM</t>
  </si>
  <si>
    <t>VN</t>
  </si>
  <si>
    <t>YEMEN</t>
  </si>
  <si>
    <t>YE</t>
  </si>
  <si>
    <t>ZAMBIA</t>
  </si>
  <si>
    <t>ZM</t>
  </si>
  <si>
    <t>ZIMBABWE</t>
  </si>
  <si>
    <t>ZW</t>
  </si>
  <si>
    <t>Country ¦ Age [12]</t>
  </si>
  <si>
    <t>Country ¦ Age [11]</t>
  </si>
  <si>
    <t>GUINEA0BISSAU</t>
  </si>
  <si>
    <t>TIMOR0LESTE</t>
  </si>
  <si>
    <t>Country ¦ Age [10]</t>
  </si>
  <si>
    <t>version 2.3</t>
  </si>
  <si>
    <t>- Made DALYs lost due to cancer dependent on WHO mortality strata to exactly match calculations in R/published version</t>
  </si>
  <si>
    <t>version 2.2</t>
  </si>
  <si>
    <t>- Country selection!E15 (total vaccine cost per FIG) is now “=E13+E14” (vaccine price per FIG + vaccine delivery cost per FIG) rather than hardcoded (incorrectly) to $20.</t>
  </si>
  <si>
    <t>- Country section!D10 and Parameters!H1: renamed “3-dose coverage” to “Coverage (all doses)”.</t>
  </si>
  <si>
    <t>- Column G (female births) in “Parameters”: this was incorrect and has now been corrected. The data now come from the UN Population Division’s World Population Prospects 2015 (size of the 0-4 age interval divided by 5).</t>
  </si>
  <si>
    <t>- In “Output”, cost of vaccination (cells C10 and D10) were being calculated based on the cohort size at birth rather than at the age of vaccination. This has now been corrected, and a new row labelled “Cohort size at age of vaccination (female)” has been added. Similarly, cancers etc. prevented are now calculated based on a cohort that starts from the age of vaccination rather than from birth.</t>
  </si>
  <si>
    <t>- In “Parameters”, vaccine cost (column K) was incorrect for Gavi countries – whenever this is $15.00 it has now been changed to $13.50.</t>
  </si>
  <si>
    <t xml:space="preserve">- In “Output”, the number of cervical cancers prevented by vaccination and incremental cost per cancer prevented has been added (row 14). </t>
  </si>
  <si>
    <t>Coverage target (all doses)</t>
  </si>
  <si>
    <t>Cambios 26/11</t>
  </si>
  <si>
    <t>Country Selection: Se agrego un campo de cobertura target vacinal.</t>
  </si>
  <si>
    <t>Parameters: Se agrego una columna (W) con cobertura target sugerida por pais.</t>
  </si>
  <si>
    <t>Customisation: Se agrego una fila (24) para el override de la cobertura target.</t>
  </si>
  <si>
    <t>Post-vaccination target</t>
  </si>
  <si>
    <t>Difference after target</t>
  </si>
  <si>
    <t>Escenario Basal (Cobertura actual vs No vacuna)</t>
  </si>
  <si>
    <t>Escenario target (Cobertura target vs Actual)</t>
  </si>
  <si>
    <t>Output: Se agregaron los campos entre E7:F25 que viene a mostrar los resultados de la difernecia entre el escenario target y el escenario basal.</t>
  </si>
  <si>
    <t>Model:</t>
  </si>
  <si>
    <t>Se agregaron las columnas desde AY:BH que lo unico que hace es hacer lo MISMO que hacia el modelo antes pero en vez de multiplicar por CustomizationH11 que es ahora la cobertura basal, multiplica por H24 que es cobertura target.</t>
  </si>
  <si>
    <t>Se agregaron las columnas BI:BR que calculan la diferencia entre el nuevo set de columnas AY:BH (que son los calculos entre NO VACUNA  y COBERTURA TARGET) con los viejos Q:Z (calculos entre no vacuna y cobertura basal)</t>
  </si>
  <si>
    <t>Se agrego en C26:F26 los ROI.</t>
  </si>
  <si>
    <t>*Faltaria en el visor online los costos de vacunación que aca si figuran…</t>
  </si>
  <si>
    <t>ROI</t>
  </si>
  <si>
    <t>Simplificado</t>
  </si>
  <si>
    <t>Se realizaron cambios para llegar al resultado de dos maneras. Una formal en la cual se modifico el modelo y otra tras el analisis de la primera de manera simplificada solo haciendo calculos sobre los resultados de la hoja OUTPUT.</t>
  </si>
  <si>
    <t>en fondo verde estan los cambios necesarios para ambas alternativas. En naranja los de la modificación integral y en lila la simplificada.</t>
  </si>
  <si>
    <t>Output: Se agrego un nuevo visor de resultados desde G5:H23 para mostrar las diferencias entre la vacunación basal y la vacunación target. Dado que todos los cambios son proporcionales a la cobertura vacinal a partir de la vacunacion basal por regla de tres se puede obtener la vacunación target y con una simple resta obtener los resultados sin modificar el modelo.</t>
  </si>
  <si>
    <t>Los cambios realizados se hicieron buscando adaptar los resultados para mostrar la diferencia entre una cobertura vacinal basal (presente actualmente en los distintos paises) vs una cobertura vacinal objetivo que seria el parametro a modificar en el visor. Anteriormente, el modelo evaluaba una cobertura vacinal objetivo vs no vacuna.</t>
  </si>
  <si>
    <t>Por otro lado, se modifico D14 y D15 en la hoja OUTPUT porque el modelo descuenta los eventos (la cantidad de muertes y cancereS) y no estamos comodos con ese tipo de descuento consideramos que el cancer es igual hoy que en 20 años lo que cambia puede ser nuestra valoracion de la calidad de vida o años de vida que vive y de los costos de su tratamiento.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</si>
</sst>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0">
    <numFmt numFmtId="164" formatCode="[$$-409]#,##0.00"/>
    <numFmt numFmtId="165" formatCode="[$$-409]#,##0"/>
    <numFmt numFmtId="166" formatCode="0.0%"/>
    <numFmt numFmtId="167" formatCode="0.000000"/>
    <numFmt numFmtId="168" formatCode="0.00000"/>
    <numFmt numFmtId="169" formatCode="0.0000"/>
    <numFmt numFmtId="170" formatCode="0.00000000"/>
    <numFmt numFmtId="171" formatCode="_-* #,##0.00_-;\-* #,##0.00_-;_-* &quot;-&quot;??_-;_-@"/>
    <numFmt numFmtId="172" formatCode="&quot;$&quot;#,##0.00"/>
    <numFmt numFmtId="173" formatCode="&quot;$&quot;#,##0"/>
  </numFmts>
  <fonts count="22" x14ac:knownFonts="1">
    <font>
      <sz val="11"/>
      <color rgb="FF000000"/>
      <name val="Calibri"/>
      <scheme val="minor"/>
    </font>
    <font>
      <sz val="11"/>
      <color theme="1"/>
      <name val="Calibri"/>
      <family val="2"/>
      <scheme val="minor"/>
    </font>
    <font>
      <sz val="11"/>
      <color rgb="FF000000"/>
      <name val="Calibri"/>
      <family val="2"/>
    </font>
    <font>
      <sz val="11"/>
      <color theme="0"/>
      <name val="Calibri"/>
      <family val="2"/>
    </font>
    <font>
      <u/>
      <sz val="11"/>
      <color theme="0"/>
      <name val="Calibri"/>
      <family val="2"/>
    </font>
    <font>
      <sz val="11"/>
      <color theme="1"/>
      <name val="Calibri"/>
      <family val="2"/>
    </font>
    <font>
      <b/>
      <sz val="11"/>
      <color rgb="FF000000"/>
      <name val="Calibri"/>
      <family val="2"/>
    </font>
    <font>
      <b/>
      <sz val="11"/>
      <color rgb="FFFA7D00"/>
      <name val="Calibri"/>
      <family val="2"/>
    </font>
    <font>
      <sz val="10"/>
      <color theme="1"/>
      <name val="Arial"/>
      <family val="2"/>
    </font>
    <font>
      <b/>
      <sz val="15"/>
      <color rgb="FF1F497D"/>
      <name val="Calibri"/>
      <family val="2"/>
    </font>
    <font>
      <sz val="11"/>
      <name val="Calibri"/>
      <family val="2"/>
    </font>
    <font>
      <b/>
      <sz val="11"/>
      <color rgb="FF3F3F3F"/>
      <name val="Calibri"/>
      <family val="2"/>
    </font>
    <font>
      <b/>
      <sz val="11"/>
      <color rgb="FF000000"/>
      <name val="Times New Roman"/>
      <family val="1"/>
    </font>
    <font>
      <sz val="11"/>
      <color theme="1"/>
      <name val="Calibri"/>
      <family val="2"/>
      <scheme val="minor"/>
    </font>
    <font>
      <sz val="11"/>
      <color rgb="FF000000"/>
      <name val="Times New Roman"/>
      <family val="1"/>
    </font>
    <font>
      <b/>
      <sz val="10"/>
      <color theme="1"/>
      <name val="Calibri"/>
      <family val="2"/>
    </font>
    <font>
      <sz val="10"/>
      <color rgb="FF000000"/>
      <name val="Calibri"/>
      <family val="2"/>
    </font>
    <font>
      <sz val="10"/>
      <color theme="1"/>
      <name val="Calibri"/>
      <family val="2"/>
    </font>
    <font>
      <sz val="11"/>
      <color rgb="FF000000"/>
      <name val="Calibri"/>
      <family val="2"/>
      <scheme val="minor"/>
    </font>
    <font>
      <b/>
      <sz val="11"/>
      <color rgb="FF000000"/>
      <name val="Calibri"/>
      <family val="2"/>
    </font>
    <font>
      <sz val="11"/>
      <color rgb="FF000000"/>
      <name val="Calibri"/>
      <family val="2"/>
    </font>
    <font>
      <u/>
      <sz val="11"/>
      <color theme="1"/>
      <name val="Calibri"/>
      <family val="2"/>
      <scheme val="minor"/>
    </font>
  </fonts>
  <fills count="14">
    <fill>
      <patternFill patternType="none"/>
    </fill>
    <fill>
      <patternFill patternType="gray125"/>
    </fill>
    <fill>
      <patternFill patternType="solid">
        <fgColor rgb="FFD6E3BC"/>
        <bgColor rgb="FFD6E3BC"/>
      </patternFill>
    </fill>
    <fill>
      <patternFill patternType="solid">
        <fgColor rgb="FFFFFF00"/>
        <bgColor rgb="FFFFFF00"/>
      </patternFill>
    </fill>
    <fill>
      <patternFill patternType="solid">
        <fgColor rgb="FFF2F2F2"/>
        <bgColor rgb="FFF2F2F2"/>
      </patternFill>
    </fill>
    <fill>
      <patternFill patternType="solid">
        <fgColor rgb="FFFFFFCC"/>
        <bgColor rgb="FFFFFFCC"/>
      </patternFill>
    </fill>
    <fill>
      <patternFill patternType="solid">
        <fgColor theme="5"/>
        <bgColor theme="5"/>
      </patternFill>
    </fill>
    <fill>
      <patternFill patternType="solid">
        <fgColor theme="7"/>
        <bgColor theme="7"/>
      </patternFill>
    </fill>
    <fill>
      <patternFill patternType="solid">
        <fgColor theme="4"/>
        <bgColor theme="4"/>
      </patternFill>
    </fill>
    <fill>
      <patternFill patternType="solid">
        <fgColor theme="6" tint="0.59999389629810485"/>
        <bgColor indexed="64"/>
      </patternFill>
    </fill>
    <fill>
      <patternFill patternType="solid">
        <fgColor theme="6" tint="0.39997558519241921"/>
        <bgColor indexed="64"/>
      </patternFill>
    </fill>
    <fill>
      <patternFill patternType="solid">
        <fgColor theme="7" tint="0.39997558519241921"/>
        <bgColor indexed="64"/>
      </patternFill>
    </fill>
    <fill>
      <patternFill patternType="solid">
        <fgColor theme="9" tint="0.39997558519241921"/>
        <bgColor indexed="64"/>
      </patternFill>
    </fill>
    <fill>
      <patternFill patternType="solid">
        <fgColor theme="7" tint="0.59999389629810485"/>
        <bgColor indexed="64"/>
      </patternFill>
    </fill>
  </fills>
  <borders count="13">
    <border>
      <left/>
      <right/>
      <top/>
      <bottom/>
      <diagonal/>
    </border>
    <border>
      <left style="thin">
        <color rgb="FF7F7F7F"/>
      </left>
      <right style="thin">
        <color rgb="FF7F7F7F"/>
      </right>
      <top style="thin">
        <color rgb="FF7F7F7F"/>
      </top>
      <bottom style="thin">
        <color rgb="FF7F7F7F"/>
      </bottom>
      <diagonal/>
    </border>
    <border>
      <left/>
      <right/>
      <top/>
      <bottom/>
      <diagonal/>
    </border>
    <border>
      <left/>
      <right/>
      <top/>
      <bottom style="thick">
        <color theme="4"/>
      </bottom>
      <diagonal/>
    </border>
    <border>
      <left style="thin">
        <color rgb="FF3F3F3F"/>
      </left>
      <right style="thin">
        <color rgb="FF3F3F3F"/>
      </right>
      <top style="thin">
        <color rgb="FF3F3F3F"/>
      </top>
      <bottom style="thin">
        <color rgb="FF3F3F3F"/>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3F3F3F"/>
      </left>
      <right/>
      <top style="thin">
        <color rgb="FF3F3F3F"/>
      </top>
      <bottom style="thin">
        <color rgb="FF3F3F3F"/>
      </bottom>
      <diagonal/>
    </border>
    <border>
      <left style="thin">
        <color rgb="FF3F3F3F"/>
      </left>
      <right style="thin">
        <color rgb="FF3F3F3F"/>
      </right>
      <top style="thin">
        <color rgb="FF3F3F3F"/>
      </top>
      <bottom/>
      <diagonal/>
    </border>
    <border>
      <left style="thin">
        <color rgb="FF3F3F3F"/>
      </left>
      <right/>
      <top style="thin">
        <color rgb="FF3F3F3F"/>
      </top>
      <bottom/>
      <diagonal/>
    </border>
    <border>
      <left/>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thin">
        <color rgb="FF3F3F3F"/>
      </left>
      <right style="thin">
        <color rgb="FF3F3F3F"/>
      </right>
      <top/>
      <bottom style="thin">
        <color rgb="FF3F3F3F"/>
      </bottom>
      <diagonal/>
    </border>
  </borders>
  <cellStyleXfs count="1">
    <xf numFmtId="0" fontId="0" fillId="0" borderId="0"/>
  </cellStyleXfs>
  <cellXfs count="124">
    <xf numFmtId="0" fontId="0" fillId="0" borderId="0" xfId="0" applyFont="1" applyAlignment="1"/>
    <xf numFmtId="0" fontId="2" fillId="0" borderId="0" xfId="0" applyFont="1"/>
    <xf numFmtId="0" fontId="3" fillId="0" borderId="0" xfId="0" applyFont="1"/>
    <xf numFmtId="0" fontId="4" fillId="0" borderId="0" xfId="0" applyFont="1"/>
    <xf numFmtId="0" fontId="2" fillId="0" borderId="0" xfId="0" applyFont="1" applyAlignment="1">
      <alignment horizontal="right"/>
    </xf>
    <xf numFmtId="0" fontId="5" fillId="2" borderId="1" xfId="0" applyFont="1" applyFill="1" applyBorder="1" applyAlignment="1">
      <alignment horizontal="center"/>
    </xf>
    <xf numFmtId="0" fontId="6" fillId="0" borderId="0" xfId="0" applyFont="1" applyAlignment="1">
      <alignment horizontal="right"/>
    </xf>
    <xf numFmtId="0" fontId="6" fillId="0" borderId="0" xfId="0" applyFont="1" applyAlignment="1">
      <alignment horizontal="left"/>
    </xf>
    <xf numFmtId="0" fontId="6" fillId="3" borderId="2" xfId="0" applyFont="1" applyFill="1" applyBorder="1"/>
    <xf numFmtId="0" fontId="7" fillId="4" borderId="1" xfId="0" applyFont="1" applyFill="1" applyBorder="1" applyAlignment="1">
      <alignment horizontal="center"/>
    </xf>
    <xf numFmtId="0" fontId="2" fillId="3" borderId="2" xfId="0" applyFont="1" applyFill="1" applyBorder="1"/>
    <xf numFmtId="3" fontId="7" fillId="4" borderId="1" xfId="0" applyNumberFormat="1" applyFont="1" applyFill="1" applyBorder="1" applyAlignment="1">
      <alignment horizontal="center"/>
    </xf>
    <xf numFmtId="0" fontId="6" fillId="0" borderId="0" xfId="0" applyFont="1"/>
    <xf numFmtId="9" fontId="7" fillId="4" borderId="1" xfId="0" applyNumberFormat="1" applyFont="1" applyFill="1" applyBorder="1" applyAlignment="1">
      <alignment horizontal="center"/>
    </xf>
    <xf numFmtId="164" fontId="7" fillId="4" borderId="1" xfId="0" applyNumberFormat="1" applyFont="1" applyFill="1" applyBorder="1" applyAlignment="1">
      <alignment horizontal="center"/>
    </xf>
    <xf numFmtId="165" fontId="7" fillId="4" borderId="1" xfId="0" applyNumberFormat="1" applyFont="1" applyFill="1" applyBorder="1" applyAlignment="1">
      <alignment horizontal="center"/>
    </xf>
    <xf numFmtId="2" fontId="7" fillId="4" borderId="1" xfId="0" applyNumberFormat="1" applyFont="1" applyFill="1" applyBorder="1" applyAlignment="1">
      <alignment horizontal="center"/>
    </xf>
    <xf numFmtId="9" fontId="2" fillId="0" borderId="0" xfId="0" applyNumberFormat="1" applyFont="1"/>
    <xf numFmtId="166" fontId="7" fillId="4" borderId="1" xfId="0" applyNumberFormat="1" applyFont="1" applyFill="1" applyBorder="1" applyAlignment="1">
      <alignment horizontal="center"/>
    </xf>
    <xf numFmtId="166" fontId="8" fillId="0" borderId="0" xfId="0" applyNumberFormat="1" applyFont="1" applyAlignment="1">
      <alignment horizontal="center"/>
    </xf>
    <xf numFmtId="0" fontId="5" fillId="0" borderId="0" xfId="0" applyFont="1"/>
    <xf numFmtId="0" fontId="2" fillId="0" borderId="0" xfId="0" applyFont="1" applyAlignment="1">
      <alignment horizontal="center"/>
    </xf>
    <xf numFmtId="0" fontId="2" fillId="3" borderId="2" xfId="0" applyFont="1" applyFill="1" applyBorder="1" applyAlignment="1">
      <alignment horizontal="center"/>
    </xf>
    <xf numFmtId="3" fontId="2" fillId="0" borderId="0" xfId="0" applyNumberFormat="1" applyFont="1" applyAlignment="1">
      <alignment horizontal="center"/>
    </xf>
    <xf numFmtId="3" fontId="2" fillId="3" borderId="2" xfId="0" applyNumberFormat="1" applyFont="1" applyFill="1" applyBorder="1" applyAlignment="1">
      <alignment horizontal="center"/>
    </xf>
    <xf numFmtId="9" fontId="8" fillId="0" borderId="0" xfId="0" applyNumberFormat="1" applyFont="1" applyAlignment="1">
      <alignment horizontal="center"/>
    </xf>
    <xf numFmtId="9" fontId="8" fillId="3" borderId="2" xfId="0" applyNumberFormat="1" applyFont="1" applyFill="1" applyBorder="1" applyAlignment="1">
      <alignment horizontal="center"/>
    </xf>
    <xf numFmtId="165" fontId="2" fillId="0" borderId="0" xfId="0" applyNumberFormat="1" applyFont="1" applyAlignment="1">
      <alignment horizontal="center"/>
    </xf>
    <xf numFmtId="165" fontId="2" fillId="3" borderId="2" xfId="0" applyNumberFormat="1" applyFont="1" applyFill="1" applyBorder="1" applyAlignment="1">
      <alignment horizontal="center"/>
    </xf>
    <xf numFmtId="2" fontId="2" fillId="0" borderId="0" xfId="0" applyNumberFormat="1" applyFont="1" applyAlignment="1">
      <alignment horizontal="center"/>
    </xf>
    <xf numFmtId="2" fontId="2" fillId="3" borderId="2" xfId="0" applyNumberFormat="1" applyFont="1" applyFill="1" applyBorder="1" applyAlignment="1">
      <alignment horizontal="center"/>
    </xf>
    <xf numFmtId="166" fontId="8" fillId="3" borderId="2" xfId="0" applyNumberFormat="1" applyFont="1" applyFill="1" applyBorder="1" applyAlignment="1">
      <alignment horizontal="center"/>
    </xf>
    <xf numFmtId="0" fontId="6" fillId="0" borderId="0" xfId="0" applyFont="1" applyAlignment="1">
      <alignment horizontal="center"/>
    </xf>
    <xf numFmtId="0" fontId="2" fillId="0" borderId="0" xfId="0" applyFont="1" applyAlignment="1">
      <alignment horizontal="center" vertical="center" wrapText="1"/>
    </xf>
    <xf numFmtId="0" fontId="6" fillId="0" borderId="0" xfId="0" applyFont="1" applyAlignment="1">
      <alignment horizontal="center" vertical="center" wrapText="1"/>
    </xf>
    <xf numFmtId="0" fontId="6" fillId="3" borderId="2" xfId="0" applyFont="1" applyFill="1" applyBorder="1" applyAlignment="1">
      <alignment horizontal="center" vertical="center" wrapText="1"/>
    </xf>
    <xf numFmtId="0" fontId="7" fillId="4" borderId="1" xfId="0" applyFont="1" applyFill="1" applyBorder="1"/>
    <xf numFmtId="0" fontId="9" fillId="0" borderId="3" xfId="0" applyFont="1" applyBorder="1"/>
    <xf numFmtId="0" fontId="6" fillId="0" borderId="0" xfId="0" applyFont="1" applyAlignment="1">
      <alignment horizontal="right" wrapText="1"/>
    </xf>
    <xf numFmtId="0" fontId="6" fillId="0" borderId="0" xfId="0" applyFont="1" applyAlignment="1">
      <alignment horizontal="center" wrapText="1"/>
    </xf>
    <xf numFmtId="3" fontId="11" fillId="4" borderId="4" xfId="0" applyNumberFormat="1" applyFont="1" applyFill="1" applyBorder="1" applyAlignment="1">
      <alignment horizontal="center"/>
    </xf>
    <xf numFmtId="0" fontId="11" fillId="4" borderId="4" xfId="0" applyFont="1" applyFill="1" applyBorder="1" applyAlignment="1">
      <alignment horizontal="center"/>
    </xf>
    <xf numFmtId="0" fontId="2" fillId="0" borderId="0" xfId="0" applyFont="1" applyAlignment="1">
      <alignment horizontal="right" wrapText="1"/>
    </xf>
    <xf numFmtId="165" fontId="11" fillId="4" borderId="4" xfId="0" applyNumberFormat="1" applyFont="1" applyFill="1" applyBorder="1" applyAlignment="1">
      <alignment horizontal="center"/>
    </xf>
    <xf numFmtId="0" fontId="12" fillId="0" borderId="0" xfId="0" applyFont="1" applyAlignment="1">
      <alignment wrapText="1"/>
    </xf>
    <xf numFmtId="0" fontId="13" fillId="0" borderId="0" xfId="0" applyFont="1"/>
    <xf numFmtId="2" fontId="14" fillId="0" borderId="0" xfId="0" applyNumberFormat="1" applyFont="1"/>
    <xf numFmtId="0" fontId="14" fillId="0" borderId="0" xfId="0" applyFont="1"/>
    <xf numFmtId="0" fontId="6" fillId="0" borderId="0" xfId="0" applyFont="1" applyAlignment="1">
      <alignment wrapText="1"/>
    </xf>
    <xf numFmtId="0" fontId="2" fillId="0" borderId="0" xfId="0" applyFont="1" applyAlignment="1">
      <alignment wrapText="1"/>
    </xf>
    <xf numFmtId="0" fontId="2" fillId="5" borderId="2" xfId="0" applyFont="1" applyFill="1" applyBorder="1" applyAlignment="1">
      <alignment wrapText="1"/>
    </xf>
    <xf numFmtId="167" fontId="2" fillId="5" borderId="2" xfId="0" applyNumberFormat="1" applyFont="1" applyFill="1" applyBorder="1" applyAlignment="1">
      <alignment wrapText="1"/>
    </xf>
    <xf numFmtId="168" fontId="2" fillId="0" borderId="0" xfId="0" applyNumberFormat="1" applyFont="1"/>
    <xf numFmtId="169" fontId="2" fillId="0" borderId="0" xfId="0" applyNumberFormat="1" applyFont="1"/>
    <xf numFmtId="167" fontId="2" fillId="0" borderId="0" xfId="0" applyNumberFormat="1" applyFont="1"/>
    <xf numFmtId="170" fontId="2" fillId="0" borderId="0" xfId="0" applyNumberFormat="1" applyFont="1"/>
    <xf numFmtId="171" fontId="2" fillId="0" borderId="0" xfId="0" applyNumberFormat="1" applyFont="1"/>
    <xf numFmtId="2" fontId="2" fillId="0" borderId="0" xfId="0" applyNumberFormat="1" applyFont="1"/>
    <xf numFmtId="0" fontId="15" fillId="0" borderId="0" xfId="0" applyFont="1" applyAlignment="1">
      <alignment wrapText="1"/>
    </xf>
    <xf numFmtId="3" fontId="15" fillId="0" borderId="0" xfId="0" applyNumberFormat="1" applyFont="1" applyAlignment="1">
      <alignment wrapText="1"/>
    </xf>
    <xf numFmtId="0" fontId="15" fillId="0" borderId="0" xfId="0" applyFont="1" applyAlignment="1">
      <alignment horizontal="left" wrapText="1"/>
    </xf>
    <xf numFmtId="172" fontId="15" fillId="0" borderId="0" xfId="0" applyNumberFormat="1" applyFont="1" applyAlignment="1">
      <alignment wrapText="1"/>
    </xf>
    <xf numFmtId="173" fontId="15" fillId="0" borderId="0" xfId="0" applyNumberFormat="1" applyFont="1" applyAlignment="1">
      <alignment wrapText="1"/>
    </xf>
    <xf numFmtId="0" fontId="16" fillId="0" borderId="0" xfId="0" applyFont="1" applyAlignment="1">
      <alignment wrapText="1"/>
    </xf>
    <xf numFmtId="0" fontId="17" fillId="0" borderId="0" xfId="0" applyFont="1" applyAlignment="1">
      <alignment wrapText="1"/>
    </xf>
    <xf numFmtId="3" fontId="17" fillId="0" borderId="0" xfId="0" applyNumberFormat="1" applyFont="1" applyAlignment="1">
      <alignment horizontal="right"/>
    </xf>
    <xf numFmtId="9" fontId="17" fillId="0" borderId="0" xfId="0" applyNumberFormat="1" applyFont="1" applyAlignment="1">
      <alignment horizontal="right"/>
    </xf>
    <xf numFmtId="0" fontId="17" fillId="0" borderId="0" xfId="0" applyFont="1" applyAlignment="1">
      <alignment horizontal="right"/>
    </xf>
    <xf numFmtId="172" fontId="17" fillId="0" borderId="0" xfId="0" applyNumberFormat="1" applyFont="1" applyAlignment="1">
      <alignment horizontal="right" wrapText="1"/>
    </xf>
    <xf numFmtId="172" fontId="17" fillId="0" borderId="0" xfId="0" applyNumberFormat="1" applyFont="1" applyAlignment="1">
      <alignment horizontal="right"/>
    </xf>
    <xf numFmtId="173" fontId="17" fillId="6" borderId="2" xfId="0" applyNumberFormat="1" applyFont="1" applyFill="1" applyBorder="1" applyAlignment="1">
      <alignment horizontal="right"/>
    </xf>
    <xf numFmtId="3" fontId="17" fillId="0" borderId="0" xfId="0" applyNumberFormat="1" applyFont="1" applyAlignment="1">
      <alignment wrapText="1"/>
    </xf>
    <xf numFmtId="172" fontId="17" fillId="0" borderId="0" xfId="0" applyNumberFormat="1" applyFont="1"/>
    <xf numFmtId="173" fontId="17" fillId="0" borderId="0" xfId="0" applyNumberFormat="1" applyFont="1"/>
    <xf numFmtId="172" fontId="17" fillId="7" borderId="2" xfId="0" applyNumberFormat="1" applyFont="1" applyFill="1" applyBorder="1"/>
    <xf numFmtId="173" fontId="17" fillId="7" borderId="2" xfId="0" applyNumberFormat="1" applyFont="1" applyFill="1" applyBorder="1"/>
    <xf numFmtId="3" fontId="17" fillId="0" borderId="0" xfId="0" applyNumberFormat="1" applyFont="1"/>
    <xf numFmtId="172" fontId="17" fillId="6" borderId="2" xfId="0" applyNumberFormat="1" applyFont="1" applyFill="1" applyBorder="1"/>
    <xf numFmtId="173" fontId="17" fillId="6" borderId="2" xfId="0" applyNumberFormat="1" applyFont="1" applyFill="1" applyBorder="1"/>
    <xf numFmtId="173" fontId="17" fillId="8" borderId="2" xfId="0" applyNumberFormat="1" applyFont="1" applyFill="1" applyBorder="1"/>
    <xf numFmtId="172" fontId="15" fillId="0" borderId="0" xfId="0" applyNumberFormat="1" applyFont="1"/>
    <xf numFmtId="172" fontId="17" fillId="8" borderId="2" xfId="0" applyNumberFormat="1" applyFont="1" applyFill="1" applyBorder="1"/>
    <xf numFmtId="0" fontId="17" fillId="0" borderId="0" xfId="0" applyFont="1"/>
    <xf numFmtId="0" fontId="2" fillId="0" borderId="0" xfId="0" quotePrefix="1" applyFont="1"/>
    <xf numFmtId="0" fontId="0" fillId="0" borderId="0" xfId="0" applyFont="1" applyAlignment="1">
      <alignment vertical="top"/>
    </xf>
    <xf numFmtId="9" fontId="2" fillId="0" borderId="0" xfId="0" applyNumberFormat="1" applyFont="1" applyAlignment="1">
      <alignment horizontal="center"/>
    </xf>
    <xf numFmtId="0" fontId="9" fillId="0" borderId="2" xfId="0" applyFont="1" applyBorder="1" applyAlignment="1">
      <alignment horizontal="right"/>
    </xf>
    <xf numFmtId="0" fontId="9" fillId="0" borderId="2" xfId="0" applyFont="1" applyBorder="1"/>
    <xf numFmtId="9" fontId="2" fillId="3" borderId="2" xfId="0" applyNumberFormat="1" applyFont="1" applyFill="1" applyBorder="1" applyAlignment="1">
      <alignment horizontal="center"/>
    </xf>
    <xf numFmtId="0" fontId="19" fillId="0" borderId="0" xfId="0" applyFont="1"/>
    <xf numFmtId="165" fontId="11" fillId="4" borderId="7" xfId="0" applyNumberFormat="1" applyFont="1" applyFill="1" applyBorder="1" applyAlignment="1">
      <alignment horizontal="center"/>
    </xf>
    <xf numFmtId="0" fontId="11" fillId="4" borderId="7" xfId="0" applyFont="1" applyFill="1" applyBorder="1" applyAlignment="1">
      <alignment horizontal="center"/>
    </xf>
    <xf numFmtId="3" fontId="11" fillId="4" borderId="7" xfId="0" applyNumberFormat="1" applyFont="1" applyFill="1" applyBorder="1" applyAlignment="1">
      <alignment horizontal="center"/>
    </xf>
    <xf numFmtId="0" fontId="0" fillId="0" borderId="2" xfId="0" applyFont="1" applyFill="1" applyBorder="1" applyAlignment="1"/>
    <xf numFmtId="3" fontId="0" fillId="0" borderId="2" xfId="0" applyNumberFormat="1" applyFont="1" applyFill="1" applyBorder="1" applyAlignment="1"/>
    <xf numFmtId="0" fontId="20" fillId="0" borderId="0" xfId="0" applyFont="1" applyAlignment="1">
      <alignment horizontal="right"/>
    </xf>
    <xf numFmtId="165" fontId="11" fillId="4" borderId="8" xfId="0" applyNumberFormat="1" applyFont="1" applyFill="1" applyBorder="1" applyAlignment="1">
      <alignment horizontal="center"/>
    </xf>
    <xf numFmtId="165" fontId="11" fillId="4" borderId="9" xfId="0" applyNumberFormat="1" applyFont="1" applyFill="1" applyBorder="1" applyAlignment="1">
      <alignment horizontal="center"/>
    </xf>
    <xf numFmtId="10" fontId="2" fillId="10" borderId="5" xfId="0" applyNumberFormat="1" applyFont="1" applyFill="1" applyBorder="1" applyAlignment="1">
      <alignment horizontal="center"/>
    </xf>
    <xf numFmtId="10" fontId="2" fillId="10" borderId="10" xfId="0" applyNumberFormat="1" applyFont="1" applyFill="1" applyBorder="1" applyAlignment="1">
      <alignment horizontal="center"/>
    </xf>
    <xf numFmtId="10" fontId="2" fillId="10" borderId="6" xfId="0" applyNumberFormat="1" applyFont="1" applyFill="1" applyBorder="1" applyAlignment="1">
      <alignment horizontal="center"/>
    </xf>
    <xf numFmtId="165" fontId="11" fillId="4" borderId="12" xfId="0" applyNumberFormat="1" applyFont="1" applyFill="1" applyBorder="1" applyAlignment="1">
      <alignment horizontal="center"/>
    </xf>
    <xf numFmtId="3" fontId="0" fillId="0" borderId="11" xfId="0" applyNumberFormat="1" applyFont="1" applyFill="1" applyBorder="1" applyAlignment="1"/>
    <xf numFmtId="0" fontId="0" fillId="0" borderId="11" xfId="0" applyFont="1" applyFill="1" applyBorder="1" applyAlignment="1"/>
    <xf numFmtId="165" fontId="0" fillId="0" borderId="11" xfId="0" applyNumberFormat="1" applyFont="1" applyFill="1" applyBorder="1" applyAlignment="1"/>
    <xf numFmtId="165" fontId="11" fillId="4" borderId="11" xfId="0" applyNumberFormat="1" applyFont="1" applyFill="1" applyBorder="1" applyAlignment="1">
      <alignment horizontal="center"/>
    </xf>
    <xf numFmtId="0" fontId="0" fillId="9" borderId="0" xfId="0" applyFont="1" applyFill="1" applyAlignment="1">
      <alignment vertical="top"/>
    </xf>
    <xf numFmtId="0" fontId="18" fillId="9" borderId="0" xfId="0" applyFont="1" applyFill="1" applyAlignment="1">
      <alignment vertical="top"/>
    </xf>
    <xf numFmtId="0" fontId="18" fillId="12" borderId="0" xfId="0" applyFont="1" applyFill="1" applyAlignment="1">
      <alignment vertical="top"/>
    </xf>
    <xf numFmtId="0" fontId="0" fillId="12" borderId="0" xfId="0" applyFont="1" applyFill="1" applyAlignment="1">
      <alignment vertical="top"/>
    </xf>
    <xf numFmtId="0" fontId="0" fillId="12" borderId="0" xfId="0" applyFont="1" applyFill="1" applyAlignment="1"/>
    <xf numFmtId="0" fontId="21" fillId="0" borderId="0" xfId="0" applyFont="1"/>
    <xf numFmtId="0" fontId="0" fillId="9" borderId="0" xfId="0" applyFont="1" applyFill="1" applyAlignment="1">
      <alignment horizontal="center"/>
    </xf>
    <xf numFmtId="0" fontId="0" fillId="13" borderId="0" xfId="0" applyFont="1" applyFill="1" applyAlignment="1">
      <alignment horizontal="left" wrapText="1"/>
    </xf>
    <xf numFmtId="0" fontId="0" fillId="0" borderId="0" xfId="0" applyFont="1" applyFill="1" applyAlignment="1">
      <alignment horizontal="left" wrapText="1"/>
    </xf>
    <xf numFmtId="0" fontId="0" fillId="0" borderId="0" xfId="0" applyFont="1" applyAlignment="1">
      <alignment horizontal="left" wrapText="1"/>
    </xf>
    <xf numFmtId="0" fontId="9" fillId="0" borderId="3" xfId="0" applyFont="1" applyBorder="1" applyAlignment="1">
      <alignment horizontal="center"/>
    </xf>
    <xf numFmtId="0" fontId="10" fillId="0" borderId="3" xfId="0" applyFont="1" applyBorder="1"/>
    <xf numFmtId="0" fontId="18" fillId="9" borderId="5" xfId="0" applyFont="1" applyFill="1" applyBorder="1" applyAlignment="1">
      <alignment horizontal="center"/>
    </xf>
    <xf numFmtId="0" fontId="0" fillId="9" borderId="6" xfId="0" applyFont="1" applyFill="1" applyBorder="1" applyAlignment="1">
      <alignment horizontal="center"/>
    </xf>
    <xf numFmtId="0" fontId="0" fillId="11" borderId="5" xfId="0" applyFont="1" applyFill="1" applyBorder="1" applyAlignment="1">
      <alignment horizontal="center"/>
    </xf>
    <xf numFmtId="0" fontId="0" fillId="11" borderId="6" xfId="0" applyFont="1" applyFill="1" applyBorder="1" applyAlignment="1">
      <alignment horizontal="center"/>
    </xf>
    <xf numFmtId="0" fontId="19" fillId="0" borderId="0" xfId="0" applyFont="1" applyAlignment="1">
      <alignment horizontal="center" wrapText="1"/>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1"/>
  <c:style val="2"/>
  <c:chart>
    <c:title>
      <c:tx>
        <c:rich>
          <a:bodyPr/>
          <a:lstStyle/>
          <a:p>
            <a:pPr lvl="0">
              <a:defRPr b="1" i="0">
                <a:solidFill>
                  <a:srgbClr val="757575"/>
                </a:solidFill>
                <a:latin typeface="+mn-lt"/>
              </a:defRPr>
            </a:pPr>
            <a:r>
              <a:rPr lang="es-AR" b="1" i="0">
                <a:solidFill>
                  <a:srgbClr val="757575"/>
                </a:solidFill>
                <a:latin typeface="+mn-lt"/>
              </a:rPr>
              <a:t>Effect of vaccination on incidence of cervical cancer by age </a:t>
            </a:r>
          </a:p>
        </c:rich>
      </c:tx>
      <c:layout>
        <c:manualLayout>
          <c:xMode val="edge"/>
          <c:yMode val="edge"/>
          <c:x val="0.10210457488882241"/>
          <c:y val="3.9447731755424065E-3"/>
        </c:manualLayout>
      </c:layout>
      <c:overlay val="0"/>
    </c:title>
    <c:autoTitleDeleted val="0"/>
    <c:plotArea>
      <c:layout>
        <c:manualLayout>
          <c:xMode val="edge"/>
          <c:yMode val="edge"/>
          <c:x val="0.13958361731692975"/>
          <c:y val="9.6983269582769718E-2"/>
          <c:w val="0.82500167847021177"/>
          <c:h val="0.75865051851453724"/>
        </c:manualLayout>
      </c:layout>
      <c:scatterChart>
        <c:scatterStyle val="lineMarker"/>
        <c:varyColors val="1"/>
        <c:ser>
          <c:idx val="0"/>
          <c:order val="0"/>
          <c:tx>
            <c:v>Pre-vaccination</c:v>
          </c:tx>
          <c:spPr>
            <a:ln>
              <a:noFill/>
            </a:ln>
          </c:spPr>
          <c:marker>
            <c:symbol val="circle"/>
            <c:size val="7"/>
            <c:spPr>
              <a:solidFill>
                <a:schemeClr val="accent1"/>
              </a:solidFill>
              <a:ln cmpd="sng">
                <a:solidFill>
                  <a:schemeClr val="accent1"/>
                </a:solidFill>
              </a:ln>
            </c:spPr>
          </c:marker>
          <c:xVal>
            <c:numRef>
              <c:f>Model!$A$16:$A$79</c:f>
              <c:numCache>
                <c:formatCode>General</c:formatCode>
                <c:ptCount val="64"/>
                <c:pt idx="0">
                  <c:v>12</c:v>
                </c:pt>
                <c:pt idx="1">
                  <c:v>13</c:v>
                </c:pt>
                <c:pt idx="2">
                  <c:v>14</c:v>
                </c:pt>
                <c:pt idx="3">
                  <c:v>15</c:v>
                </c:pt>
                <c:pt idx="4">
                  <c:v>16</c:v>
                </c:pt>
                <c:pt idx="5">
                  <c:v>17</c:v>
                </c:pt>
                <c:pt idx="6">
                  <c:v>18</c:v>
                </c:pt>
                <c:pt idx="7">
                  <c:v>19</c:v>
                </c:pt>
                <c:pt idx="8">
                  <c:v>20</c:v>
                </c:pt>
                <c:pt idx="9">
                  <c:v>21</c:v>
                </c:pt>
                <c:pt idx="10">
                  <c:v>22</c:v>
                </c:pt>
                <c:pt idx="11">
                  <c:v>23</c:v>
                </c:pt>
                <c:pt idx="12">
                  <c:v>24</c:v>
                </c:pt>
                <c:pt idx="13">
                  <c:v>25</c:v>
                </c:pt>
                <c:pt idx="14">
                  <c:v>26</c:v>
                </c:pt>
                <c:pt idx="15">
                  <c:v>27</c:v>
                </c:pt>
                <c:pt idx="16">
                  <c:v>28</c:v>
                </c:pt>
                <c:pt idx="17">
                  <c:v>29</c:v>
                </c:pt>
                <c:pt idx="18">
                  <c:v>30</c:v>
                </c:pt>
                <c:pt idx="19">
                  <c:v>31</c:v>
                </c:pt>
                <c:pt idx="20">
                  <c:v>32</c:v>
                </c:pt>
                <c:pt idx="21">
                  <c:v>33</c:v>
                </c:pt>
                <c:pt idx="22">
                  <c:v>34</c:v>
                </c:pt>
                <c:pt idx="23">
                  <c:v>35</c:v>
                </c:pt>
                <c:pt idx="24">
                  <c:v>36</c:v>
                </c:pt>
                <c:pt idx="25">
                  <c:v>37</c:v>
                </c:pt>
                <c:pt idx="26">
                  <c:v>38</c:v>
                </c:pt>
                <c:pt idx="27">
                  <c:v>39</c:v>
                </c:pt>
                <c:pt idx="28">
                  <c:v>40</c:v>
                </c:pt>
                <c:pt idx="29">
                  <c:v>41</c:v>
                </c:pt>
                <c:pt idx="30">
                  <c:v>42</c:v>
                </c:pt>
                <c:pt idx="31">
                  <c:v>43</c:v>
                </c:pt>
                <c:pt idx="32">
                  <c:v>44</c:v>
                </c:pt>
                <c:pt idx="33">
                  <c:v>45</c:v>
                </c:pt>
                <c:pt idx="34">
                  <c:v>46</c:v>
                </c:pt>
                <c:pt idx="35">
                  <c:v>47</c:v>
                </c:pt>
                <c:pt idx="36">
                  <c:v>48</c:v>
                </c:pt>
                <c:pt idx="37">
                  <c:v>49</c:v>
                </c:pt>
                <c:pt idx="38">
                  <c:v>50</c:v>
                </c:pt>
                <c:pt idx="39">
                  <c:v>51</c:v>
                </c:pt>
                <c:pt idx="40">
                  <c:v>52</c:v>
                </c:pt>
                <c:pt idx="41">
                  <c:v>53</c:v>
                </c:pt>
                <c:pt idx="42">
                  <c:v>54</c:v>
                </c:pt>
                <c:pt idx="43">
                  <c:v>55</c:v>
                </c:pt>
                <c:pt idx="44">
                  <c:v>56</c:v>
                </c:pt>
                <c:pt idx="45">
                  <c:v>57</c:v>
                </c:pt>
                <c:pt idx="46">
                  <c:v>58</c:v>
                </c:pt>
                <c:pt idx="47">
                  <c:v>59</c:v>
                </c:pt>
                <c:pt idx="48">
                  <c:v>60</c:v>
                </c:pt>
                <c:pt idx="49">
                  <c:v>61</c:v>
                </c:pt>
                <c:pt idx="50">
                  <c:v>62</c:v>
                </c:pt>
                <c:pt idx="51">
                  <c:v>63</c:v>
                </c:pt>
                <c:pt idx="52">
                  <c:v>64</c:v>
                </c:pt>
                <c:pt idx="53">
                  <c:v>65</c:v>
                </c:pt>
                <c:pt idx="54">
                  <c:v>66</c:v>
                </c:pt>
                <c:pt idx="55">
                  <c:v>67</c:v>
                </c:pt>
                <c:pt idx="56">
                  <c:v>68</c:v>
                </c:pt>
                <c:pt idx="57">
                  <c:v>69</c:v>
                </c:pt>
                <c:pt idx="58">
                  <c:v>70</c:v>
                </c:pt>
                <c:pt idx="59">
                  <c:v>71</c:v>
                </c:pt>
                <c:pt idx="60">
                  <c:v>72</c:v>
                </c:pt>
                <c:pt idx="61">
                  <c:v>73</c:v>
                </c:pt>
                <c:pt idx="62">
                  <c:v>74</c:v>
                </c:pt>
                <c:pt idx="63">
                  <c:v>75</c:v>
                </c:pt>
              </c:numCache>
            </c:numRef>
          </c:xVal>
          <c:yVal>
            <c:numRef>
              <c:f>Model!$AL$4:$AL$104</c:f>
              <c:numCache>
                <c:formatCode>_-* #,##0.00_-;\-* #,##0.00_-;_-* "-"??_-;_-@</c:formatCode>
                <c:ptCount val="1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12.201680000000001</c:v>
                </c:pt>
                <c:pt idx="16">
                  <c:v>12.201680000000001</c:v>
                </c:pt>
                <c:pt idx="17">
                  <c:v>12.201680000000001</c:v>
                </c:pt>
                <c:pt idx="18">
                  <c:v>12.201680000000001</c:v>
                </c:pt>
                <c:pt idx="19">
                  <c:v>12.201680000000001</c:v>
                </c:pt>
                <c:pt idx="20">
                  <c:v>12.201680000000001</c:v>
                </c:pt>
                <c:pt idx="21">
                  <c:v>12.201680000000001</c:v>
                </c:pt>
                <c:pt idx="22">
                  <c:v>12.201680000000001</c:v>
                </c:pt>
                <c:pt idx="23">
                  <c:v>12.201680000000001</c:v>
                </c:pt>
                <c:pt idx="24">
                  <c:v>12.201680000000001</c:v>
                </c:pt>
                <c:pt idx="25">
                  <c:v>12.201680000000001</c:v>
                </c:pt>
                <c:pt idx="26">
                  <c:v>12.201680000000001</c:v>
                </c:pt>
                <c:pt idx="27">
                  <c:v>12.201680000000001</c:v>
                </c:pt>
                <c:pt idx="28">
                  <c:v>12.201680000000001</c:v>
                </c:pt>
                <c:pt idx="29">
                  <c:v>12.201680000000001</c:v>
                </c:pt>
                <c:pt idx="30">
                  <c:v>12.201680000000001</c:v>
                </c:pt>
                <c:pt idx="31">
                  <c:v>12.201680000000001</c:v>
                </c:pt>
                <c:pt idx="32">
                  <c:v>12.201680000000001</c:v>
                </c:pt>
                <c:pt idx="33">
                  <c:v>12.201680000000001</c:v>
                </c:pt>
                <c:pt idx="34">
                  <c:v>12.201680000000001</c:v>
                </c:pt>
                <c:pt idx="35">
                  <c:v>12.201680000000001</c:v>
                </c:pt>
                <c:pt idx="36">
                  <c:v>12.201680000000001</c:v>
                </c:pt>
                <c:pt idx="37">
                  <c:v>12.201680000000001</c:v>
                </c:pt>
                <c:pt idx="38">
                  <c:v>12.201680000000001</c:v>
                </c:pt>
                <c:pt idx="39">
                  <c:v>12.201680000000001</c:v>
                </c:pt>
                <c:pt idx="40">
                  <c:v>31.35548</c:v>
                </c:pt>
                <c:pt idx="41">
                  <c:v>31.35548</c:v>
                </c:pt>
                <c:pt idx="42">
                  <c:v>31.35548</c:v>
                </c:pt>
                <c:pt idx="43">
                  <c:v>31.35548</c:v>
                </c:pt>
                <c:pt idx="44">
                  <c:v>31.35548</c:v>
                </c:pt>
                <c:pt idx="45">
                  <c:v>32.845219999999998</c:v>
                </c:pt>
                <c:pt idx="46">
                  <c:v>32.845219999999998</c:v>
                </c:pt>
                <c:pt idx="47">
                  <c:v>32.845219999999998</c:v>
                </c:pt>
                <c:pt idx="48">
                  <c:v>32.845219999999998</c:v>
                </c:pt>
                <c:pt idx="49">
                  <c:v>32.845219999999998</c:v>
                </c:pt>
                <c:pt idx="50">
                  <c:v>32.703339999999997</c:v>
                </c:pt>
                <c:pt idx="51">
                  <c:v>32.703339999999997</c:v>
                </c:pt>
                <c:pt idx="52">
                  <c:v>32.703339999999997</c:v>
                </c:pt>
                <c:pt idx="53">
                  <c:v>32.703339999999997</c:v>
                </c:pt>
                <c:pt idx="54">
                  <c:v>32.703339999999997</c:v>
                </c:pt>
                <c:pt idx="55">
                  <c:v>33.270859999999999</c:v>
                </c:pt>
                <c:pt idx="56">
                  <c:v>33.270859999999999</c:v>
                </c:pt>
                <c:pt idx="57">
                  <c:v>33.270859999999999</c:v>
                </c:pt>
                <c:pt idx="58">
                  <c:v>33.270859999999999</c:v>
                </c:pt>
                <c:pt idx="59">
                  <c:v>33.270859999999999</c:v>
                </c:pt>
                <c:pt idx="60">
                  <c:v>33.6965</c:v>
                </c:pt>
                <c:pt idx="61">
                  <c:v>33.6965</c:v>
                </c:pt>
                <c:pt idx="62">
                  <c:v>33.6965</c:v>
                </c:pt>
                <c:pt idx="63">
                  <c:v>33.6965</c:v>
                </c:pt>
                <c:pt idx="64">
                  <c:v>33.6965</c:v>
                </c:pt>
                <c:pt idx="65">
                  <c:v>32.490520000000004</c:v>
                </c:pt>
                <c:pt idx="66">
                  <c:v>32.490520000000004</c:v>
                </c:pt>
                <c:pt idx="67">
                  <c:v>32.490520000000004</c:v>
                </c:pt>
                <c:pt idx="68">
                  <c:v>32.490520000000004</c:v>
                </c:pt>
                <c:pt idx="69">
                  <c:v>32.490520000000004</c:v>
                </c:pt>
                <c:pt idx="70">
                  <c:v>30.007619999999999</c:v>
                </c:pt>
                <c:pt idx="71">
                  <c:v>30.007619999999999</c:v>
                </c:pt>
                <c:pt idx="72">
                  <c:v>30.007619999999999</c:v>
                </c:pt>
                <c:pt idx="73">
                  <c:v>30.007619999999999</c:v>
                </c:pt>
                <c:pt idx="74">
                  <c:v>30.007619999999999</c:v>
                </c:pt>
                <c:pt idx="75">
                  <c:v>26.176860000000005</c:v>
                </c:pt>
                <c:pt idx="76">
                  <c:v>26.176860000000005</c:v>
                </c:pt>
                <c:pt idx="77">
                  <c:v>26.176860000000005</c:v>
                </c:pt>
                <c:pt idx="78">
                  <c:v>26.176860000000005</c:v>
                </c:pt>
                <c:pt idx="79">
                  <c:v>26.176860000000005</c:v>
                </c:pt>
                <c:pt idx="80">
                  <c:v>26.176860000000005</c:v>
                </c:pt>
                <c:pt idx="81">
                  <c:v>26.176860000000005</c:v>
                </c:pt>
                <c:pt idx="82">
                  <c:v>26.176860000000005</c:v>
                </c:pt>
                <c:pt idx="83">
                  <c:v>26.176860000000005</c:v>
                </c:pt>
                <c:pt idx="84">
                  <c:v>26.176860000000005</c:v>
                </c:pt>
                <c:pt idx="85">
                  <c:v>26.176860000000005</c:v>
                </c:pt>
                <c:pt idx="86">
                  <c:v>26.176860000000005</c:v>
                </c:pt>
                <c:pt idx="87">
                  <c:v>26.176860000000005</c:v>
                </c:pt>
                <c:pt idx="88">
                  <c:v>26.176860000000005</c:v>
                </c:pt>
                <c:pt idx="89">
                  <c:v>26.176860000000005</c:v>
                </c:pt>
                <c:pt idx="90">
                  <c:v>26.176860000000005</c:v>
                </c:pt>
                <c:pt idx="91">
                  <c:v>26.176860000000005</c:v>
                </c:pt>
                <c:pt idx="92">
                  <c:v>26.176860000000005</c:v>
                </c:pt>
                <c:pt idx="93">
                  <c:v>26.176860000000005</c:v>
                </c:pt>
                <c:pt idx="94">
                  <c:v>26.176860000000005</c:v>
                </c:pt>
                <c:pt idx="95">
                  <c:v>26.176860000000005</c:v>
                </c:pt>
                <c:pt idx="96">
                  <c:v>26.176860000000005</c:v>
                </c:pt>
                <c:pt idx="97">
                  <c:v>26.176860000000005</c:v>
                </c:pt>
                <c:pt idx="98">
                  <c:v>26.176860000000005</c:v>
                </c:pt>
                <c:pt idx="99">
                  <c:v>26.176860000000005</c:v>
                </c:pt>
                <c:pt idx="100">
                  <c:v>26.176860000000005</c:v>
                </c:pt>
              </c:numCache>
            </c:numRef>
          </c:yVal>
          <c:smooth val="1"/>
          <c:extLst>
            <c:ext xmlns:c16="http://schemas.microsoft.com/office/drawing/2014/chart" uri="{C3380CC4-5D6E-409C-BE32-E72D297353CC}">
              <c16:uniqueId val="{00000000-3E9B-4B90-87DB-33E355C01C17}"/>
            </c:ext>
          </c:extLst>
        </c:ser>
        <c:ser>
          <c:idx val="1"/>
          <c:order val="1"/>
          <c:tx>
            <c:v>Post-vaccination</c:v>
          </c:tx>
          <c:spPr>
            <a:ln>
              <a:noFill/>
            </a:ln>
          </c:spPr>
          <c:marker>
            <c:symbol val="circle"/>
            <c:size val="7"/>
            <c:spPr>
              <a:solidFill>
                <a:schemeClr val="accent2"/>
              </a:solidFill>
              <a:ln cmpd="sng">
                <a:solidFill>
                  <a:schemeClr val="accent2"/>
                </a:solidFill>
              </a:ln>
            </c:spPr>
          </c:marker>
          <c:xVal>
            <c:numRef>
              <c:f>Model!$A$16:$A$79</c:f>
              <c:numCache>
                <c:formatCode>General</c:formatCode>
                <c:ptCount val="64"/>
                <c:pt idx="0">
                  <c:v>12</c:v>
                </c:pt>
                <c:pt idx="1">
                  <c:v>13</c:v>
                </c:pt>
                <c:pt idx="2">
                  <c:v>14</c:v>
                </c:pt>
                <c:pt idx="3">
                  <c:v>15</c:v>
                </c:pt>
                <c:pt idx="4">
                  <c:v>16</c:v>
                </c:pt>
                <c:pt idx="5">
                  <c:v>17</c:v>
                </c:pt>
                <c:pt idx="6">
                  <c:v>18</c:v>
                </c:pt>
                <c:pt idx="7">
                  <c:v>19</c:v>
                </c:pt>
                <c:pt idx="8">
                  <c:v>20</c:v>
                </c:pt>
                <c:pt idx="9">
                  <c:v>21</c:v>
                </c:pt>
                <c:pt idx="10">
                  <c:v>22</c:v>
                </c:pt>
                <c:pt idx="11">
                  <c:v>23</c:v>
                </c:pt>
                <c:pt idx="12">
                  <c:v>24</c:v>
                </c:pt>
                <c:pt idx="13">
                  <c:v>25</c:v>
                </c:pt>
                <c:pt idx="14">
                  <c:v>26</c:v>
                </c:pt>
                <c:pt idx="15">
                  <c:v>27</c:v>
                </c:pt>
                <c:pt idx="16">
                  <c:v>28</c:v>
                </c:pt>
                <c:pt idx="17">
                  <c:v>29</c:v>
                </c:pt>
                <c:pt idx="18">
                  <c:v>30</c:v>
                </c:pt>
                <c:pt idx="19">
                  <c:v>31</c:v>
                </c:pt>
                <c:pt idx="20">
                  <c:v>32</c:v>
                </c:pt>
                <c:pt idx="21">
                  <c:v>33</c:v>
                </c:pt>
                <c:pt idx="22">
                  <c:v>34</c:v>
                </c:pt>
                <c:pt idx="23">
                  <c:v>35</c:v>
                </c:pt>
                <c:pt idx="24">
                  <c:v>36</c:v>
                </c:pt>
                <c:pt idx="25">
                  <c:v>37</c:v>
                </c:pt>
                <c:pt idx="26">
                  <c:v>38</c:v>
                </c:pt>
                <c:pt idx="27">
                  <c:v>39</c:v>
                </c:pt>
                <c:pt idx="28">
                  <c:v>40</c:v>
                </c:pt>
                <c:pt idx="29">
                  <c:v>41</c:v>
                </c:pt>
                <c:pt idx="30">
                  <c:v>42</c:v>
                </c:pt>
                <c:pt idx="31">
                  <c:v>43</c:v>
                </c:pt>
                <c:pt idx="32">
                  <c:v>44</c:v>
                </c:pt>
                <c:pt idx="33">
                  <c:v>45</c:v>
                </c:pt>
                <c:pt idx="34">
                  <c:v>46</c:v>
                </c:pt>
                <c:pt idx="35">
                  <c:v>47</c:v>
                </c:pt>
                <c:pt idx="36">
                  <c:v>48</c:v>
                </c:pt>
                <c:pt idx="37">
                  <c:v>49</c:v>
                </c:pt>
                <c:pt idx="38">
                  <c:v>50</c:v>
                </c:pt>
                <c:pt idx="39">
                  <c:v>51</c:v>
                </c:pt>
                <c:pt idx="40">
                  <c:v>52</c:v>
                </c:pt>
                <c:pt idx="41">
                  <c:v>53</c:v>
                </c:pt>
                <c:pt idx="42">
                  <c:v>54</c:v>
                </c:pt>
                <c:pt idx="43">
                  <c:v>55</c:v>
                </c:pt>
                <c:pt idx="44">
                  <c:v>56</c:v>
                </c:pt>
                <c:pt idx="45">
                  <c:v>57</c:v>
                </c:pt>
                <c:pt idx="46">
                  <c:v>58</c:v>
                </c:pt>
                <c:pt idx="47">
                  <c:v>59</c:v>
                </c:pt>
                <c:pt idx="48">
                  <c:v>60</c:v>
                </c:pt>
                <c:pt idx="49">
                  <c:v>61</c:v>
                </c:pt>
                <c:pt idx="50">
                  <c:v>62</c:v>
                </c:pt>
                <c:pt idx="51">
                  <c:v>63</c:v>
                </c:pt>
                <c:pt idx="52">
                  <c:v>64</c:v>
                </c:pt>
                <c:pt idx="53">
                  <c:v>65</c:v>
                </c:pt>
                <c:pt idx="54">
                  <c:v>66</c:v>
                </c:pt>
                <c:pt idx="55">
                  <c:v>67</c:v>
                </c:pt>
                <c:pt idx="56">
                  <c:v>68</c:v>
                </c:pt>
                <c:pt idx="57">
                  <c:v>69</c:v>
                </c:pt>
                <c:pt idx="58">
                  <c:v>70</c:v>
                </c:pt>
                <c:pt idx="59">
                  <c:v>71</c:v>
                </c:pt>
                <c:pt idx="60">
                  <c:v>72</c:v>
                </c:pt>
                <c:pt idx="61">
                  <c:v>73</c:v>
                </c:pt>
                <c:pt idx="62">
                  <c:v>74</c:v>
                </c:pt>
                <c:pt idx="63">
                  <c:v>75</c:v>
                </c:pt>
              </c:numCache>
            </c:numRef>
          </c:xVal>
          <c:yVal>
            <c:numRef>
              <c:f>Model!$AM$4:$AM$104</c:f>
              <c:numCache>
                <c:formatCode>_-* #,##0.00_-;\-* #,##0.00_-;_-* "-"??_-;_-@</c:formatCode>
                <c:ptCount val="1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2.4403359999999994</c:v>
                </c:pt>
                <c:pt idx="16">
                  <c:v>2.4403359999999994</c:v>
                </c:pt>
                <c:pt idx="17">
                  <c:v>2.4403359999999994</c:v>
                </c:pt>
                <c:pt idx="18">
                  <c:v>2.4403359999999994</c:v>
                </c:pt>
                <c:pt idx="19">
                  <c:v>2.4403359999999994</c:v>
                </c:pt>
                <c:pt idx="20">
                  <c:v>2.4403359999999994</c:v>
                </c:pt>
                <c:pt idx="21">
                  <c:v>2.4403359999999994</c:v>
                </c:pt>
                <c:pt idx="22">
                  <c:v>2.4403359999999994</c:v>
                </c:pt>
                <c:pt idx="23">
                  <c:v>2.4403359999999994</c:v>
                </c:pt>
                <c:pt idx="24">
                  <c:v>2.4403359999999994</c:v>
                </c:pt>
                <c:pt idx="25">
                  <c:v>2.4403359999999994</c:v>
                </c:pt>
                <c:pt idx="26">
                  <c:v>2.4403359999999994</c:v>
                </c:pt>
                <c:pt idx="27">
                  <c:v>2.4403359999999994</c:v>
                </c:pt>
                <c:pt idx="28">
                  <c:v>2.4403359999999994</c:v>
                </c:pt>
                <c:pt idx="29">
                  <c:v>2.4403359999999994</c:v>
                </c:pt>
                <c:pt idx="30">
                  <c:v>2.4403359999999994</c:v>
                </c:pt>
                <c:pt idx="31">
                  <c:v>2.4403359999999994</c:v>
                </c:pt>
                <c:pt idx="32">
                  <c:v>2.4403359999999994</c:v>
                </c:pt>
                <c:pt idx="33">
                  <c:v>2.4403359999999994</c:v>
                </c:pt>
                <c:pt idx="34">
                  <c:v>2.4403359999999994</c:v>
                </c:pt>
                <c:pt idx="35">
                  <c:v>2.4403359999999994</c:v>
                </c:pt>
                <c:pt idx="36">
                  <c:v>2.4403359999999994</c:v>
                </c:pt>
                <c:pt idx="37">
                  <c:v>2.4403359999999994</c:v>
                </c:pt>
                <c:pt idx="38">
                  <c:v>2.4403359999999994</c:v>
                </c:pt>
                <c:pt idx="39">
                  <c:v>2.4403359999999994</c:v>
                </c:pt>
                <c:pt idx="40">
                  <c:v>6.2710959999999991</c:v>
                </c:pt>
                <c:pt idx="41">
                  <c:v>6.2710959999999991</c:v>
                </c:pt>
                <c:pt idx="42">
                  <c:v>6.2710959999999991</c:v>
                </c:pt>
                <c:pt idx="43">
                  <c:v>6.2710959999999991</c:v>
                </c:pt>
                <c:pt idx="44">
                  <c:v>6.2710959999999991</c:v>
                </c:pt>
                <c:pt idx="45">
                  <c:v>6.5690439999999981</c:v>
                </c:pt>
                <c:pt idx="46">
                  <c:v>6.5690439999999981</c:v>
                </c:pt>
                <c:pt idx="47">
                  <c:v>6.5690439999999981</c:v>
                </c:pt>
                <c:pt idx="48">
                  <c:v>6.5690439999999981</c:v>
                </c:pt>
                <c:pt idx="49">
                  <c:v>6.5690439999999981</c:v>
                </c:pt>
                <c:pt idx="50">
                  <c:v>6.5406679999999984</c:v>
                </c:pt>
                <c:pt idx="51">
                  <c:v>6.5406679999999984</c:v>
                </c:pt>
                <c:pt idx="52">
                  <c:v>6.5406679999999984</c:v>
                </c:pt>
                <c:pt idx="53">
                  <c:v>6.5406679999999984</c:v>
                </c:pt>
                <c:pt idx="54">
                  <c:v>6.5406679999999984</c:v>
                </c:pt>
                <c:pt idx="55">
                  <c:v>6.6541719999999991</c:v>
                </c:pt>
                <c:pt idx="56">
                  <c:v>6.6541719999999991</c:v>
                </c:pt>
                <c:pt idx="57">
                  <c:v>6.6541719999999991</c:v>
                </c:pt>
                <c:pt idx="58">
                  <c:v>6.6541719999999991</c:v>
                </c:pt>
                <c:pt idx="59">
                  <c:v>6.6541719999999991</c:v>
                </c:pt>
                <c:pt idx="60">
                  <c:v>6.7392999999999983</c:v>
                </c:pt>
                <c:pt idx="61">
                  <c:v>6.7392999999999983</c:v>
                </c:pt>
                <c:pt idx="62">
                  <c:v>6.7392999999999983</c:v>
                </c:pt>
                <c:pt idx="63">
                  <c:v>6.7392999999999983</c:v>
                </c:pt>
                <c:pt idx="64">
                  <c:v>6.7392999999999983</c:v>
                </c:pt>
                <c:pt idx="65">
                  <c:v>6.4981039999999997</c:v>
                </c:pt>
                <c:pt idx="66">
                  <c:v>6.4981039999999997</c:v>
                </c:pt>
                <c:pt idx="67">
                  <c:v>6.4981039999999997</c:v>
                </c:pt>
                <c:pt idx="68">
                  <c:v>6.4981039999999997</c:v>
                </c:pt>
                <c:pt idx="69">
                  <c:v>6.4981039999999997</c:v>
                </c:pt>
                <c:pt idx="70">
                  <c:v>6.0015239999999981</c:v>
                </c:pt>
                <c:pt idx="71">
                  <c:v>6.0015239999999981</c:v>
                </c:pt>
                <c:pt idx="72">
                  <c:v>6.0015239999999981</c:v>
                </c:pt>
                <c:pt idx="73">
                  <c:v>6.0015239999999981</c:v>
                </c:pt>
                <c:pt idx="74">
                  <c:v>6.0015239999999981</c:v>
                </c:pt>
                <c:pt idx="75">
                  <c:v>5.235371999999999</c:v>
                </c:pt>
                <c:pt idx="76">
                  <c:v>5.235371999999999</c:v>
                </c:pt>
                <c:pt idx="77">
                  <c:v>5.235371999999999</c:v>
                </c:pt>
                <c:pt idx="78">
                  <c:v>5.235371999999999</c:v>
                </c:pt>
                <c:pt idx="79">
                  <c:v>5.235371999999999</c:v>
                </c:pt>
                <c:pt idx="80">
                  <c:v>5.235371999999999</c:v>
                </c:pt>
                <c:pt idx="81">
                  <c:v>5.235371999999999</c:v>
                </c:pt>
                <c:pt idx="82">
                  <c:v>5.235371999999999</c:v>
                </c:pt>
                <c:pt idx="83">
                  <c:v>5.235371999999999</c:v>
                </c:pt>
                <c:pt idx="84">
                  <c:v>5.235371999999999</c:v>
                </c:pt>
                <c:pt idx="85">
                  <c:v>5.235371999999999</c:v>
                </c:pt>
                <c:pt idx="86">
                  <c:v>5.235371999999999</c:v>
                </c:pt>
                <c:pt idx="87">
                  <c:v>5.235371999999999</c:v>
                </c:pt>
                <c:pt idx="88">
                  <c:v>5.235371999999999</c:v>
                </c:pt>
                <c:pt idx="89">
                  <c:v>5.235371999999999</c:v>
                </c:pt>
                <c:pt idx="90">
                  <c:v>5.235371999999999</c:v>
                </c:pt>
                <c:pt idx="91">
                  <c:v>5.235371999999999</c:v>
                </c:pt>
                <c:pt idx="92">
                  <c:v>5.235371999999999</c:v>
                </c:pt>
                <c:pt idx="93">
                  <c:v>5.235371999999999</c:v>
                </c:pt>
                <c:pt idx="94">
                  <c:v>5.235371999999999</c:v>
                </c:pt>
                <c:pt idx="95">
                  <c:v>5.235371999999999</c:v>
                </c:pt>
                <c:pt idx="96">
                  <c:v>5.235371999999999</c:v>
                </c:pt>
                <c:pt idx="97">
                  <c:v>5.235371999999999</c:v>
                </c:pt>
                <c:pt idx="98">
                  <c:v>5.235371999999999</c:v>
                </c:pt>
                <c:pt idx="99">
                  <c:v>5.235371999999999</c:v>
                </c:pt>
                <c:pt idx="100">
                  <c:v>5.235371999999999</c:v>
                </c:pt>
              </c:numCache>
            </c:numRef>
          </c:yVal>
          <c:smooth val="1"/>
          <c:extLst>
            <c:ext xmlns:c16="http://schemas.microsoft.com/office/drawing/2014/chart" uri="{C3380CC4-5D6E-409C-BE32-E72D297353CC}">
              <c16:uniqueId val="{00000001-3E9B-4B90-87DB-33E355C01C17}"/>
            </c:ext>
          </c:extLst>
        </c:ser>
        <c:dLbls>
          <c:showLegendKey val="0"/>
          <c:showVal val="0"/>
          <c:showCatName val="0"/>
          <c:showSerName val="0"/>
          <c:showPercent val="0"/>
          <c:showBubbleSize val="0"/>
        </c:dLbls>
        <c:axId val="362189008"/>
        <c:axId val="956469176"/>
      </c:scatterChart>
      <c:valAx>
        <c:axId val="362189008"/>
        <c:scaling>
          <c:orientation val="minMax"/>
        </c:scaling>
        <c:delete val="0"/>
        <c:axPos val="b"/>
        <c:title>
          <c:tx>
            <c:rich>
              <a:bodyPr/>
              <a:lstStyle/>
              <a:p>
                <a:pPr lvl="0">
                  <a:defRPr sz="1100" b="1" i="0">
                    <a:solidFill>
                      <a:srgbClr val="000000"/>
                    </a:solidFill>
                    <a:latin typeface="Calibri"/>
                  </a:defRPr>
                </a:pPr>
                <a:r>
                  <a:rPr lang="es-AR" sz="1100" b="1" i="0">
                    <a:solidFill>
                      <a:srgbClr val="000000"/>
                    </a:solidFill>
                    <a:latin typeface="Calibri"/>
                  </a:rPr>
                  <a:t>Age (years)</a:t>
                </a:r>
              </a:p>
            </c:rich>
          </c:tx>
          <c:layout>
            <c:manualLayout>
              <c:xMode val="edge"/>
              <c:yMode val="edge"/>
              <c:x val="0.4230870836267418"/>
              <c:y val="0.92660270522101518"/>
            </c:manualLayout>
          </c:layout>
          <c:overlay val="0"/>
        </c:title>
        <c:numFmt formatCode="General" sourceLinked="1"/>
        <c:majorTickMark val="out"/>
        <c:minorTickMark val="none"/>
        <c:tickLblPos val="nextTo"/>
        <c:spPr>
          <a:ln/>
        </c:spPr>
        <c:txPr>
          <a:bodyPr rot="0"/>
          <a:lstStyle/>
          <a:p>
            <a:pPr lvl="0">
              <a:defRPr sz="1000" b="0" i="0">
                <a:solidFill>
                  <a:srgbClr val="000000"/>
                </a:solidFill>
                <a:latin typeface="Calibri"/>
              </a:defRPr>
            </a:pPr>
            <a:endParaRPr lang="es-AR"/>
          </a:p>
        </c:txPr>
        <c:crossAx val="956469176"/>
        <c:crosses val="autoZero"/>
        <c:crossBetween val="midCat"/>
      </c:valAx>
      <c:valAx>
        <c:axId val="956469176"/>
        <c:scaling>
          <c:orientation val="minMax"/>
          <c:min val="0"/>
        </c:scaling>
        <c:delete val="0"/>
        <c:axPos val="l"/>
        <c:majorGridlines>
          <c:spPr>
            <a:ln>
              <a:solidFill>
                <a:srgbClr val="B7B7B7"/>
              </a:solidFill>
            </a:ln>
          </c:spPr>
        </c:majorGridlines>
        <c:title>
          <c:tx>
            <c:rich>
              <a:bodyPr/>
              <a:lstStyle/>
              <a:p>
                <a:pPr lvl="0">
                  <a:defRPr sz="1100" b="1" i="0">
                    <a:solidFill>
                      <a:srgbClr val="000000"/>
                    </a:solidFill>
                    <a:latin typeface="Calibri"/>
                  </a:defRPr>
                </a:pPr>
                <a:r>
                  <a:rPr lang="es-AR" sz="1100" b="1" i="0">
                    <a:solidFill>
                      <a:srgbClr val="000000"/>
                    </a:solidFill>
                    <a:latin typeface="Calibri"/>
                  </a:rPr>
                  <a:t>Incidence of HPV 16/18-related cervical cancer (per 100,00 females)</a:t>
                </a:r>
              </a:p>
            </c:rich>
          </c:tx>
          <c:layout>
            <c:manualLayout>
              <c:xMode val="edge"/>
              <c:yMode val="edge"/>
              <c:x val="4.4297610102791958E-3"/>
              <c:y val="0.1233397008805852"/>
            </c:manualLayout>
          </c:layout>
          <c:overlay val="0"/>
        </c:title>
        <c:numFmt formatCode="0" sourceLinked="0"/>
        <c:majorTickMark val="out"/>
        <c:minorTickMark val="none"/>
        <c:tickLblPos val="nextTo"/>
        <c:spPr>
          <a:ln/>
        </c:spPr>
        <c:txPr>
          <a:bodyPr rot="0"/>
          <a:lstStyle/>
          <a:p>
            <a:pPr lvl="0">
              <a:defRPr sz="1000" b="0" i="0">
                <a:solidFill>
                  <a:srgbClr val="000000"/>
                </a:solidFill>
                <a:latin typeface="Calibri"/>
              </a:defRPr>
            </a:pPr>
            <a:endParaRPr lang="es-AR"/>
          </a:p>
        </c:txPr>
        <c:crossAx val="362189008"/>
        <c:crosses val="autoZero"/>
        <c:crossBetween val="midCat"/>
      </c:valAx>
      <c:spPr>
        <a:solidFill>
          <a:srgbClr val="FFFFFF"/>
        </a:solidFill>
      </c:spPr>
    </c:plotArea>
    <c:legend>
      <c:legendPos val="r"/>
      <c:legendEntry>
        <c:idx val="0"/>
        <c:txPr>
          <a:bodyPr/>
          <a:lstStyle/>
          <a:p>
            <a:pPr lvl="0">
              <a:defRPr sz="1200" b="0" i="0">
                <a:solidFill>
                  <a:srgbClr val="000000"/>
                </a:solidFill>
                <a:latin typeface="Calibri"/>
              </a:defRPr>
            </a:pPr>
            <a:endParaRPr lang="es-AR"/>
          </a:p>
        </c:txPr>
      </c:legendEntry>
      <c:legendEntry>
        <c:idx val="1"/>
        <c:txPr>
          <a:bodyPr/>
          <a:lstStyle/>
          <a:p>
            <a:pPr lvl="0">
              <a:defRPr sz="1200" b="0" i="0">
                <a:solidFill>
                  <a:srgbClr val="000000"/>
                </a:solidFill>
                <a:latin typeface="Calibri"/>
              </a:defRPr>
            </a:pPr>
            <a:endParaRPr lang="es-AR"/>
          </a:p>
        </c:txPr>
      </c:legendEntry>
      <c:layout>
        <c:manualLayout>
          <c:xMode val="edge"/>
          <c:yMode val="edge"/>
          <c:x val="0.20162601626016263"/>
          <c:y val="8.3145370517446124E-2"/>
        </c:manualLayout>
      </c:layout>
      <c:overlay val="0"/>
      <c:txPr>
        <a:bodyPr/>
        <a:lstStyle/>
        <a:p>
          <a:pPr lvl="0">
            <a:defRPr sz="1200" b="0" i="0">
              <a:solidFill>
                <a:srgbClr val="000000"/>
              </a:solidFill>
              <a:latin typeface="Calibri"/>
            </a:defRPr>
          </a:pPr>
          <a:endParaRPr lang="es-AR"/>
        </a:p>
      </c:txPr>
    </c:legend>
    <c:plotVisOnly val="1"/>
    <c:dispBlanksAs val="zero"/>
    <c:showDLblsOverMax val="1"/>
  </c:chart>
  <c:spPr>
    <a:solidFill>
      <a:srgbClr val="FFFFFF"/>
    </a:solidFill>
  </c:sp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3" Type="http://schemas.openxmlformats.org/officeDocument/2006/relationships/hyperlink" Target="#'Age%20data'!A1"/><Relationship Id="rId2" Type="http://schemas.openxmlformats.org/officeDocument/2006/relationships/hyperlink" Target="#Output!A1"/><Relationship Id="rId1" Type="http://schemas.openxmlformats.org/officeDocument/2006/relationships/hyperlink" Target="#Customisation!A1"/><Relationship Id="rId5" Type="http://schemas.openxmlformats.org/officeDocument/2006/relationships/image" Target="../media/image1.png"/><Relationship Id="rId4" Type="http://schemas.openxmlformats.org/officeDocument/2006/relationships/hyperlink" Target="#'Country%20selection'!A1"/></Relationships>
</file>

<file path=xl/drawings/_rels/drawing2.xml.rels><?xml version="1.0" encoding="UTF-8" standalone="yes"?>
<Relationships xmlns="http://schemas.openxmlformats.org/package/2006/relationships"><Relationship Id="rId3" Type="http://schemas.openxmlformats.org/officeDocument/2006/relationships/hyperlink" Target="#Output!A1"/><Relationship Id="rId2" Type="http://schemas.openxmlformats.org/officeDocument/2006/relationships/hyperlink" Target="#Customisation!A1"/><Relationship Id="rId1" Type="http://schemas.openxmlformats.org/officeDocument/2006/relationships/hyperlink" Target="#'Age%20data'!A1"/><Relationship Id="rId5" Type="http://schemas.openxmlformats.org/officeDocument/2006/relationships/image" Target="../media/image1.png"/><Relationship Id="rId4" Type="http://schemas.openxmlformats.org/officeDocument/2006/relationships/hyperlink" Target="#'Country%20selection'!A1"/></Relationships>
</file>

<file path=xl/drawings/_rels/drawing3.xml.rels><?xml version="1.0" encoding="UTF-8" standalone="yes"?>
<Relationships xmlns="http://schemas.openxmlformats.org/package/2006/relationships"><Relationship Id="rId3" Type="http://schemas.openxmlformats.org/officeDocument/2006/relationships/hyperlink" Target="#Output!A1"/><Relationship Id="rId2" Type="http://schemas.openxmlformats.org/officeDocument/2006/relationships/hyperlink" Target="#Customisation!A1"/><Relationship Id="rId1" Type="http://schemas.openxmlformats.org/officeDocument/2006/relationships/hyperlink" Target="#'Age%20data'!A1"/><Relationship Id="rId5" Type="http://schemas.openxmlformats.org/officeDocument/2006/relationships/image" Target="../media/image1.png"/><Relationship Id="rId4" Type="http://schemas.openxmlformats.org/officeDocument/2006/relationships/hyperlink" Target="#'Country%20selection'!A1"/></Relationships>
</file>

<file path=xl/drawings/_rels/drawing4.xml.rels><?xml version="1.0" encoding="UTF-8" standalone="yes"?>
<Relationships xmlns="http://schemas.openxmlformats.org/package/2006/relationships"><Relationship Id="rId3" Type="http://schemas.openxmlformats.org/officeDocument/2006/relationships/hyperlink" Target="#Customisation!A1"/><Relationship Id="rId7" Type="http://schemas.openxmlformats.org/officeDocument/2006/relationships/image" Target="../media/image1.png"/><Relationship Id="rId2" Type="http://schemas.openxmlformats.org/officeDocument/2006/relationships/hyperlink" Target="#'Age%20data'!A1"/><Relationship Id="rId1" Type="http://schemas.openxmlformats.org/officeDocument/2006/relationships/chart" Target="../charts/chart1.xml"/><Relationship Id="rId6" Type="http://schemas.openxmlformats.org/officeDocument/2006/relationships/hyperlink" Target="http://primetool.org/" TargetMode="External"/><Relationship Id="rId5" Type="http://schemas.openxmlformats.org/officeDocument/2006/relationships/hyperlink" Target="#'Country%20selection'!A1"/><Relationship Id="rId4" Type="http://schemas.openxmlformats.org/officeDocument/2006/relationships/hyperlink" Target="#Output!A1"/></Relationships>
</file>

<file path=xl/drawings/drawing1.xml><?xml version="1.0" encoding="utf-8"?>
<xdr:wsDr xmlns:xdr="http://schemas.openxmlformats.org/drawingml/2006/spreadsheetDrawing" xmlns:a="http://schemas.openxmlformats.org/drawingml/2006/main">
  <xdr:oneCellAnchor>
    <xdr:from>
      <xdr:col>4</xdr:col>
      <xdr:colOff>1019175</xdr:colOff>
      <xdr:row>28</xdr:row>
      <xdr:rowOff>0</xdr:rowOff>
    </xdr:from>
    <xdr:ext cx="3162300" cy="514350"/>
    <xdr:sp macro="" textlink="">
      <xdr:nvSpPr>
        <xdr:cNvPr id="3" name="Shape 3">
          <a:hlinkClick xmlns:r="http://schemas.openxmlformats.org/officeDocument/2006/relationships" r:id="rId1"/>
          <a:extLst>
            <a:ext uri="{FF2B5EF4-FFF2-40B4-BE49-F238E27FC236}">
              <a16:creationId xmlns:a16="http://schemas.microsoft.com/office/drawing/2014/main" id="{00000000-0008-0000-0000-000003000000}"/>
            </a:ext>
          </a:extLst>
        </xdr:cNvPr>
        <xdr:cNvSpPr/>
      </xdr:nvSpPr>
      <xdr:spPr>
        <a:xfrm>
          <a:off x="3769613" y="3522825"/>
          <a:ext cx="3152775" cy="514350"/>
        </a:xfrm>
        <a:prstGeom prst="rightArrow">
          <a:avLst>
            <a:gd name="adj1" fmla="val 50000"/>
            <a:gd name="adj2" fmla="val 50000"/>
          </a:avLst>
        </a:prstGeom>
        <a:solidFill>
          <a:schemeClr val="accent5"/>
        </a:solidFill>
        <a:ln>
          <a:noFill/>
        </a:ln>
      </xdr:spPr>
      <xdr:txBody>
        <a:bodyPr spcFirstLastPara="1" wrap="square" lIns="18275" tIns="0" rIns="0" bIns="0" anchor="ctr" anchorCtr="0">
          <a:noAutofit/>
        </a:bodyPr>
        <a:lstStyle/>
        <a:p>
          <a:pPr marL="0" lvl="0" indent="0" algn="ctr" rtl="0">
            <a:spcBef>
              <a:spcPts val="0"/>
            </a:spcBef>
            <a:spcAft>
              <a:spcPts val="0"/>
            </a:spcAft>
            <a:buNone/>
          </a:pPr>
          <a:r>
            <a:rPr lang="en-US" sz="1200">
              <a:solidFill>
                <a:schemeClr val="lt1"/>
              </a:solidFill>
            </a:rPr>
            <a:t>Customise input values</a:t>
          </a:r>
          <a:endParaRPr sz="1400"/>
        </a:p>
      </xdr:txBody>
    </xdr:sp>
    <xdr:clientData fLocksWithSheet="0"/>
  </xdr:oneCellAnchor>
  <xdr:oneCellAnchor>
    <xdr:from>
      <xdr:col>4</xdr:col>
      <xdr:colOff>1019175</xdr:colOff>
      <xdr:row>31</xdr:row>
      <xdr:rowOff>47625</xdr:rowOff>
    </xdr:from>
    <xdr:ext cx="3171825" cy="542925"/>
    <xdr:sp macro="" textlink="">
      <xdr:nvSpPr>
        <xdr:cNvPr id="4" name="Shape 4">
          <a:hlinkClick xmlns:r="http://schemas.openxmlformats.org/officeDocument/2006/relationships" r:id="rId2"/>
          <a:extLst>
            <a:ext uri="{FF2B5EF4-FFF2-40B4-BE49-F238E27FC236}">
              <a16:creationId xmlns:a16="http://schemas.microsoft.com/office/drawing/2014/main" id="{00000000-0008-0000-0000-000004000000}"/>
            </a:ext>
          </a:extLst>
        </xdr:cNvPr>
        <xdr:cNvSpPr/>
      </xdr:nvSpPr>
      <xdr:spPr>
        <a:xfrm>
          <a:off x="3764850" y="3513300"/>
          <a:ext cx="3162300" cy="533400"/>
        </a:xfrm>
        <a:prstGeom prst="rightArrow">
          <a:avLst>
            <a:gd name="adj1" fmla="val 50000"/>
            <a:gd name="adj2" fmla="val 50000"/>
          </a:avLst>
        </a:prstGeom>
        <a:solidFill>
          <a:schemeClr val="accent4"/>
        </a:solidFill>
        <a:ln>
          <a:noFill/>
        </a:ln>
      </xdr:spPr>
      <xdr:txBody>
        <a:bodyPr spcFirstLastPara="1" wrap="square" lIns="18275" tIns="0" rIns="0" bIns="0" anchor="ctr" anchorCtr="0">
          <a:noAutofit/>
        </a:bodyPr>
        <a:lstStyle/>
        <a:p>
          <a:pPr marL="0" lvl="0" indent="0" algn="ctr" rtl="0">
            <a:spcBef>
              <a:spcPts val="0"/>
            </a:spcBef>
            <a:spcAft>
              <a:spcPts val="0"/>
            </a:spcAft>
            <a:buNone/>
          </a:pPr>
          <a:r>
            <a:rPr lang="en-US" sz="1200">
              <a:solidFill>
                <a:schemeClr val="lt1"/>
              </a:solidFill>
            </a:rPr>
            <a:t>View output using current values</a:t>
          </a:r>
          <a:endParaRPr sz="1400"/>
        </a:p>
        <a:p>
          <a:pPr marL="0" lvl="0" indent="0" algn="ctr" rtl="0">
            <a:spcBef>
              <a:spcPts val="0"/>
            </a:spcBef>
            <a:spcAft>
              <a:spcPts val="0"/>
            </a:spcAft>
            <a:buNone/>
          </a:pPr>
          <a:endParaRPr sz="1200">
            <a:solidFill>
              <a:schemeClr val="lt1"/>
            </a:solidFill>
          </a:endParaRPr>
        </a:p>
      </xdr:txBody>
    </xdr:sp>
    <xdr:clientData fLocksWithSheet="0"/>
  </xdr:oneCellAnchor>
  <xdr:oneCellAnchor>
    <xdr:from>
      <xdr:col>0</xdr:col>
      <xdr:colOff>9525</xdr:colOff>
      <xdr:row>0</xdr:row>
      <xdr:rowOff>276225</xdr:rowOff>
    </xdr:from>
    <xdr:ext cx="8982075" cy="1638300"/>
    <xdr:grpSp>
      <xdr:nvGrpSpPr>
        <xdr:cNvPr id="2" name="Shape 2">
          <a:extLst>
            <a:ext uri="{FF2B5EF4-FFF2-40B4-BE49-F238E27FC236}">
              <a16:creationId xmlns:a16="http://schemas.microsoft.com/office/drawing/2014/main" id="{00000000-0008-0000-0000-000002000000}"/>
            </a:ext>
          </a:extLst>
        </xdr:cNvPr>
        <xdr:cNvGrpSpPr/>
      </xdr:nvGrpSpPr>
      <xdr:grpSpPr>
        <a:xfrm>
          <a:off x="9525" y="276225"/>
          <a:ext cx="8982075" cy="1638300"/>
          <a:chOff x="854963" y="2960850"/>
          <a:chExt cx="8982075" cy="1638300"/>
        </a:xfrm>
      </xdr:grpSpPr>
      <xdr:grpSp>
        <xdr:nvGrpSpPr>
          <xdr:cNvPr id="5" name="Shape 5">
            <a:extLst>
              <a:ext uri="{FF2B5EF4-FFF2-40B4-BE49-F238E27FC236}">
                <a16:creationId xmlns:a16="http://schemas.microsoft.com/office/drawing/2014/main" id="{00000000-0008-0000-0000-000005000000}"/>
              </a:ext>
            </a:extLst>
          </xdr:cNvPr>
          <xdr:cNvGrpSpPr/>
        </xdr:nvGrpSpPr>
        <xdr:grpSpPr>
          <a:xfrm>
            <a:off x="854963" y="2960850"/>
            <a:ext cx="8982075" cy="1638300"/>
            <a:chOff x="9525" y="123825"/>
            <a:chExt cx="8382000" cy="1638300"/>
          </a:xfrm>
        </xdr:grpSpPr>
        <xdr:sp macro="" textlink="">
          <xdr:nvSpPr>
            <xdr:cNvPr id="6" name="Shape 6">
              <a:extLst>
                <a:ext uri="{FF2B5EF4-FFF2-40B4-BE49-F238E27FC236}">
                  <a16:creationId xmlns:a16="http://schemas.microsoft.com/office/drawing/2014/main" id="{00000000-0008-0000-0000-000006000000}"/>
                </a:ext>
              </a:extLst>
            </xdr:cNvPr>
            <xdr:cNvSpPr/>
          </xdr:nvSpPr>
          <xdr:spPr>
            <a:xfrm>
              <a:off x="9525" y="123825"/>
              <a:ext cx="8382000" cy="16383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grpSp>
          <xdr:nvGrpSpPr>
            <xdr:cNvPr id="7" name="Shape 7">
              <a:extLst>
                <a:ext uri="{FF2B5EF4-FFF2-40B4-BE49-F238E27FC236}">
                  <a16:creationId xmlns:a16="http://schemas.microsoft.com/office/drawing/2014/main" id="{00000000-0008-0000-0000-000007000000}"/>
                </a:ext>
              </a:extLst>
            </xdr:cNvPr>
            <xdr:cNvGrpSpPr/>
          </xdr:nvGrpSpPr>
          <xdr:grpSpPr>
            <a:xfrm>
              <a:off x="9525" y="1047749"/>
              <a:ext cx="8382000" cy="714376"/>
              <a:chOff x="238125" y="752474"/>
              <a:chExt cx="8382000" cy="714376"/>
            </a:xfrm>
          </xdr:grpSpPr>
          <xdr:sp macro="" textlink="">
            <xdr:nvSpPr>
              <xdr:cNvPr id="8" name="Shape 8">
                <a:hlinkClick xmlns:r="http://schemas.openxmlformats.org/officeDocument/2006/relationships" r:id="rId3"/>
                <a:extLst>
                  <a:ext uri="{FF2B5EF4-FFF2-40B4-BE49-F238E27FC236}">
                    <a16:creationId xmlns:a16="http://schemas.microsoft.com/office/drawing/2014/main" id="{00000000-0008-0000-0000-000008000000}"/>
                  </a:ext>
                </a:extLst>
              </xdr:cNvPr>
              <xdr:cNvSpPr/>
            </xdr:nvSpPr>
            <xdr:spPr>
              <a:xfrm>
                <a:off x="5949950" y="752474"/>
                <a:ext cx="1314450" cy="219075"/>
              </a:xfrm>
              <a:prstGeom prst="round2SameRect">
                <a:avLst>
                  <a:gd name="adj1" fmla="val 16667"/>
                  <a:gd name="adj2" fmla="val 0"/>
                </a:avLst>
              </a:prstGeom>
              <a:solidFill>
                <a:schemeClr val="accent6"/>
              </a:solidFill>
              <a:ln>
                <a:noFill/>
              </a:ln>
            </xdr:spPr>
            <xdr:txBody>
              <a:bodyPr spcFirstLastPara="1" wrap="square" lIns="18275" tIns="0" rIns="0" bIns="0" anchor="ctr" anchorCtr="0">
                <a:noAutofit/>
              </a:bodyPr>
              <a:lstStyle/>
              <a:p>
                <a:pPr marL="0" lvl="0" indent="0" algn="ctr" rtl="0">
                  <a:spcBef>
                    <a:spcPts val="0"/>
                  </a:spcBef>
                  <a:spcAft>
                    <a:spcPts val="0"/>
                  </a:spcAft>
                  <a:buNone/>
                </a:pPr>
                <a:r>
                  <a:rPr lang="en-US" sz="1200">
                    <a:solidFill>
                      <a:schemeClr val="lt1"/>
                    </a:solidFill>
                  </a:rPr>
                  <a:t>Age Data</a:t>
                </a:r>
                <a:endParaRPr sz="1400"/>
              </a:p>
            </xdr:txBody>
          </xdr:sp>
          <xdr:sp macro="" textlink="">
            <xdr:nvSpPr>
              <xdr:cNvPr id="9" name="Shape 9">
                <a:hlinkClick xmlns:r="http://schemas.openxmlformats.org/officeDocument/2006/relationships" r:id="rId1"/>
                <a:extLst>
                  <a:ext uri="{FF2B5EF4-FFF2-40B4-BE49-F238E27FC236}">
                    <a16:creationId xmlns:a16="http://schemas.microsoft.com/office/drawing/2014/main" id="{00000000-0008-0000-0000-000009000000}"/>
                  </a:ext>
                </a:extLst>
              </xdr:cNvPr>
              <xdr:cNvSpPr/>
            </xdr:nvSpPr>
            <xdr:spPr>
              <a:xfrm>
                <a:off x="4594225" y="752474"/>
                <a:ext cx="1314450" cy="219075"/>
              </a:xfrm>
              <a:prstGeom prst="round2SameRect">
                <a:avLst>
                  <a:gd name="adj1" fmla="val 16667"/>
                  <a:gd name="adj2" fmla="val 0"/>
                </a:avLst>
              </a:prstGeom>
              <a:solidFill>
                <a:schemeClr val="accent5"/>
              </a:solidFill>
              <a:ln>
                <a:noFill/>
              </a:ln>
            </xdr:spPr>
            <xdr:txBody>
              <a:bodyPr spcFirstLastPara="1" wrap="square" lIns="18275" tIns="0" rIns="0" bIns="0" anchor="ctr" anchorCtr="0">
                <a:noAutofit/>
              </a:bodyPr>
              <a:lstStyle/>
              <a:p>
                <a:pPr marL="0" lvl="0" indent="0" algn="ctr" rtl="0">
                  <a:spcBef>
                    <a:spcPts val="0"/>
                  </a:spcBef>
                  <a:spcAft>
                    <a:spcPts val="0"/>
                  </a:spcAft>
                  <a:buNone/>
                </a:pPr>
                <a:r>
                  <a:rPr lang="en-US" sz="1200">
                    <a:solidFill>
                      <a:schemeClr val="lt1"/>
                    </a:solidFill>
                  </a:rPr>
                  <a:t>Customisation</a:t>
                </a:r>
                <a:endParaRPr sz="1400"/>
              </a:p>
            </xdr:txBody>
          </xdr:sp>
          <xdr:sp macro="" textlink="">
            <xdr:nvSpPr>
              <xdr:cNvPr id="10" name="Shape 10">
                <a:hlinkClick xmlns:r="http://schemas.openxmlformats.org/officeDocument/2006/relationships" r:id="rId2"/>
                <a:extLst>
                  <a:ext uri="{FF2B5EF4-FFF2-40B4-BE49-F238E27FC236}">
                    <a16:creationId xmlns:a16="http://schemas.microsoft.com/office/drawing/2014/main" id="{00000000-0008-0000-0000-00000A000000}"/>
                  </a:ext>
                </a:extLst>
              </xdr:cNvPr>
              <xdr:cNvSpPr/>
            </xdr:nvSpPr>
            <xdr:spPr>
              <a:xfrm>
                <a:off x="7305675" y="752474"/>
                <a:ext cx="1314450" cy="219075"/>
              </a:xfrm>
              <a:prstGeom prst="round2SameRect">
                <a:avLst>
                  <a:gd name="adj1" fmla="val 16667"/>
                  <a:gd name="adj2" fmla="val 0"/>
                </a:avLst>
              </a:prstGeom>
              <a:solidFill>
                <a:schemeClr val="accent4"/>
              </a:solidFill>
              <a:ln>
                <a:noFill/>
              </a:ln>
            </xdr:spPr>
            <xdr:txBody>
              <a:bodyPr spcFirstLastPara="1" wrap="square" lIns="18275" tIns="0" rIns="0" bIns="0" anchor="ctr" anchorCtr="0">
                <a:noAutofit/>
              </a:bodyPr>
              <a:lstStyle/>
              <a:p>
                <a:pPr marL="0" lvl="0" indent="0" algn="ctr" rtl="0">
                  <a:spcBef>
                    <a:spcPts val="0"/>
                  </a:spcBef>
                  <a:spcAft>
                    <a:spcPts val="0"/>
                  </a:spcAft>
                  <a:buNone/>
                </a:pPr>
                <a:r>
                  <a:rPr lang="en-US" sz="1200">
                    <a:solidFill>
                      <a:schemeClr val="lt1"/>
                    </a:solidFill>
                  </a:rPr>
                  <a:t>Output</a:t>
                </a:r>
                <a:endParaRPr sz="1400"/>
              </a:p>
            </xdr:txBody>
          </xdr:sp>
          <xdr:grpSp>
            <xdr:nvGrpSpPr>
              <xdr:cNvPr id="11" name="Shape 11">
                <a:extLst>
                  <a:ext uri="{FF2B5EF4-FFF2-40B4-BE49-F238E27FC236}">
                    <a16:creationId xmlns:a16="http://schemas.microsoft.com/office/drawing/2014/main" id="{00000000-0008-0000-0000-00000B000000}"/>
                  </a:ext>
                </a:extLst>
              </xdr:cNvPr>
              <xdr:cNvGrpSpPr/>
            </xdr:nvGrpSpPr>
            <xdr:grpSpPr>
              <a:xfrm>
                <a:off x="238125" y="790574"/>
                <a:ext cx="8382000" cy="676276"/>
                <a:chOff x="238125" y="790574"/>
                <a:chExt cx="8382000" cy="676276"/>
              </a:xfrm>
            </xdr:grpSpPr>
            <xdr:sp macro="" textlink="">
              <xdr:nvSpPr>
                <xdr:cNvPr id="12" name="Shape 12">
                  <a:hlinkClick xmlns:r="http://schemas.openxmlformats.org/officeDocument/2006/relationships" r:id="rId4"/>
                  <a:extLst>
                    <a:ext uri="{FF2B5EF4-FFF2-40B4-BE49-F238E27FC236}">
                      <a16:creationId xmlns:a16="http://schemas.microsoft.com/office/drawing/2014/main" id="{00000000-0008-0000-0000-00000C000000}"/>
                    </a:ext>
                  </a:extLst>
                </xdr:cNvPr>
                <xdr:cNvSpPr/>
              </xdr:nvSpPr>
              <xdr:spPr>
                <a:xfrm>
                  <a:off x="3238500" y="790574"/>
                  <a:ext cx="1314450" cy="219075"/>
                </a:xfrm>
                <a:prstGeom prst="round2SameRect">
                  <a:avLst>
                    <a:gd name="adj1" fmla="val 16667"/>
                    <a:gd name="adj2" fmla="val 0"/>
                  </a:avLst>
                </a:prstGeom>
                <a:solidFill>
                  <a:schemeClr val="accent3"/>
                </a:solidFill>
                <a:ln>
                  <a:noFill/>
                </a:ln>
              </xdr:spPr>
              <xdr:txBody>
                <a:bodyPr spcFirstLastPara="1" wrap="square" lIns="18275" tIns="0" rIns="0" bIns="0" anchor="ctr" anchorCtr="0">
                  <a:noAutofit/>
                </a:bodyPr>
                <a:lstStyle/>
                <a:p>
                  <a:pPr marL="0" lvl="0" indent="0" algn="ctr" rtl="0">
                    <a:spcBef>
                      <a:spcPts val="0"/>
                    </a:spcBef>
                    <a:spcAft>
                      <a:spcPts val="0"/>
                    </a:spcAft>
                    <a:buNone/>
                  </a:pPr>
                  <a:r>
                    <a:rPr lang="en-US" sz="1200">
                      <a:solidFill>
                        <a:schemeClr val="lt1"/>
                      </a:solidFill>
                    </a:rPr>
                    <a:t>Country Selection</a:t>
                  </a:r>
                  <a:endParaRPr sz="1400"/>
                </a:p>
              </xdr:txBody>
            </xdr:sp>
            <xdr:sp macro="" textlink="">
              <xdr:nvSpPr>
                <xdr:cNvPr id="13" name="Shape 13">
                  <a:extLst>
                    <a:ext uri="{FF2B5EF4-FFF2-40B4-BE49-F238E27FC236}">
                      <a16:creationId xmlns:a16="http://schemas.microsoft.com/office/drawing/2014/main" id="{00000000-0008-0000-0000-00000D000000}"/>
                    </a:ext>
                  </a:extLst>
                </xdr:cNvPr>
                <xdr:cNvSpPr/>
              </xdr:nvSpPr>
              <xdr:spPr>
                <a:xfrm>
                  <a:off x="238125" y="1009650"/>
                  <a:ext cx="8382000" cy="457200"/>
                </a:xfrm>
                <a:prstGeom prst="rect">
                  <a:avLst/>
                </a:prstGeom>
                <a:solidFill>
                  <a:schemeClr val="accent3"/>
                </a:solidFill>
                <a:ln>
                  <a:noFill/>
                </a:ln>
              </xdr:spPr>
              <xdr:txBody>
                <a:bodyPr spcFirstLastPara="1" wrap="square" lIns="18275" tIns="0" rIns="0" bIns="0" anchor="ctr" anchorCtr="0">
                  <a:noAutofit/>
                </a:bodyPr>
                <a:lstStyle/>
                <a:p>
                  <a:pPr marL="0" lvl="1" indent="0" algn="l" rtl="0">
                    <a:spcBef>
                      <a:spcPts val="0"/>
                    </a:spcBef>
                    <a:spcAft>
                      <a:spcPts val="0"/>
                    </a:spcAft>
                    <a:buNone/>
                  </a:pPr>
                  <a:r>
                    <a:rPr lang="en-US" sz="1600">
                      <a:solidFill>
                        <a:schemeClr val="lt1"/>
                      </a:solidFill>
                    </a:rPr>
                    <a:t> Step 1: Select country to localise input data</a:t>
                  </a:r>
                  <a:endParaRPr sz="1600">
                    <a:solidFill>
                      <a:schemeClr val="lt1"/>
                    </a:solidFill>
                  </a:endParaRPr>
                </a:p>
              </xdr:txBody>
            </xdr:sp>
          </xdr:grpSp>
        </xdr:grpSp>
        <xdr:sp macro="" textlink="">
          <xdr:nvSpPr>
            <xdr:cNvPr id="14" name="Shape 14">
              <a:extLst>
                <a:ext uri="{FF2B5EF4-FFF2-40B4-BE49-F238E27FC236}">
                  <a16:creationId xmlns:a16="http://schemas.microsoft.com/office/drawing/2014/main" id="{00000000-0008-0000-0000-00000E000000}"/>
                </a:ext>
              </a:extLst>
            </xdr:cNvPr>
            <xdr:cNvSpPr txBox="1"/>
          </xdr:nvSpPr>
          <xdr:spPr>
            <a:xfrm>
              <a:off x="1228725" y="123825"/>
              <a:ext cx="6400800" cy="885825"/>
            </a:xfrm>
            <a:prstGeom prst="rect">
              <a:avLst/>
            </a:prstGeom>
            <a:solidFill>
              <a:schemeClr val="lt1"/>
            </a:solid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2400">
                  <a:solidFill>
                    <a:schemeClr val="dk1"/>
                  </a:solidFill>
                  <a:latin typeface="Calibri"/>
                  <a:ea typeface="Calibri"/>
                  <a:cs typeface="Calibri"/>
                  <a:sym typeface="Calibri"/>
                </a:rPr>
                <a:t>PRIME Tool</a:t>
              </a:r>
              <a:endParaRPr sz="1400"/>
            </a:p>
            <a:p>
              <a:pPr marL="0" lvl="0" indent="0" algn="l" rtl="0">
                <a:spcBef>
                  <a:spcPts val="0"/>
                </a:spcBef>
                <a:spcAft>
                  <a:spcPts val="0"/>
                </a:spcAft>
                <a:buNone/>
              </a:pPr>
              <a:r>
                <a:rPr lang="en-US" sz="1200">
                  <a:solidFill>
                    <a:schemeClr val="dk1"/>
                  </a:solidFill>
                  <a:latin typeface="Calibri"/>
                  <a:ea typeface="Calibri"/>
                  <a:cs typeface="Calibri"/>
                  <a:sym typeface="Calibri"/>
                </a:rPr>
                <a:t>HPV Vaccination cost-effective assessment from the World Health Organisation</a:t>
              </a:r>
              <a:endParaRPr sz="1400"/>
            </a:p>
            <a:p>
              <a:pPr marL="0" lvl="0" indent="0" algn="l" rtl="0">
                <a:spcBef>
                  <a:spcPts val="0"/>
                </a:spcBef>
                <a:spcAft>
                  <a:spcPts val="0"/>
                </a:spcAft>
                <a:buNone/>
              </a:pPr>
              <a:r>
                <a:rPr lang="en-US" sz="1200">
                  <a:solidFill>
                    <a:schemeClr val="dk1"/>
                  </a:solidFill>
                  <a:latin typeface="Calibri"/>
                  <a:ea typeface="Calibri"/>
                  <a:cs typeface="Calibri"/>
                  <a:sym typeface="Calibri"/>
                </a:rPr>
                <a:t>More information at www.primetool.org</a:t>
              </a:r>
              <a:endParaRPr sz="1400"/>
            </a:p>
            <a:p>
              <a:pPr marL="0" lvl="0" indent="0" algn="l" rtl="0">
                <a:spcBef>
                  <a:spcPts val="0"/>
                </a:spcBef>
                <a:spcAft>
                  <a:spcPts val="0"/>
                </a:spcAft>
                <a:buNone/>
              </a:pPr>
              <a:endParaRPr sz="2000"/>
            </a:p>
          </xdr:txBody>
        </xdr:sp>
      </xdr:grpSp>
    </xdr:grpSp>
    <xdr:clientData fLocksWithSheet="0"/>
  </xdr:oneCellAnchor>
  <xdr:oneCellAnchor>
    <xdr:from>
      <xdr:col>0</xdr:col>
      <xdr:colOff>0</xdr:colOff>
      <xdr:row>0</xdr:row>
      <xdr:rowOff>38100</xdr:rowOff>
    </xdr:from>
    <xdr:ext cx="1247775" cy="1419225"/>
    <xdr:pic>
      <xdr:nvPicPr>
        <xdr:cNvPr id="15" name="image1.png">
          <a:extLst>
            <a:ext uri="{FF2B5EF4-FFF2-40B4-BE49-F238E27FC236}">
              <a16:creationId xmlns:a16="http://schemas.microsoft.com/office/drawing/2014/main" id="{00000000-0008-0000-0000-00000F000000}"/>
            </a:ext>
          </a:extLst>
        </xdr:cNvPr>
        <xdr:cNvPicPr preferRelativeResize="0"/>
      </xdr:nvPicPr>
      <xdr:blipFill>
        <a:blip xmlns:r="http://schemas.openxmlformats.org/officeDocument/2006/relationships" r:embed="rId5" cstate="print"/>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dr:oneCellAnchor>
    <xdr:from>
      <xdr:col>0</xdr:col>
      <xdr:colOff>0</xdr:colOff>
      <xdr:row>0</xdr:row>
      <xdr:rowOff>266700</xdr:rowOff>
    </xdr:from>
    <xdr:ext cx="8372475" cy="1638300"/>
    <xdr:grpSp>
      <xdr:nvGrpSpPr>
        <xdr:cNvPr id="2" name="Shape 2">
          <a:extLst>
            <a:ext uri="{FF2B5EF4-FFF2-40B4-BE49-F238E27FC236}">
              <a16:creationId xmlns:a16="http://schemas.microsoft.com/office/drawing/2014/main" id="{00000000-0008-0000-0100-000002000000}"/>
            </a:ext>
          </a:extLst>
        </xdr:cNvPr>
        <xdr:cNvGrpSpPr/>
      </xdr:nvGrpSpPr>
      <xdr:grpSpPr>
        <a:xfrm>
          <a:off x="0" y="266700"/>
          <a:ext cx="8372475" cy="1638300"/>
          <a:chOff x="1159763" y="2960850"/>
          <a:chExt cx="8372475" cy="1638300"/>
        </a:xfrm>
      </xdr:grpSpPr>
      <xdr:grpSp>
        <xdr:nvGrpSpPr>
          <xdr:cNvPr id="15" name="Shape 15">
            <a:extLst>
              <a:ext uri="{FF2B5EF4-FFF2-40B4-BE49-F238E27FC236}">
                <a16:creationId xmlns:a16="http://schemas.microsoft.com/office/drawing/2014/main" id="{00000000-0008-0000-0100-00000F000000}"/>
              </a:ext>
            </a:extLst>
          </xdr:cNvPr>
          <xdr:cNvGrpSpPr/>
        </xdr:nvGrpSpPr>
        <xdr:grpSpPr>
          <a:xfrm>
            <a:off x="1159763" y="2960850"/>
            <a:ext cx="8372475" cy="1638300"/>
            <a:chOff x="9525" y="123825"/>
            <a:chExt cx="8382000" cy="1638300"/>
          </a:xfrm>
        </xdr:grpSpPr>
        <xdr:sp macro="" textlink="">
          <xdr:nvSpPr>
            <xdr:cNvPr id="6" name="Shape 6">
              <a:extLst>
                <a:ext uri="{FF2B5EF4-FFF2-40B4-BE49-F238E27FC236}">
                  <a16:creationId xmlns:a16="http://schemas.microsoft.com/office/drawing/2014/main" id="{00000000-0008-0000-0100-000006000000}"/>
                </a:ext>
              </a:extLst>
            </xdr:cNvPr>
            <xdr:cNvSpPr/>
          </xdr:nvSpPr>
          <xdr:spPr>
            <a:xfrm>
              <a:off x="9525" y="123825"/>
              <a:ext cx="8382000" cy="16383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grpSp>
          <xdr:nvGrpSpPr>
            <xdr:cNvPr id="16" name="Shape 16">
              <a:extLst>
                <a:ext uri="{FF2B5EF4-FFF2-40B4-BE49-F238E27FC236}">
                  <a16:creationId xmlns:a16="http://schemas.microsoft.com/office/drawing/2014/main" id="{00000000-0008-0000-0100-000010000000}"/>
                </a:ext>
              </a:extLst>
            </xdr:cNvPr>
            <xdr:cNvGrpSpPr/>
          </xdr:nvGrpSpPr>
          <xdr:grpSpPr>
            <a:xfrm>
              <a:off x="9525" y="1047749"/>
              <a:ext cx="8382000" cy="714376"/>
              <a:chOff x="238125" y="752474"/>
              <a:chExt cx="8382000" cy="714376"/>
            </a:xfrm>
          </xdr:grpSpPr>
          <xdr:sp macro="" textlink="">
            <xdr:nvSpPr>
              <xdr:cNvPr id="17" name="Shape 17">
                <a:hlinkClick xmlns:r="http://schemas.openxmlformats.org/officeDocument/2006/relationships" r:id="rId1"/>
                <a:extLst>
                  <a:ext uri="{FF2B5EF4-FFF2-40B4-BE49-F238E27FC236}">
                    <a16:creationId xmlns:a16="http://schemas.microsoft.com/office/drawing/2014/main" id="{00000000-0008-0000-0100-000011000000}"/>
                  </a:ext>
                </a:extLst>
              </xdr:cNvPr>
              <xdr:cNvSpPr/>
            </xdr:nvSpPr>
            <xdr:spPr>
              <a:xfrm>
                <a:off x="5949950" y="752474"/>
                <a:ext cx="1314450" cy="219075"/>
              </a:xfrm>
              <a:prstGeom prst="round2SameRect">
                <a:avLst>
                  <a:gd name="adj1" fmla="val 16667"/>
                  <a:gd name="adj2" fmla="val 0"/>
                </a:avLst>
              </a:prstGeom>
              <a:solidFill>
                <a:schemeClr val="accent6"/>
              </a:solidFill>
              <a:ln>
                <a:noFill/>
              </a:ln>
            </xdr:spPr>
            <xdr:txBody>
              <a:bodyPr spcFirstLastPara="1" wrap="square" lIns="18275" tIns="0" rIns="0" bIns="0" anchor="ctr" anchorCtr="0">
                <a:noAutofit/>
              </a:bodyPr>
              <a:lstStyle/>
              <a:p>
                <a:pPr marL="0" lvl="0" indent="0" algn="ctr" rtl="0">
                  <a:spcBef>
                    <a:spcPts val="0"/>
                  </a:spcBef>
                  <a:spcAft>
                    <a:spcPts val="0"/>
                  </a:spcAft>
                  <a:buNone/>
                </a:pPr>
                <a:r>
                  <a:rPr lang="en-US" sz="1200">
                    <a:solidFill>
                      <a:schemeClr val="lt1"/>
                    </a:solidFill>
                  </a:rPr>
                  <a:t>Age Data</a:t>
                </a:r>
                <a:endParaRPr sz="1400"/>
              </a:p>
            </xdr:txBody>
          </xdr:sp>
          <xdr:sp macro="" textlink="">
            <xdr:nvSpPr>
              <xdr:cNvPr id="18" name="Shape 18">
                <a:hlinkClick xmlns:r="http://schemas.openxmlformats.org/officeDocument/2006/relationships" r:id="rId2"/>
                <a:extLst>
                  <a:ext uri="{FF2B5EF4-FFF2-40B4-BE49-F238E27FC236}">
                    <a16:creationId xmlns:a16="http://schemas.microsoft.com/office/drawing/2014/main" id="{00000000-0008-0000-0100-000012000000}"/>
                  </a:ext>
                </a:extLst>
              </xdr:cNvPr>
              <xdr:cNvSpPr/>
            </xdr:nvSpPr>
            <xdr:spPr>
              <a:xfrm>
                <a:off x="4594225" y="790574"/>
                <a:ext cx="1314450" cy="219075"/>
              </a:xfrm>
              <a:prstGeom prst="round2SameRect">
                <a:avLst>
                  <a:gd name="adj1" fmla="val 16667"/>
                  <a:gd name="adj2" fmla="val 0"/>
                </a:avLst>
              </a:prstGeom>
              <a:solidFill>
                <a:schemeClr val="accent5"/>
              </a:solidFill>
              <a:ln>
                <a:noFill/>
              </a:ln>
            </xdr:spPr>
            <xdr:txBody>
              <a:bodyPr spcFirstLastPara="1" wrap="square" lIns="18275" tIns="0" rIns="0" bIns="0" anchor="ctr" anchorCtr="0">
                <a:noAutofit/>
              </a:bodyPr>
              <a:lstStyle/>
              <a:p>
                <a:pPr marL="0" lvl="0" indent="0" algn="ctr" rtl="0">
                  <a:spcBef>
                    <a:spcPts val="0"/>
                  </a:spcBef>
                  <a:spcAft>
                    <a:spcPts val="0"/>
                  </a:spcAft>
                  <a:buNone/>
                </a:pPr>
                <a:r>
                  <a:rPr lang="en-US" sz="1200">
                    <a:solidFill>
                      <a:schemeClr val="lt1"/>
                    </a:solidFill>
                  </a:rPr>
                  <a:t>Customisation</a:t>
                </a:r>
                <a:endParaRPr sz="1400"/>
              </a:p>
            </xdr:txBody>
          </xdr:sp>
          <xdr:sp macro="" textlink="">
            <xdr:nvSpPr>
              <xdr:cNvPr id="19" name="Shape 19">
                <a:hlinkClick xmlns:r="http://schemas.openxmlformats.org/officeDocument/2006/relationships" r:id="rId3"/>
                <a:extLst>
                  <a:ext uri="{FF2B5EF4-FFF2-40B4-BE49-F238E27FC236}">
                    <a16:creationId xmlns:a16="http://schemas.microsoft.com/office/drawing/2014/main" id="{00000000-0008-0000-0100-000013000000}"/>
                  </a:ext>
                </a:extLst>
              </xdr:cNvPr>
              <xdr:cNvSpPr/>
            </xdr:nvSpPr>
            <xdr:spPr>
              <a:xfrm>
                <a:off x="7305675" y="752474"/>
                <a:ext cx="1314450" cy="219075"/>
              </a:xfrm>
              <a:prstGeom prst="round2SameRect">
                <a:avLst>
                  <a:gd name="adj1" fmla="val 16667"/>
                  <a:gd name="adj2" fmla="val 0"/>
                </a:avLst>
              </a:prstGeom>
              <a:solidFill>
                <a:schemeClr val="accent4"/>
              </a:solidFill>
              <a:ln>
                <a:noFill/>
              </a:ln>
            </xdr:spPr>
            <xdr:txBody>
              <a:bodyPr spcFirstLastPara="1" wrap="square" lIns="18275" tIns="0" rIns="0" bIns="0" anchor="ctr" anchorCtr="0">
                <a:noAutofit/>
              </a:bodyPr>
              <a:lstStyle/>
              <a:p>
                <a:pPr marL="0" lvl="0" indent="0" algn="ctr" rtl="0">
                  <a:spcBef>
                    <a:spcPts val="0"/>
                  </a:spcBef>
                  <a:spcAft>
                    <a:spcPts val="0"/>
                  </a:spcAft>
                  <a:buNone/>
                </a:pPr>
                <a:r>
                  <a:rPr lang="en-US" sz="1200">
                    <a:solidFill>
                      <a:schemeClr val="lt1"/>
                    </a:solidFill>
                  </a:rPr>
                  <a:t>Output</a:t>
                </a:r>
                <a:endParaRPr sz="1400"/>
              </a:p>
            </xdr:txBody>
          </xdr:sp>
          <xdr:grpSp>
            <xdr:nvGrpSpPr>
              <xdr:cNvPr id="20" name="Shape 20">
                <a:extLst>
                  <a:ext uri="{FF2B5EF4-FFF2-40B4-BE49-F238E27FC236}">
                    <a16:creationId xmlns:a16="http://schemas.microsoft.com/office/drawing/2014/main" id="{00000000-0008-0000-0100-000014000000}"/>
                  </a:ext>
                </a:extLst>
              </xdr:cNvPr>
              <xdr:cNvGrpSpPr/>
            </xdr:nvGrpSpPr>
            <xdr:grpSpPr>
              <a:xfrm>
                <a:off x="238125" y="752474"/>
                <a:ext cx="8382000" cy="714376"/>
                <a:chOff x="238125" y="752474"/>
                <a:chExt cx="8382000" cy="714376"/>
              </a:xfrm>
            </xdr:grpSpPr>
            <xdr:sp macro="" textlink="">
              <xdr:nvSpPr>
                <xdr:cNvPr id="21" name="Shape 21">
                  <a:hlinkClick xmlns:r="http://schemas.openxmlformats.org/officeDocument/2006/relationships" r:id="rId4"/>
                  <a:extLst>
                    <a:ext uri="{FF2B5EF4-FFF2-40B4-BE49-F238E27FC236}">
                      <a16:creationId xmlns:a16="http://schemas.microsoft.com/office/drawing/2014/main" id="{00000000-0008-0000-0100-000015000000}"/>
                    </a:ext>
                  </a:extLst>
                </xdr:cNvPr>
                <xdr:cNvSpPr/>
              </xdr:nvSpPr>
              <xdr:spPr>
                <a:xfrm>
                  <a:off x="3238500" y="752474"/>
                  <a:ext cx="1314450" cy="219075"/>
                </a:xfrm>
                <a:prstGeom prst="round2SameRect">
                  <a:avLst>
                    <a:gd name="adj1" fmla="val 16667"/>
                    <a:gd name="adj2" fmla="val 0"/>
                  </a:avLst>
                </a:prstGeom>
                <a:solidFill>
                  <a:schemeClr val="accent3"/>
                </a:solidFill>
                <a:ln>
                  <a:noFill/>
                </a:ln>
              </xdr:spPr>
              <xdr:txBody>
                <a:bodyPr spcFirstLastPara="1" wrap="square" lIns="18275" tIns="0" rIns="0" bIns="0" anchor="ctr" anchorCtr="0">
                  <a:noAutofit/>
                </a:bodyPr>
                <a:lstStyle/>
                <a:p>
                  <a:pPr marL="0" lvl="0" indent="0" algn="ctr" rtl="0">
                    <a:spcBef>
                      <a:spcPts val="0"/>
                    </a:spcBef>
                    <a:spcAft>
                      <a:spcPts val="0"/>
                    </a:spcAft>
                    <a:buNone/>
                  </a:pPr>
                  <a:r>
                    <a:rPr lang="en-US" sz="1200">
                      <a:solidFill>
                        <a:schemeClr val="lt1"/>
                      </a:solidFill>
                    </a:rPr>
                    <a:t>Country Selection</a:t>
                  </a:r>
                  <a:endParaRPr sz="1400"/>
                </a:p>
              </xdr:txBody>
            </xdr:sp>
            <xdr:sp macro="" textlink="">
              <xdr:nvSpPr>
                <xdr:cNvPr id="22" name="Shape 22">
                  <a:extLst>
                    <a:ext uri="{FF2B5EF4-FFF2-40B4-BE49-F238E27FC236}">
                      <a16:creationId xmlns:a16="http://schemas.microsoft.com/office/drawing/2014/main" id="{00000000-0008-0000-0100-000016000000}"/>
                    </a:ext>
                  </a:extLst>
                </xdr:cNvPr>
                <xdr:cNvSpPr/>
              </xdr:nvSpPr>
              <xdr:spPr>
                <a:xfrm>
                  <a:off x="238125" y="1009650"/>
                  <a:ext cx="8382000" cy="457200"/>
                </a:xfrm>
                <a:prstGeom prst="rect">
                  <a:avLst/>
                </a:prstGeom>
                <a:solidFill>
                  <a:schemeClr val="accent5"/>
                </a:solidFill>
                <a:ln>
                  <a:noFill/>
                </a:ln>
              </xdr:spPr>
              <xdr:txBody>
                <a:bodyPr spcFirstLastPara="1" wrap="square" lIns="18275" tIns="0" rIns="0" bIns="0" anchor="ctr" anchorCtr="0">
                  <a:noAutofit/>
                </a:bodyPr>
                <a:lstStyle/>
                <a:p>
                  <a:pPr marL="0" lvl="1" indent="0" algn="l" rtl="0">
                    <a:spcBef>
                      <a:spcPts val="0"/>
                    </a:spcBef>
                    <a:spcAft>
                      <a:spcPts val="0"/>
                    </a:spcAft>
                    <a:buNone/>
                  </a:pPr>
                  <a:r>
                    <a:rPr lang="en-US" sz="1600">
                      <a:solidFill>
                        <a:schemeClr val="lt1"/>
                      </a:solidFill>
                    </a:rPr>
                    <a:t> Optional Step 2: Override country-specific input data</a:t>
                  </a:r>
                  <a:endParaRPr sz="1600">
                    <a:solidFill>
                      <a:schemeClr val="lt1"/>
                    </a:solidFill>
                  </a:endParaRPr>
                </a:p>
              </xdr:txBody>
            </xdr:sp>
          </xdr:grpSp>
        </xdr:grpSp>
        <xdr:sp macro="" textlink="">
          <xdr:nvSpPr>
            <xdr:cNvPr id="23" name="Shape 23">
              <a:extLst>
                <a:ext uri="{FF2B5EF4-FFF2-40B4-BE49-F238E27FC236}">
                  <a16:creationId xmlns:a16="http://schemas.microsoft.com/office/drawing/2014/main" id="{00000000-0008-0000-0100-000017000000}"/>
                </a:ext>
              </a:extLst>
            </xdr:cNvPr>
            <xdr:cNvSpPr txBox="1"/>
          </xdr:nvSpPr>
          <xdr:spPr>
            <a:xfrm>
              <a:off x="1228725" y="123825"/>
              <a:ext cx="6400800" cy="885825"/>
            </a:xfrm>
            <a:prstGeom prst="rect">
              <a:avLst/>
            </a:prstGeom>
            <a:solidFill>
              <a:schemeClr val="lt1"/>
            </a:solid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2400">
                  <a:solidFill>
                    <a:schemeClr val="dk1"/>
                  </a:solidFill>
                  <a:latin typeface="Calibri"/>
                  <a:ea typeface="Calibri"/>
                  <a:cs typeface="Calibri"/>
                  <a:sym typeface="Calibri"/>
                </a:rPr>
                <a:t>PRIME Tool</a:t>
              </a:r>
              <a:endParaRPr sz="1400"/>
            </a:p>
            <a:p>
              <a:pPr marL="0" lvl="0" indent="0" algn="l" rtl="0">
                <a:spcBef>
                  <a:spcPts val="0"/>
                </a:spcBef>
                <a:spcAft>
                  <a:spcPts val="0"/>
                </a:spcAft>
                <a:buNone/>
              </a:pPr>
              <a:r>
                <a:rPr lang="en-US" sz="1200">
                  <a:solidFill>
                    <a:schemeClr val="dk1"/>
                  </a:solidFill>
                  <a:latin typeface="Calibri"/>
                  <a:ea typeface="Calibri"/>
                  <a:cs typeface="Calibri"/>
                  <a:sym typeface="Calibri"/>
                </a:rPr>
                <a:t>HPV Vaccination cost-effective assessment from the World Health Organisation</a:t>
              </a:r>
              <a:endParaRPr sz="1400"/>
            </a:p>
            <a:p>
              <a:pPr marL="0" lvl="0" indent="0" algn="l" rtl="0">
                <a:spcBef>
                  <a:spcPts val="0"/>
                </a:spcBef>
                <a:spcAft>
                  <a:spcPts val="0"/>
                </a:spcAft>
                <a:buNone/>
              </a:pPr>
              <a:r>
                <a:rPr lang="en-US" sz="1200">
                  <a:solidFill>
                    <a:schemeClr val="dk1"/>
                  </a:solidFill>
                  <a:latin typeface="Calibri"/>
                  <a:ea typeface="Calibri"/>
                  <a:cs typeface="Calibri"/>
                  <a:sym typeface="Calibri"/>
                </a:rPr>
                <a:t>More information at www.primetool.org</a:t>
              </a:r>
              <a:endParaRPr sz="1400"/>
            </a:p>
            <a:p>
              <a:pPr marL="0" lvl="0" indent="0" algn="l" rtl="0">
                <a:spcBef>
                  <a:spcPts val="0"/>
                </a:spcBef>
                <a:spcAft>
                  <a:spcPts val="0"/>
                </a:spcAft>
                <a:buNone/>
              </a:pPr>
              <a:endParaRPr sz="2000"/>
            </a:p>
          </xdr:txBody>
        </xdr:sp>
      </xdr:grpSp>
    </xdr:grpSp>
    <xdr:clientData fLocksWithSheet="0"/>
  </xdr:oneCellAnchor>
  <xdr:oneCellAnchor>
    <xdr:from>
      <xdr:col>4</xdr:col>
      <xdr:colOff>114300</xdr:colOff>
      <xdr:row>26</xdr:row>
      <xdr:rowOff>47625</xdr:rowOff>
    </xdr:from>
    <xdr:ext cx="2543175" cy="514350"/>
    <xdr:sp macro="" textlink="">
      <xdr:nvSpPr>
        <xdr:cNvPr id="24" name="Shape 24">
          <a:hlinkClick xmlns:r="http://schemas.openxmlformats.org/officeDocument/2006/relationships" r:id="rId4"/>
          <a:extLst>
            <a:ext uri="{FF2B5EF4-FFF2-40B4-BE49-F238E27FC236}">
              <a16:creationId xmlns:a16="http://schemas.microsoft.com/office/drawing/2014/main" id="{00000000-0008-0000-0100-000018000000}"/>
            </a:ext>
          </a:extLst>
        </xdr:cNvPr>
        <xdr:cNvSpPr/>
      </xdr:nvSpPr>
      <xdr:spPr>
        <a:xfrm rot="10800000">
          <a:off x="4074413" y="3527588"/>
          <a:ext cx="2543175" cy="504825"/>
        </a:xfrm>
        <a:prstGeom prst="rightArrow">
          <a:avLst>
            <a:gd name="adj1" fmla="val 50000"/>
            <a:gd name="adj2" fmla="val 50000"/>
          </a:avLst>
        </a:prstGeom>
        <a:solidFill>
          <a:schemeClr val="accent3"/>
        </a:solidFill>
        <a:ln w="9525" cap="flat" cmpd="sng">
          <a:solidFill>
            <a:schemeClr val="accent3"/>
          </a:solidFill>
          <a:prstDash val="solid"/>
          <a:round/>
          <a:headEnd type="none" w="sm" len="sm"/>
          <a:tailEnd type="none" w="sm" len="sm"/>
        </a:ln>
      </xdr:spPr>
      <xdr:txBody>
        <a:bodyPr spcFirstLastPara="1" wrap="square" lIns="18275" tIns="0" rIns="0" bIns="0" anchor="ctr" anchorCtr="0">
          <a:noAutofit/>
        </a:bodyPr>
        <a:lstStyle/>
        <a:p>
          <a:pPr marL="0" lvl="0" indent="0" algn="ctr" rtl="0">
            <a:spcBef>
              <a:spcPts val="0"/>
            </a:spcBef>
            <a:spcAft>
              <a:spcPts val="0"/>
            </a:spcAft>
            <a:buNone/>
          </a:pPr>
          <a:r>
            <a:rPr lang="en-US" sz="1200">
              <a:solidFill>
                <a:schemeClr val="lt1"/>
              </a:solidFill>
            </a:rPr>
            <a:t>Go back and change country</a:t>
          </a:r>
          <a:endParaRPr sz="1400"/>
        </a:p>
      </xdr:txBody>
    </xdr:sp>
    <xdr:clientData fLocksWithSheet="0"/>
  </xdr:oneCellAnchor>
  <xdr:oneCellAnchor>
    <xdr:from>
      <xdr:col>4</xdr:col>
      <xdr:colOff>381000</xdr:colOff>
      <xdr:row>29</xdr:row>
      <xdr:rowOff>104775</xdr:rowOff>
    </xdr:from>
    <xdr:ext cx="2562225" cy="514350"/>
    <xdr:sp macro="" textlink="">
      <xdr:nvSpPr>
        <xdr:cNvPr id="25" name="Shape 25">
          <a:hlinkClick xmlns:r="http://schemas.openxmlformats.org/officeDocument/2006/relationships" r:id="rId1"/>
          <a:extLst>
            <a:ext uri="{FF2B5EF4-FFF2-40B4-BE49-F238E27FC236}">
              <a16:creationId xmlns:a16="http://schemas.microsoft.com/office/drawing/2014/main" id="{00000000-0008-0000-0100-000019000000}"/>
            </a:ext>
          </a:extLst>
        </xdr:cNvPr>
        <xdr:cNvSpPr/>
      </xdr:nvSpPr>
      <xdr:spPr>
        <a:xfrm>
          <a:off x="4069650" y="3527588"/>
          <a:ext cx="2552700" cy="504825"/>
        </a:xfrm>
        <a:prstGeom prst="rightArrow">
          <a:avLst>
            <a:gd name="adj1" fmla="val 50000"/>
            <a:gd name="adj2" fmla="val 50000"/>
          </a:avLst>
        </a:prstGeom>
        <a:solidFill>
          <a:schemeClr val="accent6"/>
        </a:solidFill>
        <a:ln>
          <a:noFill/>
        </a:ln>
      </xdr:spPr>
      <xdr:txBody>
        <a:bodyPr spcFirstLastPara="1" wrap="square" lIns="18275" tIns="0" rIns="0" bIns="0" anchor="ctr" anchorCtr="0">
          <a:noAutofit/>
        </a:bodyPr>
        <a:lstStyle/>
        <a:p>
          <a:pPr marL="0" lvl="0" indent="0" algn="ctr" rtl="0">
            <a:spcBef>
              <a:spcPts val="0"/>
            </a:spcBef>
            <a:spcAft>
              <a:spcPts val="0"/>
            </a:spcAft>
            <a:buNone/>
          </a:pPr>
          <a:r>
            <a:rPr lang="en-US" sz="1200">
              <a:solidFill>
                <a:schemeClr val="lt1"/>
              </a:solidFill>
            </a:rPr>
            <a:t>Further customise - edit age data</a:t>
          </a:r>
          <a:endParaRPr sz="1200">
            <a:solidFill>
              <a:schemeClr val="lt1"/>
            </a:solidFill>
          </a:endParaRPr>
        </a:p>
      </xdr:txBody>
    </xdr:sp>
    <xdr:clientData fLocksWithSheet="0"/>
  </xdr:oneCellAnchor>
  <xdr:oneCellAnchor>
    <xdr:from>
      <xdr:col>4</xdr:col>
      <xdr:colOff>381000</xdr:colOff>
      <xdr:row>32</xdr:row>
      <xdr:rowOff>152400</xdr:rowOff>
    </xdr:from>
    <xdr:ext cx="2571750" cy="542925"/>
    <xdr:sp macro="" textlink="">
      <xdr:nvSpPr>
        <xdr:cNvPr id="26" name="Shape 26">
          <a:hlinkClick xmlns:r="http://schemas.openxmlformats.org/officeDocument/2006/relationships" r:id="rId3"/>
          <a:extLst>
            <a:ext uri="{FF2B5EF4-FFF2-40B4-BE49-F238E27FC236}">
              <a16:creationId xmlns:a16="http://schemas.microsoft.com/office/drawing/2014/main" id="{00000000-0008-0000-0100-00001A000000}"/>
            </a:ext>
          </a:extLst>
        </xdr:cNvPr>
        <xdr:cNvSpPr/>
      </xdr:nvSpPr>
      <xdr:spPr>
        <a:xfrm>
          <a:off x="4064888" y="3513300"/>
          <a:ext cx="2562225" cy="533400"/>
        </a:xfrm>
        <a:prstGeom prst="rightArrow">
          <a:avLst>
            <a:gd name="adj1" fmla="val 50000"/>
            <a:gd name="adj2" fmla="val 50000"/>
          </a:avLst>
        </a:prstGeom>
        <a:solidFill>
          <a:schemeClr val="accent4"/>
        </a:solidFill>
        <a:ln>
          <a:noFill/>
        </a:ln>
      </xdr:spPr>
      <xdr:txBody>
        <a:bodyPr spcFirstLastPara="1" wrap="square" lIns="18275" tIns="0" rIns="0" bIns="0" anchor="ctr" anchorCtr="0">
          <a:noAutofit/>
        </a:bodyPr>
        <a:lstStyle/>
        <a:p>
          <a:pPr marL="0" lvl="0" indent="0" algn="ctr" rtl="0">
            <a:spcBef>
              <a:spcPts val="0"/>
            </a:spcBef>
            <a:spcAft>
              <a:spcPts val="0"/>
            </a:spcAft>
            <a:buNone/>
          </a:pPr>
          <a:r>
            <a:rPr lang="en-US" sz="1200">
              <a:solidFill>
                <a:schemeClr val="lt1"/>
              </a:solidFill>
            </a:rPr>
            <a:t>View output using current values</a:t>
          </a:r>
          <a:endParaRPr sz="1400"/>
        </a:p>
        <a:p>
          <a:pPr marL="0" lvl="0" indent="0" algn="ctr" rtl="0">
            <a:spcBef>
              <a:spcPts val="0"/>
            </a:spcBef>
            <a:spcAft>
              <a:spcPts val="0"/>
            </a:spcAft>
            <a:buNone/>
          </a:pPr>
          <a:endParaRPr sz="1200">
            <a:solidFill>
              <a:schemeClr val="lt1"/>
            </a:solidFill>
          </a:endParaRPr>
        </a:p>
      </xdr:txBody>
    </xdr:sp>
    <xdr:clientData fLocksWithSheet="0"/>
  </xdr:oneCellAnchor>
  <xdr:oneCellAnchor>
    <xdr:from>
      <xdr:col>0</xdr:col>
      <xdr:colOff>0</xdr:colOff>
      <xdr:row>0</xdr:row>
      <xdr:rowOff>0</xdr:rowOff>
    </xdr:from>
    <xdr:ext cx="1219200" cy="1219200"/>
    <xdr:pic>
      <xdr:nvPicPr>
        <xdr:cNvPr id="3" name="image1.png">
          <a:extLst>
            <a:ext uri="{FF2B5EF4-FFF2-40B4-BE49-F238E27FC236}">
              <a16:creationId xmlns:a16="http://schemas.microsoft.com/office/drawing/2014/main" id="{00000000-0008-0000-0100-000003000000}"/>
            </a:ext>
          </a:extLst>
        </xdr:cNvPr>
        <xdr:cNvPicPr preferRelativeResize="0"/>
      </xdr:nvPicPr>
      <xdr:blipFill>
        <a:blip xmlns:r="http://schemas.openxmlformats.org/officeDocument/2006/relationships" r:embed="rId5" cstate="print"/>
        <a:stretch>
          <a:fillRect/>
        </a:stretch>
      </xdr:blipFill>
      <xdr:spPr>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dr:oneCellAnchor>
    <xdr:from>
      <xdr:col>0</xdr:col>
      <xdr:colOff>9525</xdr:colOff>
      <xdr:row>0</xdr:row>
      <xdr:rowOff>266700</xdr:rowOff>
    </xdr:from>
    <xdr:ext cx="10039350" cy="1647825"/>
    <xdr:grpSp>
      <xdr:nvGrpSpPr>
        <xdr:cNvPr id="2" name="Shape 2">
          <a:extLst>
            <a:ext uri="{FF2B5EF4-FFF2-40B4-BE49-F238E27FC236}">
              <a16:creationId xmlns:a16="http://schemas.microsoft.com/office/drawing/2014/main" id="{00000000-0008-0000-0200-000002000000}"/>
            </a:ext>
          </a:extLst>
        </xdr:cNvPr>
        <xdr:cNvGrpSpPr/>
      </xdr:nvGrpSpPr>
      <xdr:grpSpPr>
        <a:xfrm>
          <a:off x="9525" y="266700"/>
          <a:ext cx="10039350" cy="1647825"/>
          <a:chOff x="326325" y="2956088"/>
          <a:chExt cx="10039350" cy="1647825"/>
        </a:xfrm>
      </xdr:grpSpPr>
      <xdr:grpSp>
        <xdr:nvGrpSpPr>
          <xdr:cNvPr id="27" name="Shape 27">
            <a:extLst>
              <a:ext uri="{FF2B5EF4-FFF2-40B4-BE49-F238E27FC236}">
                <a16:creationId xmlns:a16="http://schemas.microsoft.com/office/drawing/2014/main" id="{00000000-0008-0000-0200-00001B000000}"/>
              </a:ext>
            </a:extLst>
          </xdr:cNvPr>
          <xdr:cNvGrpSpPr/>
        </xdr:nvGrpSpPr>
        <xdr:grpSpPr>
          <a:xfrm>
            <a:off x="326325" y="2956088"/>
            <a:ext cx="10039350" cy="1647825"/>
            <a:chOff x="9525" y="123825"/>
            <a:chExt cx="8382000" cy="1638300"/>
          </a:xfrm>
        </xdr:grpSpPr>
        <xdr:sp macro="" textlink="">
          <xdr:nvSpPr>
            <xdr:cNvPr id="6" name="Shape 6">
              <a:extLst>
                <a:ext uri="{FF2B5EF4-FFF2-40B4-BE49-F238E27FC236}">
                  <a16:creationId xmlns:a16="http://schemas.microsoft.com/office/drawing/2014/main" id="{00000000-0008-0000-0200-000006000000}"/>
                </a:ext>
              </a:extLst>
            </xdr:cNvPr>
            <xdr:cNvSpPr/>
          </xdr:nvSpPr>
          <xdr:spPr>
            <a:xfrm>
              <a:off x="9525" y="123825"/>
              <a:ext cx="8382000" cy="16383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grpSp>
          <xdr:nvGrpSpPr>
            <xdr:cNvPr id="28" name="Shape 28">
              <a:extLst>
                <a:ext uri="{FF2B5EF4-FFF2-40B4-BE49-F238E27FC236}">
                  <a16:creationId xmlns:a16="http://schemas.microsoft.com/office/drawing/2014/main" id="{00000000-0008-0000-0200-00001C000000}"/>
                </a:ext>
              </a:extLst>
            </xdr:cNvPr>
            <xdr:cNvGrpSpPr/>
          </xdr:nvGrpSpPr>
          <xdr:grpSpPr>
            <a:xfrm>
              <a:off x="9525" y="1047749"/>
              <a:ext cx="8382000" cy="714376"/>
              <a:chOff x="238125" y="752474"/>
              <a:chExt cx="8382000" cy="714376"/>
            </a:xfrm>
          </xdr:grpSpPr>
          <xdr:sp macro="" textlink="">
            <xdr:nvSpPr>
              <xdr:cNvPr id="29" name="Shape 29">
                <a:hlinkClick xmlns:r="http://schemas.openxmlformats.org/officeDocument/2006/relationships" r:id="rId1"/>
                <a:extLst>
                  <a:ext uri="{FF2B5EF4-FFF2-40B4-BE49-F238E27FC236}">
                    <a16:creationId xmlns:a16="http://schemas.microsoft.com/office/drawing/2014/main" id="{00000000-0008-0000-0200-00001D000000}"/>
                  </a:ext>
                </a:extLst>
              </xdr:cNvPr>
              <xdr:cNvSpPr/>
            </xdr:nvSpPr>
            <xdr:spPr>
              <a:xfrm>
                <a:off x="5949950" y="790574"/>
                <a:ext cx="1314450" cy="219075"/>
              </a:xfrm>
              <a:prstGeom prst="round2SameRect">
                <a:avLst>
                  <a:gd name="adj1" fmla="val 16667"/>
                  <a:gd name="adj2" fmla="val 0"/>
                </a:avLst>
              </a:prstGeom>
              <a:solidFill>
                <a:schemeClr val="accent6"/>
              </a:solidFill>
              <a:ln>
                <a:noFill/>
              </a:ln>
            </xdr:spPr>
            <xdr:txBody>
              <a:bodyPr spcFirstLastPara="1" wrap="square" lIns="18275" tIns="0" rIns="0" bIns="0" anchor="ctr" anchorCtr="0">
                <a:noAutofit/>
              </a:bodyPr>
              <a:lstStyle/>
              <a:p>
                <a:pPr marL="0" lvl="0" indent="0" algn="ctr" rtl="0">
                  <a:spcBef>
                    <a:spcPts val="0"/>
                  </a:spcBef>
                  <a:spcAft>
                    <a:spcPts val="0"/>
                  </a:spcAft>
                  <a:buNone/>
                </a:pPr>
                <a:r>
                  <a:rPr lang="en-US" sz="1200">
                    <a:solidFill>
                      <a:schemeClr val="lt1"/>
                    </a:solidFill>
                  </a:rPr>
                  <a:t>Age Data</a:t>
                </a:r>
                <a:endParaRPr sz="1400"/>
              </a:p>
            </xdr:txBody>
          </xdr:sp>
          <xdr:sp macro="" textlink="">
            <xdr:nvSpPr>
              <xdr:cNvPr id="30" name="Shape 30">
                <a:hlinkClick xmlns:r="http://schemas.openxmlformats.org/officeDocument/2006/relationships" r:id="rId2"/>
                <a:extLst>
                  <a:ext uri="{FF2B5EF4-FFF2-40B4-BE49-F238E27FC236}">
                    <a16:creationId xmlns:a16="http://schemas.microsoft.com/office/drawing/2014/main" id="{00000000-0008-0000-0200-00001E000000}"/>
                  </a:ext>
                </a:extLst>
              </xdr:cNvPr>
              <xdr:cNvSpPr/>
            </xdr:nvSpPr>
            <xdr:spPr>
              <a:xfrm>
                <a:off x="4594225" y="752474"/>
                <a:ext cx="1314450" cy="219075"/>
              </a:xfrm>
              <a:prstGeom prst="round2SameRect">
                <a:avLst>
                  <a:gd name="adj1" fmla="val 16667"/>
                  <a:gd name="adj2" fmla="val 0"/>
                </a:avLst>
              </a:prstGeom>
              <a:solidFill>
                <a:schemeClr val="accent5"/>
              </a:solidFill>
              <a:ln>
                <a:noFill/>
              </a:ln>
            </xdr:spPr>
            <xdr:txBody>
              <a:bodyPr spcFirstLastPara="1" wrap="square" lIns="18275" tIns="0" rIns="0" bIns="0" anchor="ctr" anchorCtr="0">
                <a:noAutofit/>
              </a:bodyPr>
              <a:lstStyle/>
              <a:p>
                <a:pPr marL="0" lvl="0" indent="0" algn="ctr" rtl="0">
                  <a:spcBef>
                    <a:spcPts val="0"/>
                  </a:spcBef>
                  <a:spcAft>
                    <a:spcPts val="0"/>
                  </a:spcAft>
                  <a:buNone/>
                </a:pPr>
                <a:r>
                  <a:rPr lang="en-US" sz="1200">
                    <a:solidFill>
                      <a:schemeClr val="lt1"/>
                    </a:solidFill>
                  </a:rPr>
                  <a:t>Customisation</a:t>
                </a:r>
                <a:endParaRPr sz="1400"/>
              </a:p>
            </xdr:txBody>
          </xdr:sp>
          <xdr:sp macro="" textlink="">
            <xdr:nvSpPr>
              <xdr:cNvPr id="31" name="Shape 31">
                <a:hlinkClick xmlns:r="http://schemas.openxmlformats.org/officeDocument/2006/relationships" r:id="rId3"/>
                <a:extLst>
                  <a:ext uri="{FF2B5EF4-FFF2-40B4-BE49-F238E27FC236}">
                    <a16:creationId xmlns:a16="http://schemas.microsoft.com/office/drawing/2014/main" id="{00000000-0008-0000-0200-00001F000000}"/>
                  </a:ext>
                </a:extLst>
              </xdr:cNvPr>
              <xdr:cNvSpPr/>
            </xdr:nvSpPr>
            <xdr:spPr>
              <a:xfrm>
                <a:off x="7305675" y="752474"/>
                <a:ext cx="1314450" cy="219075"/>
              </a:xfrm>
              <a:prstGeom prst="round2SameRect">
                <a:avLst>
                  <a:gd name="adj1" fmla="val 16667"/>
                  <a:gd name="adj2" fmla="val 0"/>
                </a:avLst>
              </a:prstGeom>
              <a:solidFill>
                <a:schemeClr val="accent4"/>
              </a:solidFill>
              <a:ln>
                <a:noFill/>
              </a:ln>
            </xdr:spPr>
            <xdr:txBody>
              <a:bodyPr spcFirstLastPara="1" wrap="square" lIns="18275" tIns="0" rIns="0" bIns="0" anchor="ctr" anchorCtr="0">
                <a:noAutofit/>
              </a:bodyPr>
              <a:lstStyle/>
              <a:p>
                <a:pPr marL="0" lvl="0" indent="0" algn="ctr" rtl="0">
                  <a:spcBef>
                    <a:spcPts val="0"/>
                  </a:spcBef>
                  <a:spcAft>
                    <a:spcPts val="0"/>
                  </a:spcAft>
                  <a:buNone/>
                </a:pPr>
                <a:r>
                  <a:rPr lang="en-US" sz="1200">
                    <a:solidFill>
                      <a:schemeClr val="lt1"/>
                    </a:solidFill>
                  </a:rPr>
                  <a:t>Output</a:t>
                </a:r>
                <a:endParaRPr sz="1400"/>
              </a:p>
            </xdr:txBody>
          </xdr:sp>
          <xdr:grpSp>
            <xdr:nvGrpSpPr>
              <xdr:cNvPr id="32" name="Shape 32">
                <a:extLst>
                  <a:ext uri="{FF2B5EF4-FFF2-40B4-BE49-F238E27FC236}">
                    <a16:creationId xmlns:a16="http://schemas.microsoft.com/office/drawing/2014/main" id="{00000000-0008-0000-0200-000020000000}"/>
                  </a:ext>
                </a:extLst>
              </xdr:cNvPr>
              <xdr:cNvGrpSpPr/>
            </xdr:nvGrpSpPr>
            <xdr:grpSpPr>
              <a:xfrm>
                <a:off x="238125" y="752474"/>
                <a:ext cx="8382000" cy="714376"/>
                <a:chOff x="238125" y="752474"/>
                <a:chExt cx="8382000" cy="714376"/>
              </a:xfrm>
            </xdr:grpSpPr>
            <xdr:sp macro="" textlink="">
              <xdr:nvSpPr>
                <xdr:cNvPr id="33" name="Shape 33">
                  <a:hlinkClick xmlns:r="http://schemas.openxmlformats.org/officeDocument/2006/relationships" r:id="rId4"/>
                  <a:extLst>
                    <a:ext uri="{FF2B5EF4-FFF2-40B4-BE49-F238E27FC236}">
                      <a16:creationId xmlns:a16="http://schemas.microsoft.com/office/drawing/2014/main" id="{00000000-0008-0000-0200-000021000000}"/>
                    </a:ext>
                  </a:extLst>
                </xdr:cNvPr>
                <xdr:cNvSpPr/>
              </xdr:nvSpPr>
              <xdr:spPr>
                <a:xfrm>
                  <a:off x="3238500" y="752474"/>
                  <a:ext cx="1314450" cy="219075"/>
                </a:xfrm>
                <a:prstGeom prst="round2SameRect">
                  <a:avLst>
                    <a:gd name="adj1" fmla="val 16667"/>
                    <a:gd name="adj2" fmla="val 0"/>
                  </a:avLst>
                </a:prstGeom>
                <a:solidFill>
                  <a:schemeClr val="accent3"/>
                </a:solidFill>
                <a:ln>
                  <a:noFill/>
                </a:ln>
              </xdr:spPr>
              <xdr:txBody>
                <a:bodyPr spcFirstLastPara="1" wrap="square" lIns="18275" tIns="0" rIns="0" bIns="0" anchor="ctr" anchorCtr="0">
                  <a:noAutofit/>
                </a:bodyPr>
                <a:lstStyle/>
                <a:p>
                  <a:pPr marL="0" lvl="0" indent="0" algn="ctr" rtl="0">
                    <a:spcBef>
                      <a:spcPts val="0"/>
                    </a:spcBef>
                    <a:spcAft>
                      <a:spcPts val="0"/>
                    </a:spcAft>
                    <a:buNone/>
                  </a:pPr>
                  <a:r>
                    <a:rPr lang="en-US" sz="1200">
                      <a:solidFill>
                        <a:schemeClr val="lt1"/>
                      </a:solidFill>
                    </a:rPr>
                    <a:t>Country Selection</a:t>
                  </a:r>
                  <a:endParaRPr sz="1400"/>
                </a:p>
              </xdr:txBody>
            </xdr:sp>
            <xdr:sp macro="" textlink="">
              <xdr:nvSpPr>
                <xdr:cNvPr id="34" name="Shape 34">
                  <a:extLst>
                    <a:ext uri="{FF2B5EF4-FFF2-40B4-BE49-F238E27FC236}">
                      <a16:creationId xmlns:a16="http://schemas.microsoft.com/office/drawing/2014/main" id="{00000000-0008-0000-0200-000022000000}"/>
                    </a:ext>
                  </a:extLst>
                </xdr:cNvPr>
                <xdr:cNvSpPr/>
              </xdr:nvSpPr>
              <xdr:spPr>
                <a:xfrm>
                  <a:off x="238125" y="1009650"/>
                  <a:ext cx="8382000" cy="457200"/>
                </a:xfrm>
                <a:prstGeom prst="rect">
                  <a:avLst/>
                </a:prstGeom>
                <a:solidFill>
                  <a:schemeClr val="accent6"/>
                </a:solidFill>
                <a:ln>
                  <a:noFill/>
                </a:ln>
              </xdr:spPr>
              <xdr:txBody>
                <a:bodyPr spcFirstLastPara="1" wrap="square" lIns="18275" tIns="0" rIns="0" bIns="0" anchor="ctr" anchorCtr="0">
                  <a:noAutofit/>
                </a:bodyPr>
                <a:lstStyle/>
                <a:p>
                  <a:pPr marL="0" lvl="1" indent="0" algn="l" rtl="0">
                    <a:spcBef>
                      <a:spcPts val="0"/>
                    </a:spcBef>
                    <a:spcAft>
                      <a:spcPts val="0"/>
                    </a:spcAft>
                    <a:buNone/>
                  </a:pPr>
                  <a:r>
                    <a:rPr lang="en-US" sz="1600">
                      <a:solidFill>
                        <a:schemeClr val="lt1"/>
                      </a:solidFill>
                    </a:rPr>
                    <a:t> Optional Step 3: Override age-related data</a:t>
                  </a:r>
                  <a:endParaRPr sz="1600">
                    <a:solidFill>
                      <a:schemeClr val="lt1"/>
                    </a:solidFill>
                  </a:endParaRPr>
                </a:p>
              </xdr:txBody>
            </xdr:sp>
          </xdr:grpSp>
        </xdr:grpSp>
        <xdr:sp macro="" textlink="">
          <xdr:nvSpPr>
            <xdr:cNvPr id="35" name="Shape 35">
              <a:extLst>
                <a:ext uri="{FF2B5EF4-FFF2-40B4-BE49-F238E27FC236}">
                  <a16:creationId xmlns:a16="http://schemas.microsoft.com/office/drawing/2014/main" id="{00000000-0008-0000-0200-000023000000}"/>
                </a:ext>
              </a:extLst>
            </xdr:cNvPr>
            <xdr:cNvSpPr txBox="1"/>
          </xdr:nvSpPr>
          <xdr:spPr>
            <a:xfrm>
              <a:off x="1228725" y="123825"/>
              <a:ext cx="6400800" cy="885825"/>
            </a:xfrm>
            <a:prstGeom prst="rect">
              <a:avLst/>
            </a:prstGeom>
            <a:solidFill>
              <a:schemeClr val="lt1"/>
            </a:solid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2400">
                  <a:solidFill>
                    <a:schemeClr val="dk1"/>
                  </a:solidFill>
                  <a:latin typeface="Calibri"/>
                  <a:ea typeface="Calibri"/>
                  <a:cs typeface="Calibri"/>
                  <a:sym typeface="Calibri"/>
                </a:rPr>
                <a:t>PRIME Tool</a:t>
              </a:r>
              <a:endParaRPr sz="1400"/>
            </a:p>
            <a:p>
              <a:pPr marL="0" lvl="0" indent="0" algn="l" rtl="0">
                <a:spcBef>
                  <a:spcPts val="0"/>
                </a:spcBef>
                <a:spcAft>
                  <a:spcPts val="0"/>
                </a:spcAft>
                <a:buNone/>
              </a:pPr>
              <a:r>
                <a:rPr lang="en-US" sz="1200">
                  <a:solidFill>
                    <a:schemeClr val="dk1"/>
                  </a:solidFill>
                  <a:latin typeface="Calibri"/>
                  <a:ea typeface="Calibri"/>
                  <a:cs typeface="Calibri"/>
                  <a:sym typeface="Calibri"/>
                </a:rPr>
                <a:t>HPV Vaccination cost-effective assessment from the World Health Organisation</a:t>
              </a:r>
              <a:endParaRPr sz="1400"/>
            </a:p>
            <a:p>
              <a:pPr marL="0" lvl="0" indent="0" algn="l" rtl="0">
                <a:spcBef>
                  <a:spcPts val="0"/>
                </a:spcBef>
                <a:spcAft>
                  <a:spcPts val="0"/>
                </a:spcAft>
                <a:buNone/>
              </a:pPr>
              <a:r>
                <a:rPr lang="en-US" sz="1200">
                  <a:solidFill>
                    <a:schemeClr val="dk1"/>
                  </a:solidFill>
                  <a:latin typeface="Calibri"/>
                  <a:ea typeface="Calibri"/>
                  <a:cs typeface="Calibri"/>
                  <a:sym typeface="Calibri"/>
                </a:rPr>
                <a:t>More information at www.primetool.org</a:t>
              </a:r>
              <a:endParaRPr sz="1400"/>
            </a:p>
            <a:p>
              <a:pPr marL="0" lvl="0" indent="0" algn="l" rtl="0">
                <a:spcBef>
                  <a:spcPts val="0"/>
                </a:spcBef>
                <a:spcAft>
                  <a:spcPts val="0"/>
                </a:spcAft>
                <a:buNone/>
              </a:pPr>
              <a:endParaRPr sz="2000"/>
            </a:p>
          </xdr:txBody>
        </xdr:sp>
      </xdr:grpSp>
    </xdr:grpSp>
    <xdr:clientData fLocksWithSheet="0"/>
  </xdr:oneCellAnchor>
  <xdr:oneCellAnchor>
    <xdr:from>
      <xdr:col>8</xdr:col>
      <xdr:colOff>381000</xdr:colOff>
      <xdr:row>111</xdr:row>
      <xdr:rowOff>76200</xdr:rowOff>
    </xdr:from>
    <xdr:ext cx="4238625" cy="514350"/>
    <xdr:sp macro="" textlink="">
      <xdr:nvSpPr>
        <xdr:cNvPr id="36" name="Shape 36">
          <a:hlinkClick xmlns:r="http://schemas.openxmlformats.org/officeDocument/2006/relationships" r:id="rId2"/>
          <a:extLst>
            <a:ext uri="{FF2B5EF4-FFF2-40B4-BE49-F238E27FC236}">
              <a16:creationId xmlns:a16="http://schemas.microsoft.com/office/drawing/2014/main" id="{00000000-0008-0000-0200-000024000000}"/>
            </a:ext>
          </a:extLst>
        </xdr:cNvPr>
        <xdr:cNvSpPr/>
      </xdr:nvSpPr>
      <xdr:spPr>
        <a:xfrm rot="10800000">
          <a:off x="3231450" y="3527588"/>
          <a:ext cx="4229100" cy="504825"/>
        </a:xfrm>
        <a:prstGeom prst="rightArrow">
          <a:avLst>
            <a:gd name="adj1" fmla="val 50000"/>
            <a:gd name="adj2" fmla="val 50000"/>
          </a:avLst>
        </a:prstGeom>
        <a:solidFill>
          <a:schemeClr val="accent3"/>
        </a:solidFill>
        <a:ln w="9525" cap="flat" cmpd="sng">
          <a:solidFill>
            <a:schemeClr val="accent3"/>
          </a:solidFill>
          <a:prstDash val="solid"/>
          <a:round/>
          <a:headEnd type="none" w="sm" len="sm"/>
          <a:tailEnd type="none" w="sm" len="sm"/>
        </a:ln>
      </xdr:spPr>
      <xdr:txBody>
        <a:bodyPr spcFirstLastPara="1" wrap="square" lIns="18275" tIns="0" rIns="0" bIns="0" anchor="ctr" anchorCtr="0">
          <a:noAutofit/>
        </a:bodyPr>
        <a:lstStyle/>
        <a:p>
          <a:pPr marL="0" lvl="0" indent="0" algn="ctr" rtl="0">
            <a:spcBef>
              <a:spcPts val="0"/>
            </a:spcBef>
            <a:spcAft>
              <a:spcPts val="0"/>
            </a:spcAft>
            <a:buNone/>
          </a:pPr>
          <a:r>
            <a:rPr lang="en-US" sz="1200">
              <a:solidFill>
                <a:schemeClr val="lt1"/>
              </a:solidFill>
            </a:rPr>
            <a:t>Go back and change country</a:t>
          </a:r>
          <a:endParaRPr sz="1400"/>
        </a:p>
      </xdr:txBody>
    </xdr:sp>
    <xdr:clientData fLocksWithSheet="0"/>
  </xdr:oneCellAnchor>
  <xdr:oneCellAnchor>
    <xdr:from>
      <xdr:col>8</xdr:col>
      <xdr:colOff>647700</xdr:colOff>
      <xdr:row>117</xdr:row>
      <xdr:rowOff>142875</xdr:rowOff>
    </xdr:from>
    <xdr:ext cx="4248150" cy="542925"/>
    <xdr:sp macro="" textlink="">
      <xdr:nvSpPr>
        <xdr:cNvPr id="37" name="Shape 37">
          <a:hlinkClick xmlns:r="http://schemas.openxmlformats.org/officeDocument/2006/relationships" r:id="rId3"/>
          <a:extLst>
            <a:ext uri="{FF2B5EF4-FFF2-40B4-BE49-F238E27FC236}">
              <a16:creationId xmlns:a16="http://schemas.microsoft.com/office/drawing/2014/main" id="{00000000-0008-0000-0200-000025000000}"/>
            </a:ext>
          </a:extLst>
        </xdr:cNvPr>
        <xdr:cNvSpPr/>
      </xdr:nvSpPr>
      <xdr:spPr>
        <a:xfrm>
          <a:off x="3226688" y="3513300"/>
          <a:ext cx="4238625" cy="533400"/>
        </a:xfrm>
        <a:prstGeom prst="rightArrow">
          <a:avLst>
            <a:gd name="adj1" fmla="val 50000"/>
            <a:gd name="adj2" fmla="val 50000"/>
          </a:avLst>
        </a:prstGeom>
        <a:solidFill>
          <a:schemeClr val="accent4"/>
        </a:solidFill>
        <a:ln>
          <a:noFill/>
        </a:ln>
      </xdr:spPr>
      <xdr:txBody>
        <a:bodyPr spcFirstLastPara="1" wrap="square" lIns="18275" tIns="0" rIns="0" bIns="0" anchor="ctr" anchorCtr="0">
          <a:noAutofit/>
        </a:bodyPr>
        <a:lstStyle/>
        <a:p>
          <a:pPr marL="0" lvl="0" indent="0" algn="ctr" rtl="0">
            <a:spcBef>
              <a:spcPts val="0"/>
            </a:spcBef>
            <a:spcAft>
              <a:spcPts val="0"/>
            </a:spcAft>
            <a:buNone/>
          </a:pPr>
          <a:r>
            <a:rPr lang="en-US" sz="1200">
              <a:solidFill>
                <a:schemeClr val="lt1"/>
              </a:solidFill>
            </a:rPr>
            <a:t>View output using current values</a:t>
          </a:r>
          <a:endParaRPr sz="1400"/>
        </a:p>
        <a:p>
          <a:pPr marL="0" lvl="0" indent="0" algn="ctr" rtl="0">
            <a:spcBef>
              <a:spcPts val="0"/>
            </a:spcBef>
            <a:spcAft>
              <a:spcPts val="0"/>
            </a:spcAft>
            <a:buNone/>
          </a:pPr>
          <a:endParaRPr sz="1200">
            <a:solidFill>
              <a:schemeClr val="lt1"/>
            </a:solidFill>
          </a:endParaRPr>
        </a:p>
      </xdr:txBody>
    </xdr:sp>
    <xdr:clientData fLocksWithSheet="0"/>
  </xdr:oneCellAnchor>
  <xdr:oneCellAnchor>
    <xdr:from>
      <xdr:col>8</xdr:col>
      <xdr:colOff>390525</xdr:colOff>
      <xdr:row>114</xdr:row>
      <xdr:rowOff>142875</xdr:rowOff>
    </xdr:from>
    <xdr:ext cx="4238625" cy="514350"/>
    <xdr:sp macro="" textlink="">
      <xdr:nvSpPr>
        <xdr:cNvPr id="38" name="Shape 38">
          <a:hlinkClick xmlns:r="http://schemas.openxmlformats.org/officeDocument/2006/relationships" r:id="rId2"/>
          <a:extLst>
            <a:ext uri="{FF2B5EF4-FFF2-40B4-BE49-F238E27FC236}">
              <a16:creationId xmlns:a16="http://schemas.microsoft.com/office/drawing/2014/main" id="{00000000-0008-0000-0200-000026000000}"/>
            </a:ext>
          </a:extLst>
        </xdr:cNvPr>
        <xdr:cNvSpPr/>
      </xdr:nvSpPr>
      <xdr:spPr>
        <a:xfrm rot="10800000">
          <a:off x="3231450" y="3527588"/>
          <a:ext cx="4229100" cy="504825"/>
        </a:xfrm>
        <a:prstGeom prst="rightArrow">
          <a:avLst>
            <a:gd name="adj1" fmla="val 50000"/>
            <a:gd name="adj2" fmla="val 50000"/>
          </a:avLst>
        </a:prstGeom>
        <a:solidFill>
          <a:schemeClr val="accent5"/>
        </a:solidFill>
        <a:ln>
          <a:noFill/>
        </a:ln>
      </xdr:spPr>
      <xdr:txBody>
        <a:bodyPr spcFirstLastPara="1" wrap="square" lIns="18275" tIns="0" rIns="0" bIns="0" anchor="ctr" anchorCtr="0">
          <a:noAutofit/>
        </a:bodyPr>
        <a:lstStyle/>
        <a:p>
          <a:pPr marL="0" lvl="0" indent="0" algn="ctr" rtl="0">
            <a:spcBef>
              <a:spcPts val="0"/>
            </a:spcBef>
            <a:spcAft>
              <a:spcPts val="0"/>
            </a:spcAft>
            <a:buNone/>
          </a:pPr>
          <a:r>
            <a:rPr lang="en-US" sz="1200">
              <a:solidFill>
                <a:schemeClr val="lt1"/>
              </a:solidFill>
            </a:rPr>
            <a:t>Customise these values</a:t>
          </a:r>
          <a:endParaRPr sz="1400"/>
        </a:p>
      </xdr:txBody>
    </xdr:sp>
    <xdr:clientData fLocksWithSheet="0"/>
  </xdr:oneCellAnchor>
  <xdr:oneCellAnchor>
    <xdr:from>
      <xdr:col>0</xdr:col>
      <xdr:colOff>0</xdr:colOff>
      <xdr:row>0</xdr:row>
      <xdr:rowOff>0</xdr:rowOff>
    </xdr:from>
    <xdr:ext cx="1209675" cy="1209675"/>
    <xdr:pic>
      <xdr:nvPicPr>
        <xdr:cNvPr id="3" name="image1.png">
          <a:extLst>
            <a:ext uri="{FF2B5EF4-FFF2-40B4-BE49-F238E27FC236}">
              <a16:creationId xmlns:a16="http://schemas.microsoft.com/office/drawing/2014/main" id="{00000000-0008-0000-0200-000003000000}"/>
            </a:ext>
          </a:extLst>
        </xdr:cNvPr>
        <xdr:cNvPicPr preferRelativeResize="0"/>
      </xdr:nvPicPr>
      <xdr:blipFill>
        <a:blip xmlns:r="http://schemas.openxmlformats.org/officeDocument/2006/relationships" r:embed="rId5" cstate="print"/>
        <a:stretch>
          <a:fillRect/>
        </a:stretch>
      </xdr:blipFill>
      <xdr:spPr>
        <a:prstGeom prst="rect">
          <a:avLst/>
        </a:prstGeom>
        <a:noFill/>
      </xdr:spPr>
    </xdr:pic>
    <xdr:clientData fLocksWithSheet="0"/>
  </xdr:oneCellAnchor>
</xdr:wsDr>
</file>

<file path=xl/drawings/drawing4.xml><?xml version="1.0" encoding="utf-8"?>
<xdr:wsDr xmlns:xdr="http://schemas.openxmlformats.org/drawingml/2006/spreadsheetDrawing" xmlns:a="http://schemas.openxmlformats.org/drawingml/2006/main">
  <xdr:oneCellAnchor>
    <xdr:from>
      <xdr:col>1</xdr:col>
      <xdr:colOff>180975</xdr:colOff>
      <xdr:row>28</xdr:row>
      <xdr:rowOff>66675</xdr:rowOff>
    </xdr:from>
    <xdr:ext cx="5029200" cy="3181350"/>
    <xdr:graphicFrame macro="">
      <xdr:nvGraphicFramePr>
        <xdr:cNvPr id="2" name="Chart 1">
          <a:extLst>
            <a:ext uri="{FF2B5EF4-FFF2-40B4-BE49-F238E27FC236}">
              <a16:creationId xmlns:a16="http://schemas.microsoft.com/office/drawing/2014/main" id="{00000000-0008-0000-03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oneCellAnchor>
    <xdr:from>
      <xdr:col>0</xdr:col>
      <xdr:colOff>9525</xdr:colOff>
      <xdr:row>0</xdr:row>
      <xdr:rowOff>266700</xdr:rowOff>
    </xdr:from>
    <xdr:ext cx="8382000" cy="1638300"/>
    <xdr:grpSp>
      <xdr:nvGrpSpPr>
        <xdr:cNvPr id="3" name="Shape 2">
          <a:extLst>
            <a:ext uri="{FF2B5EF4-FFF2-40B4-BE49-F238E27FC236}">
              <a16:creationId xmlns:a16="http://schemas.microsoft.com/office/drawing/2014/main" id="{00000000-0008-0000-0300-000003000000}"/>
            </a:ext>
          </a:extLst>
        </xdr:cNvPr>
        <xdr:cNvGrpSpPr/>
      </xdr:nvGrpSpPr>
      <xdr:grpSpPr>
        <a:xfrm>
          <a:off x="9525" y="266700"/>
          <a:ext cx="8382000" cy="1638300"/>
          <a:chOff x="1155000" y="2960850"/>
          <a:chExt cx="8382000" cy="1638300"/>
        </a:xfrm>
      </xdr:grpSpPr>
      <xdr:grpSp>
        <xdr:nvGrpSpPr>
          <xdr:cNvPr id="39" name="Shape 39">
            <a:extLst>
              <a:ext uri="{FF2B5EF4-FFF2-40B4-BE49-F238E27FC236}">
                <a16:creationId xmlns:a16="http://schemas.microsoft.com/office/drawing/2014/main" id="{00000000-0008-0000-0300-000027000000}"/>
              </a:ext>
            </a:extLst>
          </xdr:cNvPr>
          <xdr:cNvGrpSpPr/>
        </xdr:nvGrpSpPr>
        <xdr:grpSpPr>
          <a:xfrm>
            <a:off x="1155000" y="2960850"/>
            <a:ext cx="8382000" cy="1638300"/>
            <a:chOff x="9525" y="123825"/>
            <a:chExt cx="8382000" cy="1638300"/>
          </a:xfrm>
        </xdr:grpSpPr>
        <xdr:sp macro="" textlink="">
          <xdr:nvSpPr>
            <xdr:cNvPr id="6" name="Shape 6">
              <a:extLst>
                <a:ext uri="{FF2B5EF4-FFF2-40B4-BE49-F238E27FC236}">
                  <a16:creationId xmlns:a16="http://schemas.microsoft.com/office/drawing/2014/main" id="{00000000-0008-0000-0300-000006000000}"/>
                </a:ext>
              </a:extLst>
            </xdr:cNvPr>
            <xdr:cNvSpPr/>
          </xdr:nvSpPr>
          <xdr:spPr>
            <a:xfrm>
              <a:off x="9525" y="123825"/>
              <a:ext cx="8382000" cy="16383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grpSp>
          <xdr:nvGrpSpPr>
            <xdr:cNvPr id="40" name="Shape 40">
              <a:extLst>
                <a:ext uri="{FF2B5EF4-FFF2-40B4-BE49-F238E27FC236}">
                  <a16:creationId xmlns:a16="http://schemas.microsoft.com/office/drawing/2014/main" id="{00000000-0008-0000-0300-000028000000}"/>
                </a:ext>
              </a:extLst>
            </xdr:cNvPr>
            <xdr:cNvGrpSpPr/>
          </xdr:nvGrpSpPr>
          <xdr:grpSpPr>
            <a:xfrm>
              <a:off x="9525" y="1047749"/>
              <a:ext cx="8382000" cy="714376"/>
              <a:chOff x="238125" y="752474"/>
              <a:chExt cx="8382000" cy="714376"/>
            </a:xfrm>
          </xdr:grpSpPr>
          <xdr:sp macro="" textlink="">
            <xdr:nvSpPr>
              <xdr:cNvPr id="41" name="Shape 41">
                <a:hlinkClick xmlns:r="http://schemas.openxmlformats.org/officeDocument/2006/relationships" r:id="rId2"/>
                <a:extLst>
                  <a:ext uri="{FF2B5EF4-FFF2-40B4-BE49-F238E27FC236}">
                    <a16:creationId xmlns:a16="http://schemas.microsoft.com/office/drawing/2014/main" id="{00000000-0008-0000-0300-000029000000}"/>
                  </a:ext>
                </a:extLst>
              </xdr:cNvPr>
              <xdr:cNvSpPr/>
            </xdr:nvSpPr>
            <xdr:spPr>
              <a:xfrm>
                <a:off x="5949950" y="752474"/>
                <a:ext cx="1314450" cy="219075"/>
              </a:xfrm>
              <a:prstGeom prst="round2SameRect">
                <a:avLst>
                  <a:gd name="adj1" fmla="val 16667"/>
                  <a:gd name="adj2" fmla="val 0"/>
                </a:avLst>
              </a:prstGeom>
              <a:solidFill>
                <a:schemeClr val="accent6"/>
              </a:solidFill>
              <a:ln>
                <a:noFill/>
              </a:ln>
            </xdr:spPr>
            <xdr:txBody>
              <a:bodyPr spcFirstLastPara="1" wrap="square" lIns="18275" tIns="0" rIns="0" bIns="0" anchor="ctr" anchorCtr="0">
                <a:noAutofit/>
              </a:bodyPr>
              <a:lstStyle/>
              <a:p>
                <a:pPr marL="0" lvl="0" indent="0" algn="ctr" rtl="0">
                  <a:spcBef>
                    <a:spcPts val="0"/>
                  </a:spcBef>
                  <a:spcAft>
                    <a:spcPts val="0"/>
                  </a:spcAft>
                  <a:buNone/>
                </a:pPr>
                <a:r>
                  <a:rPr lang="en-US" sz="1200">
                    <a:solidFill>
                      <a:schemeClr val="lt1"/>
                    </a:solidFill>
                  </a:rPr>
                  <a:t>Age Data</a:t>
                </a:r>
                <a:endParaRPr sz="1400"/>
              </a:p>
            </xdr:txBody>
          </xdr:sp>
          <xdr:sp macro="" textlink="">
            <xdr:nvSpPr>
              <xdr:cNvPr id="42" name="Shape 42">
                <a:hlinkClick xmlns:r="http://schemas.openxmlformats.org/officeDocument/2006/relationships" r:id="rId3"/>
                <a:extLst>
                  <a:ext uri="{FF2B5EF4-FFF2-40B4-BE49-F238E27FC236}">
                    <a16:creationId xmlns:a16="http://schemas.microsoft.com/office/drawing/2014/main" id="{00000000-0008-0000-0300-00002A000000}"/>
                  </a:ext>
                </a:extLst>
              </xdr:cNvPr>
              <xdr:cNvSpPr/>
            </xdr:nvSpPr>
            <xdr:spPr>
              <a:xfrm>
                <a:off x="4594225" y="752474"/>
                <a:ext cx="1314450" cy="219075"/>
              </a:xfrm>
              <a:prstGeom prst="round2SameRect">
                <a:avLst>
                  <a:gd name="adj1" fmla="val 16667"/>
                  <a:gd name="adj2" fmla="val 0"/>
                </a:avLst>
              </a:prstGeom>
              <a:solidFill>
                <a:schemeClr val="accent5"/>
              </a:solidFill>
              <a:ln>
                <a:noFill/>
              </a:ln>
            </xdr:spPr>
            <xdr:txBody>
              <a:bodyPr spcFirstLastPara="1" wrap="square" lIns="18275" tIns="0" rIns="0" bIns="0" anchor="ctr" anchorCtr="0">
                <a:noAutofit/>
              </a:bodyPr>
              <a:lstStyle/>
              <a:p>
                <a:pPr marL="0" lvl="0" indent="0" algn="ctr" rtl="0">
                  <a:spcBef>
                    <a:spcPts val="0"/>
                  </a:spcBef>
                  <a:spcAft>
                    <a:spcPts val="0"/>
                  </a:spcAft>
                  <a:buNone/>
                </a:pPr>
                <a:r>
                  <a:rPr lang="en-US" sz="1200">
                    <a:solidFill>
                      <a:schemeClr val="lt1"/>
                    </a:solidFill>
                  </a:rPr>
                  <a:t>Customisation</a:t>
                </a:r>
                <a:endParaRPr sz="1400"/>
              </a:p>
            </xdr:txBody>
          </xdr:sp>
          <xdr:sp macro="" textlink="">
            <xdr:nvSpPr>
              <xdr:cNvPr id="43" name="Shape 43">
                <a:hlinkClick xmlns:r="http://schemas.openxmlformats.org/officeDocument/2006/relationships" r:id="rId4"/>
                <a:extLst>
                  <a:ext uri="{FF2B5EF4-FFF2-40B4-BE49-F238E27FC236}">
                    <a16:creationId xmlns:a16="http://schemas.microsoft.com/office/drawing/2014/main" id="{00000000-0008-0000-0300-00002B000000}"/>
                  </a:ext>
                </a:extLst>
              </xdr:cNvPr>
              <xdr:cNvSpPr/>
            </xdr:nvSpPr>
            <xdr:spPr>
              <a:xfrm>
                <a:off x="7305675" y="790574"/>
                <a:ext cx="1314450" cy="219075"/>
              </a:xfrm>
              <a:prstGeom prst="round2SameRect">
                <a:avLst>
                  <a:gd name="adj1" fmla="val 16667"/>
                  <a:gd name="adj2" fmla="val 0"/>
                </a:avLst>
              </a:prstGeom>
              <a:solidFill>
                <a:schemeClr val="accent4"/>
              </a:solidFill>
              <a:ln>
                <a:noFill/>
              </a:ln>
            </xdr:spPr>
            <xdr:txBody>
              <a:bodyPr spcFirstLastPara="1" wrap="square" lIns="18275" tIns="0" rIns="0" bIns="0" anchor="ctr" anchorCtr="0">
                <a:noAutofit/>
              </a:bodyPr>
              <a:lstStyle/>
              <a:p>
                <a:pPr marL="0" lvl="0" indent="0" algn="ctr" rtl="0">
                  <a:spcBef>
                    <a:spcPts val="0"/>
                  </a:spcBef>
                  <a:spcAft>
                    <a:spcPts val="0"/>
                  </a:spcAft>
                  <a:buNone/>
                </a:pPr>
                <a:r>
                  <a:rPr lang="en-US" sz="1200">
                    <a:solidFill>
                      <a:schemeClr val="lt1"/>
                    </a:solidFill>
                  </a:rPr>
                  <a:t>Output</a:t>
                </a:r>
                <a:endParaRPr sz="1400"/>
              </a:p>
            </xdr:txBody>
          </xdr:sp>
          <xdr:grpSp>
            <xdr:nvGrpSpPr>
              <xdr:cNvPr id="44" name="Shape 44">
                <a:extLst>
                  <a:ext uri="{FF2B5EF4-FFF2-40B4-BE49-F238E27FC236}">
                    <a16:creationId xmlns:a16="http://schemas.microsoft.com/office/drawing/2014/main" id="{00000000-0008-0000-0300-00002C000000}"/>
                  </a:ext>
                </a:extLst>
              </xdr:cNvPr>
              <xdr:cNvGrpSpPr/>
            </xdr:nvGrpSpPr>
            <xdr:grpSpPr>
              <a:xfrm>
                <a:off x="238125" y="752474"/>
                <a:ext cx="8382000" cy="714376"/>
                <a:chOff x="238125" y="752474"/>
                <a:chExt cx="8382000" cy="714376"/>
              </a:xfrm>
            </xdr:grpSpPr>
            <xdr:sp macro="" textlink="">
              <xdr:nvSpPr>
                <xdr:cNvPr id="45" name="Shape 45">
                  <a:hlinkClick xmlns:r="http://schemas.openxmlformats.org/officeDocument/2006/relationships" r:id="rId5"/>
                  <a:extLst>
                    <a:ext uri="{FF2B5EF4-FFF2-40B4-BE49-F238E27FC236}">
                      <a16:creationId xmlns:a16="http://schemas.microsoft.com/office/drawing/2014/main" id="{00000000-0008-0000-0300-00002D000000}"/>
                    </a:ext>
                  </a:extLst>
                </xdr:cNvPr>
                <xdr:cNvSpPr/>
              </xdr:nvSpPr>
              <xdr:spPr>
                <a:xfrm>
                  <a:off x="3238500" y="752474"/>
                  <a:ext cx="1314450" cy="219075"/>
                </a:xfrm>
                <a:prstGeom prst="round2SameRect">
                  <a:avLst>
                    <a:gd name="adj1" fmla="val 16667"/>
                    <a:gd name="adj2" fmla="val 0"/>
                  </a:avLst>
                </a:prstGeom>
                <a:solidFill>
                  <a:schemeClr val="accent3"/>
                </a:solidFill>
                <a:ln>
                  <a:noFill/>
                </a:ln>
              </xdr:spPr>
              <xdr:txBody>
                <a:bodyPr spcFirstLastPara="1" wrap="square" lIns="18275" tIns="0" rIns="0" bIns="0" anchor="ctr" anchorCtr="0">
                  <a:noAutofit/>
                </a:bodyPr>
                <a:lstStyle/>
                <a:p>
                  <a:pPr marL="0" lvl="0" indent="0" algn="ctr" rtl="0">
                    <a:spcBef>
                      <a:spcPts val="0"/>
                    </a:spcBef>
                    <a:spcAft>
                      <a:spcPts val="0"/>
                    </a:spcAft>
                    <a:buNone/>
                  </a:pPr>
                  <a:r>
                    <a:rPr lang="en-US" sz="1200">
                      <a:solidFill>
                        <a:schemeClr val="lt1"/>
                      </a:solidFill>
                    </a:rPr>
                    <a:t>Country Selection</a:t>
                  </a:r>
                  <a:endParaRPr sz="1400"/>
                </a:p>
              </xdr:txBody>
            </xdr:sp>
            <xdr:sp macro="" textlink="">
              <xdr:nvSpPr>
                <xdr:cNvPr id="46" name="Shape 46">
                  <a:extLst>
                    <a:ext uri="{FF2B5EF4-FFF2-40B4-BE49-F238E27FC236}">
                      <a16:creationId xmlns:a16="http://schemas.microsoft.com/office/drawing/2014/main" id="{00000000-0008-0000-0300-00002E000000}"/>
                    </a:ext>
                  </a:extLst>
                </xdr:cNvPr>
                <xdr:cNvSpPr/>
              </xdr:nvSpPr>
              <xdr:spPr>
                <a:xfrm>
                  <a:off x="238125" y="1009650"/>
                  <a:ext cx="8382000" cy="457200"/>
                </a:xfrm>
                <a:prstGeom prst="rect">
                  <a:avLst/>
                </a:prstGeom>
                <a:solidFill>
                  <a:schemeClr val="accent4"/>
                </a:solidFill>
                <a:ln>
                  <a:noFill/>
                </a:ln>
              </xdr:spPr>
              <xdr:txBody>
                <a:bodyPr spcFirstLastPara="1" wrap="square" lIns="18275" tIns="0" rIns="0" bIns="0" anchor="ctr" anchorCtr="0">
                  <a:noAutofit/>
                </a:bodyPr>
                <a:lstStyle/>
                <a:p>
                  <a:pPr marL="0" lvl="1" indent="0" algn="l" rtl="0">
                    <a:spcBef>
                      <a:spcPts val="0"/>
                    </a:spcBef>
                    <a:spcAft>
                      <a:spcPts val="0"/>
                    </a:spcAft>
                    <a:buNone/>
                  </a:pPr>
                  <a:r>
                    <a:rPr lang="en-US" sz="1600">
                      <a:solidFill>
                        <a:schemeClr val="lt1"/>
                      </a:solidFill>
                    </a:rPr>
                    <a:t> Step 4: Predicted outcomes for given Data</a:t>
                  </a:r>
                  <a:endParaRPr sz="1600">
                    <a:solidFill>
                      <a:schemeClr val="lt1"/>
                    </a:solidFill>
                  </a:endParaRPr>
                </a:p>
              </xdr:txBody>
            </xdr:sp>
          </xdr:grpSp>
        </xdr:grpSp>
        <xdr:sp macro="" textlink="">
          <xdr:nvSpPr>
            <xdr:cNvPr id="47" name="Shape 47">
              <a:extLst>
                <a:ext uri="{FF2B5EF4-FFF2-40B4-BE49-F238E27FC236}">
                  <a16:creationId xmlns:a16="http://schemas.microsoft.com/office/drawing/2014/main" id="{00000000-0008-0000-0300-00002F000000}"/>
                </a:ext>
              </a:extLst>
            </xdr:cNvPr>
            <xdr:cNvSpPr txBox="1"/>
          </xdr:nvSpPr>
          <xdr:spPr>
            <a:xfrm>
              <a:off x="1228725" y="123825"/>
              <a:ext cx="6400800" cy="885825"/>
            </a:xfrm>
            <a:prstGeom prst="rect">
              <a:avLst/>
            </a:prstGeom>
            <a:solidFill>
              <a:schemeClr val="lt1"/>
            </a:solid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2400">
                  <a:solidFill>
                    <a:schemeClr val="dk1"/>
                  </a:solidFill>
                  <a:latin typeface="Calibri"/>
                  <a:ea typeface="Calibri"/>
                  <a:cs typeface="Calibri"/>
                  <a:sym typeface="Calibri"/>
                </a:rPr>
                <a:t>PRIME Tool</a:t>
              </a:r>
              <a:endParaRPr sz="1400"/>
            </a:p>
            <a:p>
              <a:pPr marL="0" lvl="0" indent="0" algn="l" rtl="0">
                <a:spcBef>
                  <a:spcPts val="0"/>
                </a:spcBef>
                <a:spcAft>
                  <a:spcPts val="0"/>
                </a:spcAft>
                <a:buNone/>
              </a:pPr>
              <a:r>
                <a:rPr lang="en-US" sz="1200">
                  <a:solidFill>
                    <a:schemeClr val="dk1"/>
                  </a:solidFill>
                  <a:latin typeface="Calibri"/>
                  <a:ea typeface="Calibri"/>
                  <a:cs typeface="Calibri"/>
                  <a:sym typeface="Calibri"/>
                </a:rPr>
                <a:t>HPV Vaccination cost-effective assessment from the World Health Organisation</a:t>
              </a:r>
              <a:endParaRPr sz="1400"/>
            </a:p>
            <a:p>
              <a:pPr marL="0" lvl="0" indent="0" algn="l" rtl="0">
                <a:spcBef>
                  <a:spcPts val="0"/>
                </a:spcBef>
                <a:spcAft>
                  <a:spcPts val="0"/>
                </a:spcAft>
                <a:buNone/>
              </a:pPr>
              <a:r>
                <a:rPr lang="en-US" sz="1200">
                  <a:solidFill>
                    <a:schemeClr val="dk1"/>
                  </a:solidFill>
                  <a:latin typeface="Calibri"/>
                  <a:ea typeface="Calibri"/>
                  <a:cs typeface="Calibri"/>
                  <a:sym typeface="Calibri"/>
                </a:rPr>
                <a:t>More information at www.primetool.org</a:t>
              </a:r>
              <a:endParaRPr sz="1400"/>
            </a:p>
            <a:p>
              <a:pPr marL="0" lvl="0" indent="0" algn="l" rtl="0">
                <a:spcBef>
                  <a:spcPts val="0"/>
                </a:spcBef>
                <a:spcAft>
                  <a:spcPts val="0"/>
                </a:spcAft>
                <a:buNone/>
              </a:pPr>
              <a:endParaRPr sz="2000"/>
            </a:p>
          </xdr:txBody>
        </xdr:sp>
      </xdr:grpSp>
    </xdr:grpSp>
    <xdr:clientData fLocksWithSheet="0"/>
  </xdr:oneCellAnchor>
  <xdr:oneCellAnchor>
    <xdr:from>
      <xdr:col>3</xdr:col>
      <xdr:colOff>762000</xdr:colOff>
      <xdr:row>49</xdr:row>
      <xdr:rowOff>85725</xdr:rowOff>
    </xdr:from>
    <xdr:ext cx="2543175" cy="514350"/>
    <xdr:sp macro="" textlink="">
      <xdr:nvSpPr>
        <xdr:cNvPr id="48" name="Shape 48">
          <a:hlinkClick xmlns:r="http://schemas.openxmlformats.org/officeDocument/2006/relationships" r:id="rId5"/>
          <a:extLst>
            <a:ext uri="{FF2B5EF4-FFF2-40B4-BE49-F238E27FC236}">
              <a16:creationId xmlns:a16="http://schemas.microsoft.com/office/drawing/2014/main" id="{00000000-0008-0000-0300-000030000000}"/>
            </a:ext>
          </a:extLst>
        </xdr:cNvPr>
        <xdr:cNvSpPr/>
      </xdr:nvSpPr>
      <xdr:spPr>
        <a:xfrm rot="10800000">
          <a:off x="4074413" y="3527588"/>
          <a:ext cx="2543175" cy="504825"/>
        </a:xfrm>
        <a:prstGeom prst="rightArrow">
          <a:avLst>
            <a:gd name="adj1" fmla="val 50000"/>
            <a:gd name="adj2" fmla="val 50000"/>
          </a:avLst>
        </a:prstGeom>
        <a:solidFill>
          <a:schemeClr val="accent3"/>
        </a:solidFill>
        <a:ln w="9525" cap="flat" cmpd="sng">
          <a:solidFill>
            <a:schemeClr val="accent3"/>
          </a:solidFill>
          <a:prstDash val="solid"/>
          <a:round/>
          <a:headEnd type="none" w="sm" len="sm"/>
          <a:tailEnd type="none" w="sm" len="sm"/>
        </a:ln>
      </xdr:spPr>
      <xdr:txBody>
        <a:bodyPr spcFirstLastPara="1" wrap="square" lIns="18275" tIns="0" rIns="0" bIns="0" anchor="ctr" anchorCtr="0">
          <a:noAutofit/>
        </a:bodyPr>
        <a:lstStyle/>
        <a:p>
          <a:pPr marL="0" lvl="0" indent="0" algn="ctr" rtl="0">
            <a:spcBef>
              <a:spcPts val="0"/>
            </a:spcBef>
            <a:spcAft>
              <a:spcPts val="0"/>
            </a:spcAft>
            <a:buNone/>
          </a:pPr>
          <a:r>
            <a:rPr lang="en-US" sz="1200">
              <a:solidFill>
                <a:schemeClr val="lt1"/>
              </a:solidFill>
            </a:rPr>
            <a:t>Go back and change country</a:t>
          </a:r>
          <a:endParaRPr sz="1400"/>
        </a:p>
      </xdr:txBody>
    </xdr:sp>
    <xdr:clientData fLocksWithSheet="0"/>
  </xdr:oneCellAnchor>
  <xdr:oneCellAnchor>
    <xdr:from>
      <xdr:col>3</xdr:col>
      <xdr:colOff>771525</xdr:colOff>
      <xdr:row>52</xdr:row>
      <xdr:rowOff>152400</xdr:rowOff>
    </xdr:from>
    <xdr:ext cx="2543175" cy="514350"/>
    <xdr:sp macro="" textlink="">
      <xdr:nvSpPr>
        <xdr:cNvPr id="49" name="Shape 49">
          <a:hlinkClick xmlns:r="http://schemas.openxmlformats.org/officeDocument/2006/relationships" r:id="rId3"/>
          <a:extLst>
            <a:ext uri="{FF2B5EF4-FFF2-40B4-BE49-F238E27FC236}">
              <a16:creationId xmlns:a16="http://schemas.microsoft.com/office/drawing/2014/main" id="{00000000-0008-0000-0300-000031000000}"/>
            </a:ext>
          </a:extLst>
        </xdr:cNvPr>
        <xdr:cNvSpPr/>
      </xdr:nvSpPr>
      <xdr:spPr>
        <a:xfrm rot="10800000">
          <a:off x="4074413" y="3527588"/>
          <a:ext cx="2543175" cy="504825"/>
        </a:xfrm>
        <a:prstGeom prst="rightArrow">
          <a:avLst>
            <a:gd name="adj1" fmla="val 50000"/>
            <a:gd name="adj2" fmla="val 50000"/>
          </a:avLst>
        </a:prstGeom>
        <a:solidFill>
          <a:schemeClr val="accent5"/>
        </a:solidFill>
        <a:ln>
          <a:noFill/>
        </a:ln>
      </xdr:spPr>
      <xdr:txBody>
        <a:bodyPr spcFirstLastPara="1" wrap="square" lIns="18275" tIns="0" rIns="0" bIns="0" anchor="ctr" anchorCtr="0">
          <a:noAutofit/>
        </a:bodyPr>
        <a:lstStyle/>
        <a:p>
          <a:pPr marL="0" lvl="0" indent="0" algn="ctr" rtl="0">
            <a:spcBef>
              <a:spcPts val="0"/>
            </a:spcBef>
            <a:spcAft>
              <a:spcPts val="0"/>
            </a:spcAft>
            <a:buNone/>
          </a:pPr>
          <a:r>
            <a:rPr lang="en-US" sz="1200">
              <a:solidFill>
                <a:schemeClr val="lt1"/>
              </a:solidFill>
            </a:rPr>
            <a:t>Customise input values</a:t>
          </a:r>
          <a:endParaRPr sz="1400"/>
        </a:p>
      </xdr:txBody>
    </xdr:sp>
    <xdr:clientData fLocksWithSheet="0"/>
  </xdr:oneCellAnchor>
  <xdr:oneCellAnchor>
    <xdr:from>
      <xdr:col>3</xdr:col>
      <xdr:colOff>771525</xdr:colOff>
      <xdr:row>56</xdr:row>
      <xdr:rowOff>9525</xdr:rowOff>
    </xdr:from>
    <xdr:ext cx="2543175" cy="514350"/>
    <xdr:sp macro="" textlink="">
      <xdr:nvSpPr>
        <xdr:cNvPr id="50" name="Shape 50">
          <a:hlinkClick xmlns:r="http://schemas.openxmlformats.org/officeDocument/2006/relationships" r:id="rId2"/>
          <a:extLst>
            <a:ext uri="{FF2B5EF4-FFF2-40B4-BE49-F238E27FC236}">
              <a16:creationId xmlns:a16="http://schemas.microsoft.com/office/drawing/2014/main" id="{00000000-0008-0000-0300-000032000000}"/>
            </a:ext>
          </a:extLst>
        </xdr:cNvPr>
        <xdr:cNvSpPr/>
      </xdr:nvSpPr>
      <xdr:spPr>
        <a:xfrm rot="10800000">
          <a:off x="4074413" y="3522825"/>
          <a:ext cx="2543175" cy="514350"/>
        </a:xfrm>
        <a:prstGeom prst="rightArrow">
          <a:avLst>
            <a:gd name="adj1" fmla="val 50000"/>
            <a:gd name="adj2" fmla="val 50000"/>
          </a:avLst>
        </a:prstGeom>
        <a:solidFill>
          <a:schemeClr val="accent6"/>
        </a:solidFill>
        <a:ln>
          <a:noFill/>
        </a:ln>
      </xdr:spPr>
      <xdr:txBody>
        <a:bodyPr spcFirstLastPara="1" wrap="square" lIns="18275" tIns="0" rIns="0" bIns="0" anchor="ctr" anchorCtr="0">
          <a:noAutofit/>
        </a:bodyPr>
        <a:lstStyle/>
        <a:p>
          <a:pPr marL="0" lvl="0" indent="0" algn="ctr" rtl="0">
            <a:spcBef>
              <a:spcPts val="0"/>
            </a:spcBef>
            <a:spcAft>
              <a:spcPts val="0"/>
            </a:spcAft>
            <a:buNone/>
          </a:pPr>
          <a:r>
            <a:rPr lang="en-US" sz="1200">
              <a:solidFill>
                <a:schemeClr val="lt1"/>
              </a:solidFill>
            </a:rPr>
            <a:t>Further customise - edit age data</a:t>
          </a:r>
          <a:endParaRPr sz="1200">
            <a:solidFill>
              <a:schemeClr val="lt1"/>
            </a:solidFill>
          </a:endParaRPr>
        </a:p>
      </xdr:txBody>
    </xdr:sp>
    <xdr:clientData fLocksWithSheet="0"/>
  </xdr:oneCellAnchor>
  <xdr:oneCellAnchor>
    <xdr:from>
      <xdr:col>3</xdr:col>
      <xdr:colOff>438150</xdr:colOff>
      <xdr:row>59</xdr:row>
      <xdr:rowOff>161925</xdr:rowOff>
    </xdr:from>
    <xdr:ext cx="2867025" cy="638175"/>
    <xdr:sp macro="" textlink="">
      <xdr:nvSpPr>
        <xdr:cNvPr id="51" name="Shape 51">
          <a:hlinkClick xmlns:r="http://schemas.openxmlformats.org/officeDocument/2006/relationships" r:id="rId6"/>
          <a:extLst>
            <a:ext uri="{FF2B5EF4-FFF2-40B4-BE49-F238E27FC236}">
              <a16:creationId xmlns:a16="http://schemas.microsoft.com/office/drawing/2014/main" id="{00000000-0008-0000-0300-000033000000}"/>
            </a:ext>
          </a:extLst>
        </xdr:cNvPr>
        <xdr:cNvSpPr/>
      </xdr:nvSpPr>
      <xdr:spPr>
        <a:xfrm>
          <a:off x="3917250" y="3465675"/>
          <a:ext cx="2857500" cy="628650"/>
        </a:xfrm>
        <a:prstGeom prst="rightArrow">
          <a:avLst>
            <a:gd name="adj1" fmla="val 50000"/>
            <a:gd name="adj2" fmla="val 50000"/>
          </a:avLst>
        </a:prstGeom>
        <a:solidFill>
          <a:schemeClr val="accent3"/>
        </a:solidFill>
        <a:ln w="9525" cap="flat" cmpd="sng">
          <a:solidFill>
            <a:schemeClr val="accent3"/>
          </a:solidFill>
          <a:prstDash val="solid"/>
          <a:round/>
          <a:headEnd type="none" w="sm" len="sm"/>
          <a:tailEnd type="none" w="sm" len="sm"/>
        </a:ln>
      </xdr:spPr>
      <xdr:txBody>
        <a:bodyPr spcFirstLastPara="1" wrap="square" lIns="18275" tIns="0" rIns="0" bIns="0" anchor="ctr" anchorCtr="0">
          <a:noAutofit/>
        </a:bodyPr>
        <a:lstStyle/>
        <a:p>
          <a:pPr marL="0" lvl="0" indent="0" algn="ctr" rtl="0">
            <a:spcBef>
              <a:spcPts val="0"/>
            </a:spcBef>
            <a:spcAft>
              <a:spcPts val="0"/>
            </a:spcAft>
            <a:buNone/>
          </a:pPr>
          <a:r>
            <a:rPr lang="en-US" sz="1200">
              <a:solidFill>
                <a:schemeClr val="lt1"/>
              </a:solidFill>
            </a:rPr>
            <a:t>Learn more at www.PRIMEtool.org</a:t>
          </a:r>
          <a:endParaRPr sz="1400"/>
        </a:p>
      </xdr:txBody>
    </xdr:sp>
    <xdr:clientData fLocksWithSheet="0"/>
  </xdr:oneCellAnchor>
  <xdr:oneCellAnchor>
    <xdr:from>
      <xdr:col>0</xdr:col>
      <xdr:colOff>0</xdr:colOff>
      <xdr:row>0</xdr:row>
      <xdr:rowOff>0</xdr:rowOff>
    </xdr:from>
    <xdr:ext cx="1447800" cy="1447800"/>
    <xdr:pic>
      <xdr:nvPicPr>
        <xdr:cNvPr id="4" name="image1.png">
          <a:extLst>
            <a:ext uri="{FF2B5EF4-FFF2-40B4-BE49-F238E27FC236}">
              <a16:creationId xmlns:a16="http://schemas.microsoft.com/office/drawing/2014/main" id="{00000000-0008-0000-0300-000004000000}"/>
            </a:ext>
          </a:extLst>
        </xdr:cNvPr>
        <xdr:cNvPicPr preferRelativeResize="0"/>
      </xdr:nvPicPr>
      <xdr:blipFill>
        <a:blip xmlns:r="http://schemas.openxmlformats.org/officeDocument/2006/relationships" r:embed="rId7" cstate="print"/>
        <a:stretch>
          <a:fillRect/>
        </a:stretch>
      </xdr:blipFill>
      <xdr:spPr>
        <a:prstGeom prst="rect">
          <a:avLst/>
        </a:prstGeom>
        <a:noFill/>
      </xdr:spPr>
    </xdr:pic>
    <xdr:clientData fLocksWithSheet="0"/>
  </xdr:oneCellAnchor>
</xdr:wsDr>
</file>

<file path=xl/persons/person.xml><?xml version="1.0" encoding="utf-8"?>
<personList xmlns="http://schemas.microsoft.com/office/spreadsheetml/2018/threadedcomments" xmlns:x="http://schemas.openxmlformats.org/spreadsheetml/2006/main">
  <person displayName="Leandro Pastori" id="{49035A63-8D76-457C-862D-D832F5FE7AB5}" userId="1bb2613cc8d1f234" providerId="Windows Live"/>
</personList>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1E7FB8"/>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C10" dT="2023-11-27T02:12:49.57" personId="{49035A63-8D76-457C-862D-D832F5FE7AB5}" id="{8B6C06F5-9204-42FB-9B7E-752F17E756AC}">
    <text>Costo sacado de la hoja customisation * Cohorte al tiempo de vacuna * Cobertura</text>
  </threadedComment>
  <threadedComment ref="E10" dT="2023-11-27T02:12:49.57" personId="{49035A63-8D76-457C-862D-D832F5FE7AB5}" id="{663C6C36-50D0-4911-95B1-CBE1714A57CA}">
    <text>Costo sacado de la hoja customisation * Cohorte al tiempo de vacuna * Cobertura target</text>
  </threadedComment>
  <threadedComment ref="F10" dT="2023-11-27T02:12:49.57" personId="{49035A63-8D76-457C-862D-D832F5FE7AB5}" id="{14D3FCF2-C4CD-405D-B582-71EDDE42D9B5}">
    <text>Costo sacado de la hoja customisation * Cohorte al tiempo de vacuna * Cobertura target</text>
  </threadedComment>
</ThreadedComments>
</file>

<file path=xl/threadedComments/threadedComment2.xml><?xml version="1.0" encoding="utf-8"?>
<ThreadedComments xmlns="http://schemas.microsoft.com/office/spreadsheetml/2018/threadedcomments" xmlns:x="http://schemas.openxmlformats.org/spreadsheetml/2006/main">
  <threadedComment ref="G5" dT="2023-11-27T02:23:48.15" personId="{49035A63-8D76-457C-862D-D832F5FE7AB5}" id="{C2260D88-8D17-4C65-9A2E-69EC5B65477F}">
    <text>Incidencia de cancer cervical * proporcion debido a 16-18</text>
  </threadedComment>
  <threadedComment ref="H5" dT="2023-11-27T02:25:22.52" personId="{49035A63-8D76-457C-862D-D832F5FE7AB5}" id="{390E18C0-57E1-4E23-9BF8-8BF316715D08}">
    <text xml:space="preserve">No descontado * Discount factor(D)
</text>
  </threadedComment>
  <threadedComment ref="I5" dT="2023-11-27T02:26:05.03" personId="{49035A63-8D76-457C-862D-D832F5FE7AB5}" id="{DCBBB265-E35A-4300-AB9C-AB7726EFB5B2}">
    <text>Mortalidad por cancer cervical * porcentaje que es de 16-18</text>
  </threadedComment>
  <threadedComment ref="K5" dT="2023-11-27T02:28:36.27" personId="{49035A63-8D76-457C-862D-D832F5FE7AB5}" id="{92C5063C-2783-40FE-8D51-C506297EFC93}">
    <text>Mortalidad * años restantes de vida para el año</text>
  </threadedComment>
  <threadedComment ref="M5" dT="2023-11-27T02:30:03.77" personId="{49035A63-8D76-457C-862D-D832F5FE7AB5}" id="{C9C098DD-CF25-4B44-AD75-638ED2B330E5}">
    <text>La probabilidad de tener cancer - probabilidad de muerte * dw de un cancer no mortal + probabilidad de muerte * dw de cancer fatal</text>
  </threadedComment>
  <threadedComment ref="O5" dT="2023-11-27T02:30:29.41" personId="{49035A63-8D76-457C-862D-D832F5FE7AB5}" id="{06A6C8C7-1EAD-49CF-8D50-F797B3E1CE38}">
    <text>Probabilidad de tener cancer * el costo</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4.xml"/><Relationship Id="rId4" Type="http://schemas.microsoft.com/office/2017/10/relationships/threadedComment" Target="../threadedComments/threadedComment1.x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2.xml"/><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
    <tabColor theme="6"/>
  </sheetPr>
  <dimension ref="A1:Z1000"/>
  <sheetViews>
    <sheetView showGridLines="0" workbookViewId="0">
      <selection activeCell="E10" sqref="E10"/>
    </sheetView>
  </sheetViews>
  <sheetFormatPr baseColWidth="10" defaultColWidth="14.44140625" defaultRowHeight="15" customHeight="1" x14ac:dyDescent="0.3"/>
  <cols>
    <col min="1" max="1" width="8.88671875" customWidth="1"/>
    <col min="2" max="3" width="9.109375" customWidth="1"/>
    <col min="4" max="4" width="44.33203125" customWidth="1"/>
    <col min="5" max="5" width="33.33203125" customWidth="1"/>
    <col min="6" max="7" width="9.109375" customWidth="1"/>
    <col min="8" max="8" width="5.6640625" customWidth="1"/>
    <col min="9" max="9" width="4.44140625" customWidth="1"/>
    <col min="10" max="10" width="4" customWidth="1"/>
    <col min="11" max="11" width="5.6640625" customWidth="1"/>
    <col min="12" max="26" width="9.109375" customWidth="1"/>
  </cols>
  <sheetData>
    <row r="1" spans="1:26" ht="150" customHeight="1" x14ac:dyDescent="0.3">
      <c r="A1" s="1"/>
      <c r="B1" s="1"/>
      <c r="C1" s="1"/>
      <c r="D1" s="1"/>
      <c r="E1" s="1"/>
      <c r="F1" s="1"/>
      <c r="G1" s="1"/>
      <c r="H1" s="1"/>
      <c r="I1" s="1"/>
      <c r="J1" s="1"/>
      <c r="K1" s="1"/>
      <c r="L1" s="1"/>
      <c r="M1" s="1"/>
      <c r="N1" s="1"/>
      <c r="O1" s="1"/>
      <c r="P1" s="1"/>
      <c r="Q1" s="1"/>
      <c r="R1" s="1"/>
      <c r="S1" s="1"/>
      <c r="T1" s="1"/>
      <c r="U1" s="1"/>
      <c r="V1" s="1"/>
      <c r="W1" s="1"/>
      <c r="X1" s="1"/>
      <c r="Y1" s="1"/>
      <c r="Z1" s="1"/>
    </row>
    <row r="2" spans="1:26" ht="14.25" customHeight="1" x14ac:dyDescent="0.3">
      <c r="A2" s="1"/>
      <c r="B2" s="1"/>
      <c r="C2" s="1"/>
      <c r="D2" s="1"/>
      <c r="E2" s="1"/>
      <c r="F2" s="1"/>
      <c r="G2" s="1"/>
      <c r="H2" s="1"/>
      <c r="I2" s="1"/>
      <c r="J2" s="1"/>
      <c r="K2" s="1"/>
      <c r="L2" s="1"/>
      <c r="M2" s="1"/>
      <c r="N2" s="1"/>
      <c r="O2" s="1"/>
      <c r="P2" s="1"/>
      <c r="Q2" s="1"/>
      <c r="R2" s="1"/>
      <c r="S2" s="1"/>
      <c r="T2" s="1"/>
      <c r="U2" s="1"/>
      <c r="V2" s="1"/>
      <c r="W2" s="1"/>
      <c r="X2" s="1"/>
      <c r="Y2" s="1"/>
      <c r="Z2" s="1"/>
    </row>
    <row r="3" spans="1:26" ht="14.25" customHeight="1" x14ac:dyDescent="0.3">
      <c r="A3" s="2"/>
      <c r="B3" s="2"/>
      <c r="C3" s="2"/>
      <c r="D3" s="2"/>
      <c r="E3" s="2"/>
      <c r="F3" s="2"/>
      <c r="G3" s="3" t="s">
        <v>0</v>
      </c>
      <c r="H3" s="2"/>
      <c r="I3" s="1"/>
      <c r="J3" s="1"/>
      <c r="K3" s="1"/>
      <c r="L3" s="1"/>
      <c r="M3" s="1"/>
      <c r="N3" s="1"/>
      <c r="O3" s="1"/>
      <c r="P3" s="1"/>
      <c r="Q3" s="1"/>
      <c r="R3" s="1"/>
      <c r="S3" s="1"/>
      <c r="T3" s="1"/>
      <c r="U3" s="1"/>
      <c r="V3" s="1"/>
      <c r="W3" s="1"/>
      <c r="X3" s="1"/>
      <c r="Y3" s="1"/>
      <c r="Z3" s="1"/>
    </row>
    <row r="4" spans="1:26" ht="14.25" customHeight="1" x14ac:dyDescent="0.3">
      <c r="A4" s="1"/>
      <c r="B4" s="1"/>
      <c r="C4" s="1"/>
      <c r="D4" s="1"/>
      <c r="E4" s="1"/>
      <c r="F4" s="1"/>
      <c r="G4" s="1"/>
      <c r="H4" s="1"/>
      <c r="I4" s="1"/>
      <c r="J4" s="1"/>
      <c r="K4" s="1"/>
      <c r="L4" s="1"/>
      <c r="M4" s="1"/>
      <c r="N4" s="1"/>
      <c r="O4" s="1"/>
      <c r="P4" s="1"/>
      <c r="Q4" s="1"/>
      <c r="R4" s="1"/>
      <c r="S4" s="1"/>
      <c r="T4" s="1"/>
      <c r="U4" s="1"/>
      <c r="V4" s="1"/>
      <c r="W4" s="1"/>
      <c r="X4" s="1"/>
      <c r="Y4" s="1"/>
      <c r="Z4" s="1"/>
    </row>
    <row r="5" spans="1:26" ht="14.25" customHeight="1" x14ac:dyDescent="0.3">
      <c r="A5" s="1"/>
      <c r="B5" s="1"/>
      <c r="C5" s="1"/>
      <c r="D5" s="4" t="s">
        <v>1</v>
      </c>
      <c r="E5" s="5" t="s">
        <v>2</v>
      </c>
      <c r="F5" s="1"/>
      <c r="G5" s="1"/>
      <c r="H5" s="1"/>
      <c r="I5" s="1"/>
      <c r="J5" s="1"/>
      <c r="K5" s="1"/>
      <c r="L5" s="1"/>
      <c r="M5" s="1"/>
      <c r="N5" s="1"/>
      <c r="O5" s="1"/>
      <c r="P5" s="1"/>
      <c r="Q5" s="1"/>
      <c r="R5" s="1"/>
      <c r="S5" s="1"/>
      <c r="T5" s="1"/>
      <c r="U5" s="1"/>
      <c r="V5" s="1"/>
      <c r="W5" s="1"/>
      <c r="X5" s="1"/>
      <c r="Y5" s="1"/>
      <c r="Z5" s="1"/>
    </row>
    <row r="6" spans="1:26" ht="14.25" customHeight="1" x14ac:dyDescent="0.3">
      <c r="A6" s="1"/>
      <c r="B6" s="1"/>
      <c r="C6" s="1"/>
      <c r="D6" s="1"/>
      <c r="E6" s="1"/>
      <c r="F6" s="1"/>
      <c r="G6" s="1"/>
      <c r="H6" s="1"/>
      <c r="I6" s="1"/>
      <c r="J6" s="1"/>
      <c r="K6" s="1"/>
      <c r="L6" s="1"/>
      <c r="M6" s="1"/>
      <c r="N6" s="1"/>
      <c r="O6" s="1"/>
      <c r="P6" s="1"/>
      <c r="Q6" s="1"/>
      <c r="R6" s="1"/>
      <c r="S6" s="1"/>
      <c r="T6" s="1"/>
      <c r="U6" s="1"/>
      <c r="V6" s="1"/>
      <c r="W6" s="1"/>
      <c r="X6" s="1"/>
      <c r="Y6" s="1"/>
      <c r="Z6" s="1"/>
    </row>
    <row r="7" spans="1:26" ht="14.25" customHeight="1" x14ac:dyDescent="0.3">
      <c r="A7" s="1"/>
      <c r="B7" s="1"/>
      <c r="C7" s="1"/>
      <c r="D7" s="6" t="s">
        <v>3</v>
      </c>
      <c r="E7" s="7" t="s">
        <v>4</v>
      </c>
      <c r="F7" s="1"/>
      <c r="G7" s="8" t="s">
        <v>5</v>
      </c>
      <c r="H7" s="1"/>
      <c r="I7" s="1"/>
      <c r="J7" s="1"/>
      <c r="K7" s="1"/>
      <c r="L7" s="1"/>
      <c r="M7" s="1"/>
      <c r="N7" s="1"/>
      <c r="O7" s="1"/>
      <c r="P7" s="1"/>
      <c r="Q7" s="1"/>
      <c r="R7" s="1"/>
      <c r="S7" s="1"/>
      <c r="T7" s="1"/>
      <c r="U7" s="1"/>
      <c r="V7" s="1"/>
      <c r="W7" s="1"/>
      <c r="X7" s="1"/>
      <c r="Y7" s="1"/>
      <c r="Z7" s="1"/>
    </row>
    <row r="8" spans="1:26" ht="14.25" customHeight="1" x14ac:dyDescent="0.3">
      <c r="A8" s="1"/>
      <c r="B8" s="1"/>
      <c r="C8" s="1"/>
      <c r="D8" s="4" t="s">
        <v>6</v>
      </c>
      <c r="E8" s="9" t="str">
        <f>VLOOKUP('Country selection'!$E$5,Parameters!$A$2:$V$195,G8,FALSE)</f>
        <v>ARGENTINA</v>
      </c>
      <c r="F8" s="1"/>
      <c r="G8" s="10">
        <v>1</v>
      </c>
      <c r="H8" s="1"/>
      <c r="I8" s="1"/>
      <c r="J8" s="1"/>
      <c r="K8" s="1"/>
      <c r="L8" s="1"/>
      <c r="M8" s="1"/>
      <c r="N8" s="1"/>
      <c r="O8" s="1"/>
      <c r="P8" s="1"/>
      <c r="Q8" s="1"/>
      <c r="R8" s="1"/>
      <c r="S8" s="1"/>
      <c r="T8" s="1"/>
      <c r="U8" s="1"/>
      <c r="V8" s="1"/>
      <c r="W8" s="1"/>
      <c r="X8" s="1"/>
      <c r="Y8" s="1"/>
      <c r="Z8" s="1"/>
    </row>
    <row r="9" spans="1:26" ht="14.25" customHeight="1" x14ac:dyDescent="0.3">
      <c r="A9" s="1"/>
      <c r="B9" s="1"/>
      <c r="C9" s="1"/>
      <c r="D9" s="4" t="s">
        <v>7</v>
      </c>
      <c r="E9" s="11">
        <f>VLOOKUP('Country selection'!$E$5,Parameters!$A$2:$V$195,G9,FALSE)</f>
        <v>365284.2</v>
      </c>
      <c r="F9" s="1"/>
      <c r="G9" s="10">
        <v>8</v>
      </c>
      <c r="H9" s="1"/>
      <c r="I9" s="12"/>
      <c r="J9" s="1"/>
      <c r="K9" s="1"/>
      <c r="L9" s="12"/>
      <c r="M9" s="12"/>
      <c r="N9" s="1"/>
      <c r="O9" s="1"/>
      <c r="P9" s="1"/>
      <c r="Q9" s="1"/>
      <c r="R9" s="1"/>
      <c r="S9" s="1"/>
      <c r="T9" s="1"/>
      <c r="U9" s="1"/>
      <c r="V9" s="1"/>
      <c r="W9" s="1"/>
      <c r="X9" s="1"/>
      <c r="Y9" s="1"/>
      <c r="Z9" s="1"/>
    </row>
    <row r="10" spans="1:26" ht="14.25" customHeight="1" x14ac:dyDescent="0.3">
      <c r="A10" s="1"/>
      <c r="B10" s="1"/>
      <c r="C10" s="1"/>
      <c r="D10" s="4" t="s">
        <v>8</v>
      </c>
      <c r="E10" s="11">
        <f>VLOOKUP('Country selection'!$E$5,Parameters!$A$2:$V$195,G10,FALSE)</f>
        <v>352162.2</v>
      </c>
      <c r="F10" s="1"/>
      <c r="G10" s="10">
        <v>10</v>
      </c>
      <c r="H10" s="1"/>
      <c r="I10" s="12"/>
      <c r="J10" s="1"/>
      <c r="K10" s="1"/>
      <c r="L10" s="12"/>
      <c r="M10" s="12"/>
      <c r="N10" s="1"/>
      <c r="O10" s="1"/>
      <c r="P10" s="1"/>
      <c r="Q10" s="1"/>
      <c r="R10" s="1"/>
      <c r="S10" s="1"/>
      <c r="T10" s="1"/>
      <c r="U10" s="1"/>
      <c r="V10" s="1"/>
      <c r="W10" s="1"/>
      <c r="X10" s="1"/>
      <c r="Y10" s="1"/>
      <c r="Z10" s="1"/>
    </row>
    <row r="11" spans="1:26" ht="14.25" customHeight="1" x14ac:dyDescent="0.3">
      <c r="A11" s="1"/>
      <c r="B11" s="1"/>
      <c r="C11" s="1"/>
      <c r="D11" s="4" t="s">
        <v>9</v>
      </c>
      <c r="E11" s="13">
        <f>VLOOKUP('Country selection'!$E$5,Parameters!$A$2:$V$195,G11,FALSE)</f>
        <v>0.8</v>
      </c>
      <c r="F11" s="1"/>
      <c r="G11" s="10">
        <v>11</v>
      </c>
      <c r="H11" s="1"/>
      <c r="I11" s="1"/>
      <c r="J11" s="1"/>
      <c r="K11" s="1"/>
      <c r="L11" s="1"/>
      <c r="M11" s="1"/>
      <c r="N11" s="1"/>
      <c r="O11" s="1"/>
      <c r="P11" s="1"/>
      <c r="Q11" s="1"/>
      <c r="R11" s="1"/>
      <c r="S11" s="1"/>
      <c r="T11" s="1"/>
      <c r="U11" s="1"/>
      <c r="V11" s="1"/>
      <c r="W11" s="1"/>
      <c r="X11" s="1"/>
      <c r="Y11" s="1"/>
      <c r="Z11" s="1"/>
    </row>
    <row r="12" spans="1:26" ht="14.25" customHeight="1" x14ac:dyDescent="0.3">
      <c r="A12" s="1"/>
      <c r="B12" s="1"/>
      <c r="C12" s="1"/>
      <c r="D12" s="4" t="s">
        <v>10</v>
      </c>
      <c r="E12" s="13">
        <f>VLOOKUP('Country selection'!$E$5,Parameters!$A$2:$V$195,G12,FALSE)</f>
        <v>1</v>
      </c>
      <c r="F12" s="1"/>
      <c r="G12" s="10">
        <v>12</v>
      </c>
      <c r="H12" s="1"/>
      <c r="I12" s="1"/>
      <c r="J12" s="1"/>
      <c r="K12" s="1"/>
      <c r="L12" s="1"/>
      <c r="M12" s="1"/>
      <c r="N12" s="1"/>
      <c r="O12" s="1"/>
      <c r="P12" s="1"/>
      <c r="Q12" s="1"/>
      <c r="R12" s="1"/>
      <c r="S12" s="1"/>
      <c r="T12" s="1"/>
      <c r="U12" s="1"/>
      <c r="V12" s="1"/>
      <c r="W12" s="1"/>
      <c r="X12" s="1"/>
      <c r="Y12" s="1"/>
      <c r="Z12" s="1"/>
    </row>
    <row r="13" spans="1:26" ht="14.25" customHeight="1" x14ac:dyDescent="0.3">
      <c r="A13" s="1"/>
      <c r="B13" s="1"/>
      <c r="C13" s="1"/>
      <c r="D13" s="4" t="s">
        <v>11</v>
      </c>
      <c r="E13" s="9">
        <f>VLOOKUP('Country selection'!$E$5,Parameters!$A$2:$V$195,G13,FALSE)</f>
        <v>12</v>
      </c>
      <c r="F13" s="1"/>
      <c r="G13" s="10">
        <v>13</v>
      </c>
      <c r="H13" s="1"/>
      <c r="I13" s="1"/>
      <c r="J13" s="1"/>
      <c r="K13" s="1"/>
      <c r="L13" s="1"/>
      <c r="M13" s="1"/>
      <c r="N13" s="1"/>
      <c r="O13" s="1"/>
      <c r="P13" s="1"/>
      <c r="Q13" s="1"/>
      <c r="R13" s="1"/>
      <c r="S13" s="1"/>
      <c r="T13" s="1"/>
      <c r="U13" s="1"/>
      <c r="V13" s="1"/>
      <c r="W13" s="1"/>
      <c r="X13" s="1"/>
      <c r="Y13" s="1"/>
      <c r="Z13" s="1"/>
    </row>
    <row r="14" spans="1:26" ht="14.25" customHeight="1" x14ac:dyDescent="0.3">
      <c r="A14" s="1"/>
      <c r="B14" s="1"/>
      <c r="C14" s="1"/>
      <c r="D14" s="4" t="s">
        <v>12</v>
      </c>
      <c r="E14" s="14">
        <f>VLOOKUP('Country selection'!$E$5,Parameters!$A$2:$V$195,G14,FALSE)</f>
        <v>40.44</v>
      </c>
      <c r="F14" s="1"/>
      <c r="G14" s="10">
        <v>14</v>
      </c>
      <c r="H14" s="1"/>
      <c r="I14" s="1"/>
      <c r="J14" s="1"/>
      <c r="K14" s="1"/>
      <c r="L14" s="1"/>
      <c r="M14" s="1"/>
      <c r="N14" s="1"/>
      <c r="O14" s="1"/>
      <c r="P14" s="1"/>
      <c r="Q14" s="1"/>
      <c r="R14" s="1"/>
      <c r="S14" s="1"/>
      <c r="T14" s="1"/>
      <c r="U14" s="1"/>
      <c r="V14" s="1"/>
      <c r="W14" s="1"/>
      <c r="X14" s="1"/>
      <c r="Y14" s="1"/>
      <c r="Z14" s="1"/>
    </row>
    <row r="15" spans="1:26" ht="14.25" customHeight="1" x14ac:dyDescent="0.3">
      <c r="A15" s="1"/>
      <c r="B15" s="1"/>
      <c r="C15" s="1"/>
      <c r="D15" s="4" t="s">
        <v>13</v>
      </c>
      <c r="E15" s="14">
        <f>VLOOKUP('Country selection'!$E$5,Parameters!$A$2:$V$195,G15,FALSE)</f>
        <v>15</v>
      </c>
      <c r="F15" s="1"/>
      <c r="G15" s="10">
        <v>15</v>
      </c>
      <c r="H15" s="1"/>
      <c r="I15" s="1"/>
      <c r="J15" s="1"/>
      <c r="K15" s="1"/>
      <c r="L15" s="1"/>
      <c r="M15" s="1"/>
      <c r="N15" s="1"/>
      <c r="O15" s="1"/>
      <c r="P15" s="1"/>
      <c r="Q15" s="1"/>
      <c r="R15" s="1"/>
      <c r="S15" s="1"/>
      <c r="T15" s="1"/>
      <c r="U15" s="1"/>
      <c r="V15" s="1"/>
      <c r="W15" s="1"/>
      <c r="X15" s="1"/>
      <c r="Y15" s="1"/>
      <c r="Z15" s="1"/>
    </row>
    <row r="16" spans="1:26" ht="14.25" customHeight="1" x14ac:dyDescent="0.3">
      <c r="A16" s="1"/>
      <c r="B16" s="1"/>
      <c r="C16" s="1"/>
      <c r="D16" s="4" t="s">
        <v>14</v>
      </c>
      <c r="E16" s="15">
        <f>E14+E15</f>
        <v>55.44</v>
      </c>
      <c r="F16" s="1"/>
      <c r="G16" s="10"/>
      <c r="H16" s="1"/>
      <c r="I16" s="1"/>
      <c r="J16" s="1"/>
      <c r="K16" s="1"/>
      <c r="L16" s="1"/>
      <c r="M16" s="1"/>
      <c r="N16" s="1"/>
      <c r="O16" s="1"/>
      <c r="P16" s="1"/>
      <c r="Q16" s="1"/>
      <c r="R16" s="1"/>
      <c r="S16" s="1"/>
      <c r="T16" s="1"/>
      <c r="U16" s="1"/>
      <c r="V16" s="1"/>
      <c r="W16" s="1"/>
      <c r="X16" s="1"/>
      <c r="Y16" s="1"/>
      <c r="Z16" s="1"/>
    </row>
    <row r="17" spans="1:26" ht="14.25" customHeight="1" x14ac:dyDescent="0.3">
      <c r="A17" s="1"/>
      <c r="B17" s="1"/>
      <c r="C17" s="1"/>
      <c r="D17" s="4" t="s">
        <v>15</v>
      </c>
      <c r="E17" s="15">
        <f>VLOOKUP('Country selection'!$E$5,Parameters!$A$2:$V$195,G17,FALSE)</f>
        <v>743.00257050000005</v>
      </c>
      <c r="F17" s="1"/>
      <c r="G17" s="10">
        <v>16</v>
      </c>
      <c r="H17" s="1"/>
      <c r="I17" s="1"/>
      <c r="J17" s="1"/>
      <c r="K17" s="1"/>
      <c r="L17" s="1"/>
      <c r="M17" s="1"/>
      <c r="N17" s="1"/>
      <c r="O17" s="1"/>
      <c r="P17" s="1"/>
      <c r="Q17" s="1"/>
      <c r="R17" s="1"/>
      <c r="S17" s="1"/>
      <c r="T17" s="1"/>
      <c r="U17" s="1"/>
      <c r="V17" s="1"/>
      <c r="W17" s="1"/>
      <c r="X17" s="1"/>
      <c r="Y17" s="1"/>
      <c r="Z17" s="1"/>
    </row>
    <row r="18" spans="1:26" ht="14.25" customHeight="1" x14ac:dyDescent="0.3">
      <c r="A18" s="1"/>
      <c r="B18" s="1"/>
      <c r="C18" s="1"/>
      <c r="D18" s="4" t="s">
        <v>16</v>
      </c>
      <c r="E18" s="16">
        <v>0.08</v>
      </c>
      <c r="F18" s="1"/>
      <c r="G18" s="10"/>
      <c r="H18" s="1"/>
      <c r="I18" s="12"/>
      <c r="J18" s="1"/>
      <c r="K18" s="1"/>
      <c r="L18" s="12"/>
      <c r="M18" s="12"/>
      <c r="N18" s="1"/>
      <c r="O18" s="1"/>
      <c r="P18" s="1"/>
      <c r="Q18" s="1"/>
      <c r="R18" s="1"/>
      <c r="S18" s="1"/>
      <c r="T18" s="1"/>
      <c r="U18" s="1"/>
      <c r="V18" s="1"/>
      <c r="W18" s="1"/>
      <c r="X18" s="1"/>
      <c r="Y18" s="1"/>
      <c r="Z18" s="1"/>
    </row>
    <row r="19" spans="1:26" ht="14.25" customHeight="1" x14ac:dyDescent="0.3">
      <c r="A19" s="1"/>
      <c r="B19" s="1"/>
      <c r="C19" s="1"/>
      <c r="D19" s="4" t="s">
        <v>17</v>
      </c>
      <c r="E19" s="16">
        <f>VLOOKUP('Country selection'!$E$5,Parameters!$A$2:$V$195,G19,FALSE)</f>
        <v>0.11</v>
      </c>
      <c r="F19" s="1"/>
      <c r="G19" s="10">
        <v>22</v>
      </c>
      <c r="H19" s="1"/>
      <c r="I19" s="1"/>
      <c r="J19" s="1"/>
      <c r="K19" s="1"/>
      <c r="L19" s="1"/>
      <c r="M19" s="17"/>
      <c r="N19" s="1"/>
      <c r="O19" s="1"/>
      <c r="P19" s="1"/>
      <c r="Q19" s="1"/>
      <c r="R19" s="1"/>
      <c r="S19" s="1"/>
      <c r="T19" s="1"/>
      <c r="U19" s="1"/>
      <c r="V19" s="1"/>
      <c r="W19" s="1"/>
      <c r="X19" s="1"/>
      <c r="Y19" s="1"/>
      <c r="Z19" s="1"/>
    </row>
    <row r="20" spans="1:26" ht="14.25" customHeight="1" x14ac:dyDescent="0.3">
      <c r="A20" s="1"/>
      <c r="B20" s="1"/>
      <c r="C20" s="1"/>
      <c r="D20" s="4" t="s">
        <v>18</v>
      </c>
      <c r="E20" s="16">
        <v>0.78</v>
      </c>
      <c r="F20" s="1"/>
      <c r="G20" s="10"/>
      <c r="H20" s="1"/>
      <c r="I20" s="1"/>
      <c r="J20" s="1"/>
      <c r="K20" s="1"/>
      <c r="L20" s="1"/>
      <c r="M20" s="17"/>
      <c r="N20" s="1"/>
      <c r="O20" s="1"/>
      <c r="P20" s="1"/>
      <c r="Q20" s="1"/>
      <c r="R20" s="1"/>
      <c r="S20" s="1"/>
      <c r="T20" s="1"/>
      <c r="U20" s="1"/>
      <c r="V20" s="1"/>
      <c r="W20" s="1"/>
      <c r="X20" s="1"/>
      <c r="Y20" s="1"/>
      <c r="Z20" s="1"/>
    </row>
    <row r="21" spans="1:26" ht="14.25" customHeight="1" x14ac:dyDescent="0.3">
      <c r="A21" s="1"/>
      <c r="B21" s="1"/>
      <c r="C21" s="1"/>
      <c r="D21" s="4" t="s">
        <v>19</v>
      </c>
      <c r="E21" s="18">
        <f>VLOOKUP('Country selection'!$E$5,Parameters!$A$2:$V$195,G21,FALSE)</f>
        <v>0.03</v>
      </c>
      <c r="F21" s="1"/>
      <c r="G21" s="10">
        <v>18</v>
      </c>
      <c r="H21" s="1"/>
      <c r="I21" s="1"/>
      <c r="J21" s="1"/>
      <c r="K21" s="1"/>
      <c r="L21" s="1"/>
      <c r="M21" s="17"/>
      <c r="N21" s="1"/>
      <c r="O21" s="1"/>
      <c r="P21" s="1"/>
      <c r="Q21" s="1"/>
      <c r="R21" s="1"/>
      <c r="S21" s="1"/>
      <c r="T21" s="1"/>
      <c r="U21" s="1"/>
      <c r="V21" s="1"/>
      <c r="W21" s="1"/>
      <c r="X21" s="1"/>
      <c r="Y21" s="1"/>
      <c r="Z21" s="1"/>
    </row>
    <row r="22" spans="1:26" ht="14.25" customHeight="1" x14ac:dyDescent="0.3">
      <c r="A22" s="1"/>
      <c r="B22" s="1"/>
      <c r="C22" s="1"/>
      <c r="D22" s="4" t="s">
        <v>20</v>
      </c>
      <c r="E22" s="18">
        <f>VLOOKUP('Country selection'!$E$5,Parameters!$A$2:$V$195,G22,FALSE)</f>
        <v>0.70940000000000003</v>
      </c>
      <c r="F22" s="1"/>
      <c r="G22" s="10">
        <v>19</v>
      </c>
      <c r="H22" s="1"/>
      <c r="I22" s="1"/>
      <c r="J22" s="1"/>
      <c r="K22" s="1"/>
      <c r="L22" s="1"/>
      <c r="M22" s="17"/>
      <c r="N22" s="1"/>
      <c r="O22" s="1"/>
      <c r="P22" s="1"/>
      <c r="Q22" s="1"/>
      <c r="R22" s="1"/>
      <c r="S22" s="1"/>
      <c r="T22" s="1"/>
      <c r="U22" s="1"/>
      <c r="V22" s="1"/>
      <c r="W22" s="1"/>
      <c r="X22" s="1"/>
      <c r="Y22" s="1"/>
      <c r="Z22" s="1"/>
    </row>
    <row r="23" spans="1:26" ht="14.25" customHeight="1" x14ac:dyDescent="0.3">
      <c r="A23" s="1"/>
      <c r="B23" s="1"/>
      <c r="C23" s="1"/>
      <c r="D23" s="4" t="s">
        <v>21</v>
      </c>
      <c r="E23" s="15">
        <f>VLOOKUP('Country selection'!$E$5,Parameters!$A$2:$V$195,G23,FALSE)</f>
        <v>10941.958717432743</v>
      </c>
      <c r="F23" s="1"/>
      <c r="G23" s="10">
        <v>20</v>
      </c>
      <c r="H23" s="1"/>
      <c r="I23" s="1"/>
      <c r="J23" s="1"/>
      <c r="K23" s="1"/>
      <c r="L23" s="1"/>
      <c r="M23" s="17"/>
      <c r="N23" s="1"/>
      <c r="O23" s="1"/>
      <c r="P23" s="1"/>
      <c r="Q23" s="1"/>
      <c r="R23" s="1"/>
      <c r="S23" s="1"/>
      <c r="T23" s="1"/>
      <c r="U23" s="1"/>
      <c r="V23" s="1"/>
      <c r="W23" s="1"/>
      <c r="X23" s="1"/>
      <c r="Y23" s="1"/>
      <c r="Z23" s="1"/>
    </row>
    <row r="24" spans="1:26" ht="14.25" customHeight="1" x14ac:dyDescent="0.3">
      <c r="A24" s="1"/>
      <c r="B24" s="1"/>
      <c r="C24" s="1"/>
      <c r="D24" s="4" t="s">
        <v>524</v>
      </c>
      <c r="E24" s="13">
        <f>VLOOKUP('Country selection'!$E$5,Parameters!$A$2:$W$195,G24,FALSE)</f>
        <v>0.8</v>
      </c>
      <c r="F24" s="1"/>
      <c r="G24" s="10">
        <v>23</v>
      </c>
      <c r="H24" s="1"/>
      <c r="I24" s="1"/>
      <c r="J24" s="1"/>
      <c r="K24" s="1"/>
      <c r="L24" s="1"/>
      <c r="M24" s="1"/>
      <c r="N24" s="1"/>
      <c r="O24" s="1"/>
      <c r="P24" s="1"/>
      <c r="Q24" s="1"/>
      <c r="R24" s="1"/>
      <c r="S24" s="1"/>
      <c r="T24" s="1"/>
      <c r="U24" s="1"/>
      <c r="V24" s="1"/>
      <c r="W24" s="1"/>
      <c r="X24" s="1"/>
      <c r="Y24" s="1"/>
      <c r="Z24" s="1"/>
    </row>
    <row r="25" spans="1:26" ht="14.25" customHeight="1" x14ac:dyDescent="0.3">
      <c r="A25" s="1"/>
      <c r="B25" s="1"/>
      <c r="C25" s="1"/>
      <c r="D25" s="4"/>
      <c r="E25" s="1"/>
      <c r="F25" s="1"/>
      <c r="G25" s="1"/>
      <c r="H25" s="1"/>
      <c r="I25" s="1"/>
      <c r="J25" s="1"/>
      <c r="K25" s="1"/>
      <c r="L25" s="1"/>
      <c r="M25" s="1"/>
      <c r="N25" s="1"/>
      <c r="O25" s="1"/>
      <c r="P25" s="1"/>
      <c r="Q25" s="1"/>
      <c r="R25" s="1"/>
      <c r="S25" s="1"/>
      <c r="T25" s="1"/>
      <c r="U25" s="1"/>
      <c r="V25" s="1"/>
      <c r="W25" s="1"/>
      <c r="X25" s="1"/>
      <c r="Y25" s="1"/>
      <c r="Z25" s="1"/>
    </row>
    <row r="26" spans="1:26" ht="14.25" customHeight="1" x14ac:dyDescent="0.3">
      <c r="A26" s="1"/>
      <c r="B26" s="1"/>
      <c r="C26" s="1"/>
      <c r="D26" s="4"/>
      <c r="E26" s="1"/>
      <c r="F26" s="1"/>
      <c r="G26" s="1"/>
      <c r="H26" s="1"/>
      <c r="I26" s="1"/>
      <c r="J26" s="1"/>
      <c r="K26" s="1"/>
      <c r="L26" s="1"/>
      <c r="M26" s="1"/>
      <c r="N26" s="1"/>
      <c r="O26" s="1"/>
      <c r="P26" s="1"/>
      <c r="Q26" s="1"/>
      <c r="R26" s="1"/>
      <c r="S26" s="1"/>
      <c r="T26" s="1"/>
      <c r="U26" s="1"/>
      <c r="V26" s="1"/>
      <c r="W26" s="1"/>
      <c r="X26" s="1"/>
      <c r="Y26" s="1"/>
      <c r="Z26" s="1"/>
    </row>
    <row r="27" spans="1:26" ht="14.25" customHeight="1" x14ac:dyDescent="0.3">
      <c r="A27" s="1"/>
      <c r="B27" s="1"/>
      <c r="C27" s="1"/>
      <c r="D27" s="4"/>
      <c r="E27" s="1"/>
      <c r="F27" s="1"/>
      <c r="G27" s="1"/>
      <c r="H27" s="1"/>
      <c r="I27" s="1"/>
      <c r="J27" s="1"/>
      <c r="K27" s="1"/>
      <c r="L27" s="1"/>
      <c r="M27" s="1"/>
      <c r="N27" s="1"/>
      <c r="O27" s="1"/>
      <c r="P27" s="1"/>
      <c r="Q27" s="1"/>
      <c r="R27" s="1"/>
      <c r="S27" s="1"/>
      <c r="T27" s="1"/>
      <c r="U27" s="1"/>
      <c r="V27" s="1"/>
      <c r="W27" s="1"/>
      <c r="X27" s="1"/>
      <c r="Y27" s="1"/>
      <c r="Z27" s="1"/>
    </row>
    <row r="28" spans="1:26" ht="14.25" customHeight="1" x14ac:dyDescent="0.3">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4.25" customHeight="1" x14ac:dyDescent="0.3">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4.25" customHeight="1" x14ac:dyDescent="0.3">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4.25" customHeight="1" x14ac:dyDescent="0.3">
      <c r="A31" s="1"/>
      <c r="B31" s="1"/>
      <c r="C31" s="1"/>
      <c r="F31" s="1"/>
      <c r="G31" s="1"/>
      <c r="H31" s="1"/>
      <c r="I31" s="1"/>
      <c r="J31" s="1"/>
      <c r="K31" s="1"/>
      <c r="L31" s="1"/>
      <c r="M31" s="1"/>
      <c r="N31" s="1"/>
      <c r="O31" s="1"/>
      <c r="P31" s="1"/>
      <c r="Q31" s="1"/>
      <c r="R31" s="1"/>
      <c r="S31" s="1"/>
      <c r="T31" s="1"/>
      <c r="U31" s="1"/>
      <c r="V31" s="1"/>
      <c r="W31" s="1"/>
      <c r="X31" s="1"/>
      <c r="Y31" s="1"/>
      <c r="Z31" s="1"/>
    </row>
    <row r="32" spans="1:26" ht="14.25" customHeight="1" x14ac:dyDescent="0.3">
      <c r="A32" s="1"/>
      <c r="B32" s="1"/>
      <c r="C32" s="1"/>
      <c r="F32" s="1"/>
      <c r="G32" s="1"/>
      <c r="H32" s="1"/>
      <c r="I32" s="1"/>
      <c r="J32" s="1"/>
      <c r="K32" s="1"/>
      <c r="L32" s="1"/>
      <c r="M32" s="1"/>
      <c r="N32" s="1"/>
      <c r="O32" s="1"/>
      <c r="P32" s="1"/>
      <c r="Q32" s="1"/>
      <c r="R32" s="1"/>
      <c r="S32" s="1"/>
      <c r="T32" s="1"/>
      <c r="U32" s="1"/>
      <c r="V32" s="1"/>
      <c r="W32" s="1"/>
      <c r="X32" s="1"/>
      <c r="Y32" s="1"/>
      <c r="Z32" s="1"/>
    </row>
    <row r="33" spans="1:26" ht="14.25" customHeight="1" x14ac:dyDescent="0.3">
      <c r="A33" s="1"/>
      <c r="B33" s="1"/>
      <c r="C33" s="1"/>
      <c r="F33" s="1"/>
      <c r="G33" s="1"/>
      <c r="H33" s="1"/>
      <c r="I33" s="1"/>
      <c r="J33" s="1"/>
      <c r="K33" s="1"/>
      <c r="L33" s="1"/>
      <c r="M33" s="1"/>
      <c r="N33" s="1"/>
      <c r="O33" s="1"/>
      <c r="P33" s="1"/>
      <c r="Q33" s="1"/>
      <c r="R33" s="1"/>
      <c r="S33" s="1"/>
      <c r="T33" s="1"/>
      <c r="U33" s="1"/>
      <c r="V33" s="1"/>
      <c r="W33" s="1"/>
      <c r="X33" s="1"/>
      <c r="Y33" s="1"/>
      <c r="Z33" s="1"/>
    </row>
    <row r="34" spans="1:26" ht="14.25" customHeight="1" x14ac:dyDescent="0.3">
      <c r="A34" s="1"/>
      <c r="B34" s="1"/>
      <c r="C34" s="1"/>
      <c r="F34" s="1"/>
      <c r="G34" s="1"/>
      <c r="H34" s="1"/>
      <c r="I34" s="1"/>
      <c r="J34" s="1"/>
      <c r="K34" s="1"/>
      <c r="L34" s="1"/>
      <c r="M34" s="1"/>
      <c r="N34" s="1"/>
      <c r="O34" s="1"/>
      <c r="P34" s="1"/>
      <c r="Q34" s="1"/>
      <c r="R34" s="1"/>
      <c r="S34" s="1"/>
      <c r="T34" s="1"/>
      <c r="U34" s="1"/>
      <c r="V34" s="1"/>
      <c r="W34" s="1"/>
      <c r="X34" s="1"/>
      <c r="Y34" s="1"/>
      <c r="Z34" s="1"/>
    </row>
    <row r="35" spans="1:26" ht="14.25" customHeight="1" x14ac:dyDescent="0.3">
      <c r="A35" s="1"/>
      <c r="B35" s="1"/>
      <c r="C35" s="1"/>
      <c r="F35" s="1"/>
      <c r="G35" s="1"/>
      <c r="H35" s="1"/>
      <c r="I35" s="1"/>
      <c r="J35" s="1"/>
      <c r="K35" s="1"/>
      <c r="L35" s="1"/>
      <c r="M35" s="1"/>
      <c r="N35" s="1"/>
      <c r="O35" s="1"/>
      <c r="P35" s="1"/>
      <c r="Q35" s="1"/>
      <c r="R35" s="1"/>
      <c r="S35" s="1"/>
      <c r="T35" s="1"/>
      <c r="U35" s="1"/>
      <c r="V35" s="1"/>
      <c r="W35" s="1"/>
      <c r="X35" s="1"/>
      <c r="Y35" s="1"/>
      <c r="Z35" s="1"/>
    </row>
    <row r="36" spans="1:26" ht="14.25" customHeight="1" x14ac:dyDescent="0.3">
      <c r="A36" s="1"/>
      <c r="B36" s="1"/>
      <c r="C36" s="1"/>
      <c r="F36" s="1"/>
      <c r="G36" s="1"/>
      <c r="H36" s="1"/>
      <c r="I36" s="1"/>
      <c r="J36" s="1"/>
      <c r="K36" s="1"/>
      <c r="L36" s="1"/>
      <c r="M36" s="1"/>
      <c r="N36" s="1"/>
      <c r="O36" s="1"/>
      <c r="P36" s="1"/>
      <c r="Q36" s="1"/>
      <c r="R36" s="1"/>
      <c r="S36" s="1"/>
      <c r="T36" s="1"/>
      <c r="U36" s="1"/>
      <c r="V36" s="1"/>
      <c r="W36" s="1"/>
      <c r="X36" s="1"/>
      <c r="Y36" s="1"/>
      <c r="Z36" s="1"/>
    </row>
    <row r="37" spans="1:26" ht="14.25" customHeight="1" x14ac:dyDescent="0.3">
      <c r="A37" s="1"/>
      <c r="B37" s="1"/>
      <c r="C37" s="1"/>
      <c r="F37" s="1"/>
      <c r="G37" s="1"/>
      <c r="H37" s="1"/>
      <c r="I37" s="1"/>
      <c r="J37" s="1"/>
      <c r="K37" s="1"/>
      <c r="L37" s="1"/>
      <c r="M37" s="1"/>
      <c r="N37" s="1"/>
      <c r="O37" s="1"/>
      <c r="P37" s="1"/>
      <c r="Q37" s="1"/>
      <c r="R37" s="1"/>
      <c r="S37" s="1"/>
      <c r="T37" s="1"/>
      <c r="U37" s="1"/>
      <c r="V37" s="1"/>
      <c r="W37" s="1"/>
      <c r="X37" s="1"/>
      <c r="Y37" s="1"/>
      <c r="Z37" s="1"/>
    </row>
    <row r="38" spans="1:26" ht="14.25" customHeight="1" x14ac:dyDescent="0.3">
      <c r="A38" s="1"/>
      <c r="B38" s="1"/>
      <c r="C38" s="1"/>
      <c r="F38" s="1"/>
      <c r="G38" s="1"/>
      <c r="H38" s="1"/>
      <c r="I38" s="1"/>
      <c r="J38" s="1"/>
      <c r="K38" s="1"/>
      <c r="L38" s="1"/>
      <c r="M38" s="1"/>
      <c r="N38" s="1"/>
      <c r="O38" s="1"/>
      <c r="P38" s="1"/>
      <c r="Q38" s="1"/>
      <c r="R38" s="1"/>
      <c r="S38" s="1"/>
      <c r="T38" s="1"/>
      <c r="U38" s="1"/>
      <c r="V38" s="1"/>
      <c r="W38" s="1"/>
      <c r="X38" s="1"/>
      <c r="Y38" s="1"/>
      <c r="Z38" s="1"/>
    </row>
    <row r="39" spans="1:26" ht="14.25" customHeight="1" x14ac:dyDescent="0.3">
      <c r="A39" s="1"/>
      <c r="B39" s="1"/>
      <c r="C39" s="1"/>
      <c r="F39" s="1"/>
      <c r="G39" s="1"/>
      <c r="H39" s="1"/>
      <c r="I39" s="1"/>
      <c r="J39" s="1"/>
      <c r="K39" s="1"/>
      <c r="L39" s="1"/>
      <c r="M39" s="1"/>
      <c r="N39" s="1"/>
      <c r="O39" s="1"/>
      <c r="P39" s="1"/>
      <c r="Q39" s="1"/>
      <c r="R39" s="1"/>
      <c r="S39" s="1"/>
      <c r="T39" s="1"/>
      <c r="U39" s="1"/>
      <c r="V39" s="1"/>
      <c r="W39" s="1"/>
      <c r="X39" s="1"/>
      <c r="Y39" s="1"/>
      <c r="Z39" s="1"/>
    </row>
    <row r="40" spans="1:26" ht="14.25" customHeight="1" x14ac:dyDescent="0.3">
      <c r="A40" s="1"/>
      <c r="B40" s="1"/>
      <c r="C40" s="1"/>
      <c r="F40" s="1"/>
      <c r="G40" s="1"/>
      <c r="H40" s="1"/>
      <c r="I40" s="1"/>
      <c r="J40" s="1"/>
      <c r="K40" s="1"/>
      <c r="L40" s="1"/>
      <c r="M40" s="1"/>
      <c r="N40" s="1"/>
      <c r="O40" s="1"/>
      <c r="P40" s="1"/>
      <c r="Q40" s="1"/>
      <c r="R40" s="1"/>
      <c r="S40" s="1"/>
      <c r="T40" s="1"/>
      <c r="U40" s="1"/>
      <c r="V40" s="1"/>
      <c r="W40" s="1"/>
      <c r="X40" s="1"/>
      <c r="Y40" s="1"/>
      <c r="Z40" s="1"/>
    </row>
    <row r="41" spans="1:26" ht="14.25" customHeight="1" x14ac:dyDescent="0.3">
      <c r="A41" s="1"/>
      <c r="B41" s="1"/>
      <c r="C41" s="1"/>
      <c r="F41" s="1"/>
      <c r="G41" s="1"/>
      <c r="H41" s="1"/>
      <c r="I41" s="1"/>
      <c r="J41" s="1"/>
      <c r="K41" s="1"/>
      <c r="L41" s="1"/>
      <c r="M41" s="1"/>
      <c r="N41" s="1"/>
      <c r="O41" s="1"/>
      <c r="P41" s="1"/>
      <c r="Q41" s="1"/>
      <c r="R41" s="1"/>
      <c r="S41" s="1"/>
      <c r="T41" s="1"/>
      <c r="U41" s="1"/>
      <c r="V41" s="1"/>
      <c r="W41" s="1"/>
      <c r="X41" s="1"/>
      <c r="Y41" s="1"/>
      <c r="Z41" s="1"/>
    </row>
    <row r="42" spans="1:26" ht="14.25" customHeight="1" x14ac:dyDescent="0.3">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4.25" customHeight="1" x14ac:dyDescent="0.3">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4.25" customHeight="1" x14ac:dyDescent="0.3">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4.25" customHeight="1" x14ac:dyDescent="0.3">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4.25" customHeight="1" x14ac:dyDescent="0.3">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4.25" customHeight="1" x14ac:dyDescent="0.3">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4.25" customHeight="1" x14ac:dyDescent="0.3">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4.25" customHeight="1" x14ac:dyDescent="0.3">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4.25" customHeight="1" x14ac:dyDescent="0.3">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4.25" customHeight="1" x14ac:dyDescent="0.3">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4.25" customHeight="1" x14ac:dyDescent="0.3">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4.25" customHeight="1" x14ac:dyDescent="0.3">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4.25" customHeight="1" x14ac:dyDescent="0.3">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4.25" customHeight="1" x14ac:dyDescent="0.3">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4.25" customHeight="1" x14ac:dyDescent="0.3">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4.25" customHeight="1" x14ac:dyDescent="0.3">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4.25" customHeight="1" x14ac:dyDescent="0.3">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4.25" customHeight="1" x14ac:dyDescent="0.3">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4.25" customHeight="1" x14ac:dyDescent="0.3">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4.25" customHeight="1" x14ac:dyDescent="0.3">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4.25" customHeight="1" x14ac:dyDescent="0.3">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4.25" customHeight="1" x14ac:dyDescent="0.3">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4.25" customHeight="1" x14ac:dyDescent="0.3">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4.25" customHeight="1" x14ac:dyDescent="0.3">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4.25" customHeight="1" x14ac:dyDescent="0.3">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4.25" customHeight="1" x14ac:dyDescent="0.3">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4.25" customHeight="1" x14ac:dyDescent="0.3">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4.25" customHeight="1" x14ac:dyDescent="0.3">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4.25" customHeight="1" x14ac:dyDescent="0.3">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4.25" customHeight="1" x14ac:dyDescent="0.3">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4.25" customHeight="1" x14ac:dyDescent="0.3">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4.25" customHeight="1" x14ac:dyDescent="0.3">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4.25" customHeight="1" x14ac:dyDescent="0.3">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4.25" customHeight="1" x14ac:dyDescent="0.3">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4.25" customHeight="1" x14ac:dyDescent="0.3">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4.25" customHeight="1" x14ac:dyDescent="0.3">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4.25" customHeight="1" x14ac:dyDescent="0.3">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4.25" customHeight="1" x14ac:dyDescent="0.3">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4.25" customHeight="1" x14ac:dyDescent="0.3">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4.25" customHeight="1" x14ac:dyDescent="0.3">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4.25" customHeight="1" x14ac:dyDescent="0.3">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4.25" customHeight="1" x14ac:dyDescent="0.3">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4.25" customHeight="1" x14ac:dyDescent="0.3">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4.25" customHeight="1" x14ac:dyDescent="0.3">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4.25" customHeight="1" x14ac:dyDescent="0.3">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4.25" customHeight="1" x14ac:dyDescent="0.3">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4.25" customHeight="1" x14ac:dyDescent="0.3">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4.25" customHeight="1" x14ac:dyDescent="0.3">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4.25" customHeight="1" x14ac:dyDescent="0.3">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4.25" customHeight="1" x14ac:dyDescent="0.3">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4.25" customHeight="1" x14ac:dyDescent="0.3">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4.25" customHeight="1" x14ac:dyDescent="0.3">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4.25" customHeight="1" x14ac:dyDescent="0.3">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4.25" customHeight="1" x14ac:dyDescent="0.3">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4.25" customHeight="1" x14ac:dyDescent="0.3">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4.25" customHeight="1" x14ac:dyDescent="0.3">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4.25" customHeight="1" x14ac:dyDescent="0.3">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4.25" customHeight="1" x14ac:dyDescent="0.3">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4.25" customHeight="1" x14ac:dyDescent="0.3">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4.25" customHeight="1" x14ac:dyDescent="0.3">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4.25" customHeight="1" x14ac:dyDescent="0.3">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4.25" customHeight="1" x14ac:dyDescent="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4.25" customHeight="1" x14ac:dyDescent="0.3">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4.25" customHeight="1" x14ac:dyDescent="0.3">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4.25" customHeight="1" x14ac:dyDescent="0.3">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4.25" customHeight="1" x14ac:dyDescent="0.3">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4.25" customHeight="1" x14ac:dyDescent="0.3">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4.25" customHeight="1" x14ac:dyDescent="0.3">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4.25" customHeight="1" x14ac:dyDescent="0.3">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4.25" customHeight="1" x14ac:dyDescent="0.3">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4.25" customHeight="1" x14ac:dyDescent="0.3">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4.25" customHeight="1" x14ac:dyDescent="0.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4.25" customHeight="1" x14ac:dyDescent="0.3">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4.25" customHeight="1" x14ac:dyDescent="0.3">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4.25" customHeight="1" x14ac:dyDescent="0.3">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4.25" customHeight="1" x14ac:dyDescent="0.3">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4.25" customHeight="1" x14ac:dyDescent="0.3">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4.25" customHeight="1" x14ac:dyDescent="0.3">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4.25" customHeight="1" x14ac:dyDescent="0.3">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4.25" customHeight="1" x14ac:dyDescent="0.3">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4.25" customHeight="1" x14ac:dyDescent="0.3">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4.25" customHeight="1" x14ac:dyDescent="0.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4.25" customHeight="1" x14ac:dyDescent="0.3">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4.25" customHeight="1" x14ac:dyDescent="0.3">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4.25" customHeight="1" x14ac:dyDescent="0.3">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4.25" customHeight="1" x14ac:dyDescent="0.3">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4.25" customHeight="1" x14ac:dyDescent="0.3">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4.25" customHeight="1" x14ac:dyDescent="0.3">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4.25" customHeight="1" x14ac:dyDescent="0.3">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4.25" customHeight="1" x14ac:dyDescent="0.3">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4.25" customHeight="1" x14ac:dyDescent="0.3">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4.25" customHeight="1" x14ac:dyDescent="0.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4.25" customHeight="1" x14ac:dyDescent="0.3">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4.25" customHeight="1" x14ac:dyDescent="0.3">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4.25" customHeight="1" x14ac:dyDescent="0.3">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4.25" customHeight="1" x14ac:dyDescent="0.3">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4.25" customHeight="1" x14ac:dyDescent="0.3">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4.25" customHeight="1" x14ac:dyDescent="0.3">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4.25" customHeight="1" x14ac:dyDescent="0.3">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4.25" customHeight="1" x14ac:dyDescent="0.3">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4.25" customHeight="1" x14ac:dyDescent="0.3">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4.25" customHeight="1" x14ac:dyDescent="0.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4.25" customHeight="1" x14ac:dyDescent="0.3">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4.25" customHeight="1" x14ac:dyDescent="0.3">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4.25" customHeight="1" x14ac:dyDescent="0.3">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4.25" customHeight="1" x14ac:dyDescent="0.3">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4.25" customHeight="1" x14ac:dyDescent="0.3">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4.25" customHeight="1" x14ac:dyDescent="0.3">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4.25" customHeight="1" x14ac:dyDescent="0.3">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4.25" customHeight="1" x14ac:dyDescent="0.3">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4.25" customHeight="1" x14ac:dyDescent="0.3">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4.25" customHeight="1" x14ac:dyDescent="0.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4.25" customHeight="1" x14ac:dyDescent="0.3">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4.25" customHeight="1" x14ac:dyDescent="0.3">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4.25" customHeight="1" x14ac:dyDescent="0.3">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4.25" customHeight="1" x14ac:dyDescent="0.3">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4.25" customHeight="1" x14ac:dyDescent="0.3">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4.25" customHeight="1" x14ac:dyDescent="0.3">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4.25" customHeight="1" x14ac:dyDescent="0.3">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4.25" customHeight="1" x14ac:dyDescent="0.3">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4.25" customHeight="1" x14ac:dyDescent="0.3">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4.25" customHeight="1" x14ac:dyDescent="0.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4.25" customHeight="1" x14ac:dyDescent="0.3">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4.25" customHeight="1" x14ac:dyDescent="0.3">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4.25" customHeight="1" x14ac:dyDescent="0.3">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4.25" customHeight="1" x14ac:dyDescent="0.3">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4.25" customHeight="1" x14ac:dyDescent="0.3">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4.25" customHeight="1" x14ac:dyDescent="0.3">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4.25" customHeight="1" x14ac:dyDescent="0.3">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4.25" customHeight="1" x14ac:dyDescent="0.3">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4.25" customHeight="1" x14ac:dyDescent="0.3">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4.25" customHeight="1" x14ac:dyDescent="0.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4.25" customHeight="1" x14ac:dyDescent="0.3">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4.25" customHeight="1" x14ac:dyDescent="0.3">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4.25" customHeight="1" x14ac:dyDescent="0.3">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4.25" customHeight="1" x14ac:dyDescent="0.3">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4.25" customHeight="1" x14ac:dyDescent="0.3">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4.25" customHeight="1" x14ac:dyDescent="0.3">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4.25" customHeight="1" x14ac:dyDescent="0.3">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4.25" customHeight="1" x14ac:dyDescent="0.3">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4.25" customHeight="1" x14ac:dyDescent="0.3">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4.25" customHeight="1" x14ac:dyDescent="0.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4.25" customHeight="1" x14ac:dyDescent="0.3">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4.25" customHeight="1" x14ac:dyDescent="0.3">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4.25" customHeight="1" x14ac:dyDescent="0.3">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4.25" customHeight="1" x14ac:dyDescent="0.3">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4.25" customHeight="1" x14ac:dyDescent="0.3">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4.25" customHeight="1" x14ac:dyDescent="0.3">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4.25" customHeight="1" x14ac:dyDescent="0.3">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4.25" customHeight="1" x14ac:dyDescent="0.3">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4.25" customHeight="1" x14ac:dyDescent="0.3">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4.25" customHeight="1" x14ac:dyDescent="0.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4.25" customHeight="1" x14ac:dyDescent="0.3">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4.25" customHeight="1" x14ac:dyDescent="0.3">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4.25" customHeight="1" x14ac:dyDescent="0.3">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4.25" customHeight="1" x14ac:dyDescent="0.3">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4.25" customHeight="1" x14ac:dyDescent="0.3">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4.25" customHeight="1" x14ac:dyDescent="0.3">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4.25" customHeight="1" x14ac:dyDescent="0.3">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4.25" customHeight="1" x14ac:dyDescent="0.3">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4.25" customHeight="1" x14ac:dyDescent="0.3">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4.25" customHeight="1" x14ac:dyDescent="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4.25" customHeight="1" x14ac:dyDescent="0.3">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4.25" customHeight="1" x14ac:dyDescent="0.3">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4.25" customHeight="1" x14ac:dyDescent="0.3">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4.25" customHeight="1" x14ac:dyDescent="0.3">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4.25" customHeight="1" x14ac:dyDescent="0.3">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4.25" customHeight="1" x14ac:dyDescent="0.3">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4.25" customHeight="1" x14ac:dyDescent="0.3">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4.25" customHeight="1" x14ac:dyDescent="0.3">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4.25" customHeight="1" x14ac:dyDescent="0.3">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4.25" customHeight="1" x14ac:dyDescent="0.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4.25" customHeight="1" x14ac:dyDescent="0.3">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4.25" customHeight="1" x14ac:dyDescent="0.3">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4.25" customHeight="1" x14ac:dyDescent="0.3">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4.25" customHeight="1" x14ac:dyDescent="0.3">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4.25" customHeight="1" x14ac:dyDescent="0.3">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4.25" customHeight="1" x14ac:dyDescent="0.3">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4.25" customHeight="1" x14ac:dyDescent="0.3">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4.25" customHeight="1" x14ac:dyDescent="0.3">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4.25" customHeight="1" x14ac:dyDescent="0.3">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4.25" customHeight="1" x14ac:dyDescent="0.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4.25" customHeight="1" x14ac:dyDescent="0.3">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4.25" customHeight="1" x14ac:dyDescent="0.3">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4.25" customHeight="1" x14ac:dyDescent="0.3">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4.25" customHeight="1" x14ac:dyDescent="0.3">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4.25" customHeight="1" x14ac:dyDescent="0.3">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4.25" customHeight="1" x14ac:dyDescent="0.3">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4.25" customHeight="1" x14ac:dyDescent="0.3">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4.25" customHeight="1" x14ac:dyDescent="0.3">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4.25" customHeight="1" x14ac:dyDescent="0.3">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4.25" customHeight="1" x14ac:dyDescent="0.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4.25" customHeight="1" x14ac:dyDescent="0.3">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4.25" customHeight="1" x14ac:dyDescent="0.3">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4.25" customHeight="1" x14ac:dyDescent="0.3">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4.25" customHeight="1" x14ac:dyDescent="0.3">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4.25" customHeight="1" x14ac:dyDescent="0.3">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4.25" customHeight="1" x14ac:dyDescent="0.3">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4.25" customHeight="1" x14ac:dyDescent="0.3">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4.25" customHeight="1" x14ac:dyDescent="0.3">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4.25" customHeight="1" x14ac:dyDescent="0.3">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4.25" customHeight="1" x14ac:dyDescent="0.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4.25" customHeight="1" x14ac:dyDescent="0.3">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4.25" customHeight="1" x14ac:dyDescent="0.3">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4.25" customHeight="1" x14ac:dyDescent="0.3">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4.25" customHeight="1" x14ac:dyDescent="0.3">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4.25" customHeight="1" x14ac:dyDescent="0.3">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4.25" customHeight="1" x14ac:dyDescent="0.3">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4.25" customHeight="1" x14ac:dyDescent="0.3">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4.25" customHeight="1" x14ac:dyDescent="0.3">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4.25" customHeight="1" x14ac:dyDescent="0.3">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4.25" customHeight="1" x14ac:dyDescent="0.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4.25" customHeight="1" x14ac:dyDescent="0.3">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4.25" customHeight="1" x14ac:dyDescent="0.3">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4.25" customHeight="1" x14ac:dyDescent="0.3">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4.25" customHeight="1" x14ac:dyDescent="0.3">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4.25" customHeight="1" x14ac:dyDescent="0.3">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4.25" customHeight="1" x14ac:dyDescent="0.3">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4.25" customHeight="1" x14ac:dyDescent="0.3">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4.25" customHeight="1" x14ac:dyDescent="0.3">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4.25" customHeight="1" x14ac:dyDescent="0.3">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4.25" customHeight="1" x14ac:dyDescent="0.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4.25" customHeight="1" x14ac:dyDescent="0.3">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4.25" customHeight="1" x14ac:dyDescent="0.3">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4.25" customHeight="1" x14ac:dyDescent="0.3">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4.25" customHeight="1" x14ac:dyDescent="0.3">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4.25" customHeight="1" x14ac:dyDescent="0.3">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4.25" customHeight="1" x14ac:dyDescent="0.3">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4.25" customHeight="1" x14ac:dyDescent="0.3">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4.25" customHeight="1" x14ac:dyDescent="0.3">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4.25" customHeight="1" x14ac:dyDescent="0.3">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4.25" customHeight="1" x14ac:dyDescent="0.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4.25" customHeight="1" x14ac:dyDescent="0.3">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4.25" customHeight="1" x14ac:dyDescent="0.3">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4.25" customHeight="1" x14ac:dyDescent="0.3">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4.25" customHeight="1" x14ac:dyDescent="0.3">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4.25" customHeight="1" x14ac:dyDescent="0.3">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4.25" customHeight="1" x14ac:dyDescent="0.3">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4.25" customHeight="1" x14ac:dyDescent="0.3">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4.25" customHeight="1" x14ac:dyDescent="0.3">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4.25" customHeight="1" x14ac:dyDescent="0.3">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4.25" customHeight="1" x14ac:dyDescent="0.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4.25" customHeight="1" x14ac:dyDescent="0.3">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4.25" customHeight="1" x14ac:dyDescent="0.3">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4.25" customHeight="1" x14ac:dyDescent="0.3">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4.25" customHeight="1" x14ac:dyDescent="0.3">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4.25" customHeight="1" x14ac:dyDescent="0.3">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4.25" customHeight="1" x14ac:dyDescent="0.3">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4.25" customHeight="1" x14ac:dyDescent="0.3">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4.25" customHeight="1" x14ac:dyDescent="0.3">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4.25" customHeight="1" x14ac:dyDescent="0.3">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4.25" customHeight="1" x14ac:dyDescent="0.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4.25" customHeight="1" x14ac:dyDescent="0.3">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4.25" customHeight="1" x14ac:dyDescent="0.3">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4.25" customHeight="1" x14ac:dyDescent="0.3">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4.25" customHeight="1" x14ac:dyDescent="0.3">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4.25" customHeight="1" x14ac:dyDescent="0.3">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4.25" customHeight="1" x14ac:dyDescent="0.3">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4.25" customHeight="1" x14ac:dyDescent="0.3">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4.25" customHeight="1" x14ac:dyDescent="0.3">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4.25" customHeight="1" x14ac:dyDescent="0.3">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4.25" customHeight="1" x14ac:dyDescent="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4.25" customHeight="1" x14ac:dyDescent="0.3">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4.25" customHeight="1" x14ac:dyDescent="0.3">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4.25" customHeight="1" x14ac:dyDescent="0.3">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4.25" customHeight="1" x14ac:dyDescent="0.3">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4.25" customHeight="1" x14ac:dyDescent="0.3">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4.25" customHeight="1" x14ac:dyDescent="0.3">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4.25" customHeight="1" x14ac:dyDescent="0.3">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4.25" customHeight="1" x14ac:dyDescent="0.3">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4.25" customHeight="1" x14ac:dyDescent="0.3">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4.25" customHeight="1" x14ac:dyDescent="0.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4.25" customHeight="1" x14ac:dyDescent="0.3">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4.25" customHeight="1" x14ac:dyDescent="0.3">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4.25" customHeight="1" x14ac:dyDescent="0.3">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4.25" customHeight="1" x14ac:dyDescent="0.3">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4.25" customHeight="1" x14ac:dyDescent="0.3">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4.25" customHeight="1" x14ac:dyDescent="0.3">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4.25" customHeight="1" x14ac:dyDescent="0.3">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4.25" customHeight="1" x14ac:dyDescent="0.3">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4.25" customHeight="1" x14ac:dyDescent="0.3">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4.25" customHeight="1" x14ac:dyDescent="0.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4.25" customHeight="1" x14ac:dyDescent="0.3">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4.25" customHeight="1" x14ac:dyDescent="0.3">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4.25" customHeight="1" x14ac:dyDescent="0.3">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4.25" customHeight="1" x14ac:dyDescent="0.3">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4.25" customHeight="1" x14ac:dyDescent="0.3">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4.25" customHeight="1" x14ac:dyDescent="0.3">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4.25" customHeight="1" x14ac:dyDescent="0.3">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4.25" customHeight="1" x14ac:dyDescent="0.3">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4.25" customHeight="1" x14ac:dyDescent="0.3">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4.25" customHeight="1" x14ac:dyDescent="0.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4.25" customHeight="1" x14ac:dyDescent="0.3">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4.25" customHeight="1" x14ac:dyDescent="0.3">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4.25" customHeight="1" x14ac:dyDescent="0.3">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4.25" customHeight="1" x14ac:dyDescent="0.3">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4.25" customHeight="1" x14ac:dyDescent="0.3">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4.25" customHeight="1" x14ac:dyDescent="0.3">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4.25" customHeight="1" x14ac:dyDescent="0.3">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4.25" customHeight="1" x14ac:dyDescent="0.3">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4.25" customHeight="1" x14ac:dyDescent="0.3">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4.25" customHeight="1" x14ac:dyDescent="0.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4.25" customHeight="1" x14ac:dyDescent="0.3">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4.25" customHeight="1" x14ac:dyDescent="0.3">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4.25" customHeight="1" x14ac:dyDescent="0.3">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4.25" customHeight="1" x14ac:dyDescent="0.3">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4.25" customHeight="1" x14ac:dyDescent="0.3">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4.25" customHeight="1" x14ac:dyDescent="0.3">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4.25" customHeight="1" x14ac:dyDescent="0.3">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4.25" customHeight="1" x14ac:dyDescent="0.3">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4.25" customHeight="1" x14ac:dyDescent="0.3">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4.25" customHeight="1" x14ac:dyDescent="0.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4.25" customHeight="1" x14ac:dyDescent="0.3">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4.25" customHeight="1" x14ac:dyDescent="0.3">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4.25" customHeight="1" x14ac:dyDescent="0.3">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4.25" customHeight="1" x14ac:dyDescent="0.3">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4.25" customHeight="1" x14ac:dyDescent="0.3">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4.25" customHeight="1" x14ac:dyDescent="0.3">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4.25" customHeight="1" x14ac:dyDescent="0.3">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4.25" customHeight="1" x14ac:dyDescent="0.3">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4.25" customHeight="1" x14ac:dyDescent="0.3">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4.25" customHeight="1" x14ac:dyDescent="0.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4.25" customHeight="1" x14ac:dyDescent="0.3">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4.25" customHeight="1" x14ac:dyDescent="0.3">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4.25" customHeight="1" x14ac:dyDescent="0.3">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4.25" customHeight="1" x14ac:dyDescent="0.3">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4.25" customHeight="1" x14ac:dyDescent="0.3">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4.25" customHeight="1" x14ac:dyDescent="0.3">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4.25" customHeight="1" x14ac:dyDescent="0.3">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4.25" customHeight="1" x14ac:dyDescent="0.3">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4.25" customHeight="1" x14ac:dyDescent="0.3">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4.25" customHeight="1" x14ac:dyDescent="0.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4.25" customHeight="1" x14ac:dyDescent="0.3">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4.25" customHeight="1" x14ac:dyDescent="0.3">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4.25" customHeight="1" x14ac:dyDescent="0.3">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4.25" customHeight="1" x14ac:dyDescent="0.3">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4.25" customHeight="1" x14ac:dyDescent="0.3">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4.25" customHeight="1" x14ac:dyDescent="0.3">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4.25" customHeight="1" x14ac:dyDescent="0.3">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4.25" customHeight="1" x14ac:dyDescent="0.3">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4.25" customHeight="1" x14ac:dyDescent="0.3">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4.25" customHeight="1" x14ac:dyDescent="0.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4.25" customHeight="1" x14ac:dyDescent="0.3">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4.25" customHeight="1" x14ac:dyDescent="0.3">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4.25" customHeight="1" x14ac:dyDescent="0.3">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4.25" customHeight="1" x14ac:dyDescent="0.3">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4.25" customHeight="1" x14ac:dyDescent="0.3">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4.25" customHeight="1" x14ac:dyDescent="0.3">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4.25" customHeight="1" x14ac:dyDescent="0.3">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4.25" customHeight="1" x14ac:dyDescent="0.3">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4.25" customHeight="1" x14ac:dyDescent="0.3">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4.25" customHeight="1" x14ac:dyDescent="0.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4.25" customHeight="1" x14ac:dyDescent="0.3">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4.25" customHeight="1" x14ac:dyDescent="0.3">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4.25" customHeight="1" x14ac:dyDescent="0.3">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4.25" customHeight="1" x14ac:dyDescent="0.3">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4.25" customHeight="1" x14ac:dyDescent="0.3">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4.25" customHeight="1" x14ac:dyDescent="0.3">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4.25" customHeight="1" x14ac:dyDescent="0.3">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4.25" customHeight="1" x14ac:dyDescent="0.3">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4.25" customHeight="1" x14ac:dyDescent="0.3">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4.25" customHeight="1" x14ac:dyDescent="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4.25" customHeight="1" x14ac:dyDescent="0.3">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4.25" customHeight="1" x14ac:dyDescent="0.3">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4.25" customHeight="1" x14ac:dyDescent="0.3">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4.25" customHeight="1" x14ac:dyDescent="0.3">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4.25" customHeight="1" x14ac:dyDescent="0.3">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4.25" customHeight="1" x14ac:dyDescent="0.3">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4.25" customHeight="1" x14ac:dyDescent="0.3">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4.25" customHeight="1" x14ac:dyDescent="0.3">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4.25" customHeight="1" x14ac:dyDescent="0.3">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4.25" customHeight="1" x14ac:dyDescent="0.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4.25" customHeight="1" x14ac:dyDescent="0.3">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4.25" customHeight="1" x14ac:dyDescent="0.3">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4.25" customHeight="1" x14ac:dyDescent="0.3">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4.25" customHeight="1" x14ac:dyDescent="0.3">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4.25" customHeight="1" x14ac:dyDescent="0.3">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4.25" customHeight="1" x14ac:dyDescent="0.3">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4.25" customHeight="1" x14ac:dyDescent="0.3">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4.25" customHeight="1" x14ac:dyDescent="0.3">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4.25" customHeight="1" x14ac:dyDescent="0.3">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4.25" customHeight="1" x14ac:dyDescent="0.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4.25" customHeight="1" x14ac:dyDescent="0.3">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4.25" customHeight="1" x14ac:dyDescent="0.3">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4.25" customHeight="1" x14ac:dyDescent="0.3">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4.25" customHeight="1" x14ac:dyDescent="0.3">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4.25" customHeight="1" x14ac:dyDescent="0.3">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4.25" customHeight="1" x14ac:dyDescent="0.3">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4.25" customHeight="1" x14ac:dyDescent="0.3">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4.25" customHeight="1" x14ac:dyDescent="0.3">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4.25" customHeight="1" x14ac:dyDescent="0.3">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4.25" customHeight="1" x14ac:dyDescent="0.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4.25" customHeight="1" x14ac:dyDescent="0.3">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4.25" customHeight="1" x14ac:dyDescent="0.3">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4.25" customHeight="1" x14ac:dyDescent="0.3">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4.25" customHeight="1" x14ac:dyDescent="0.3">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4.25" customHeight="1" x14ac:dyDescent="0.3">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4.25" customHeight="1" x14ac:dyDescent="0.3">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4.25" customHeight="1" x14ac:dyDescent="0.3">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4.25" customHeight="1" x14ac:dyDescent="0.3">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4.25" customHeight="1" x14ac:dyDescent="0.3">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4.25" customHeight="1" x14ac:dyDescent="0.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4.25" customHeight="1" x14ac:dyDescent="0.3">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4.25" customHeight="1" x14ac:dyDescent="0.3">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4.25" customHeight="1" x14ac:dyDescent="0.3">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4.25" customHeight="1" x14ac:dyDescent="0.3">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4.25" customHeight="1" x14ac:dyDescent="0.3">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4.25" customHeight="1" x14ac:dyDescent="0.3">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4.25" customHeight="1" x14ac:dyDescent="0.3">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4.25" customHeight="1" x14ac:dyDescent="0.3">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4.25" customHeight="1" x14ac:dyDescent="0.3">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4.25" customHeight="1" x14ac:dyDescent="0.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4.25" customHeight="1" x14ac:dyDescent="0.3">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4.25" customHeight="1" x14ac:dyDescent="0.3">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4.25" customHeight="1" x14ac:dyDescent="0.3">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4.25" customHeight="1" x14ac:dyDescent="0.3">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4.25" customHeight="1" x14ac:dyDescent="0.3">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4.25" customHeight="1" x14ac:dyDescent="0.3">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4.25" customHeight="1" x14ac:dyDescent="0.3">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4.25" customHeight="1" x14ac:dyDescent="0.3">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4.25" customHeight="1" x14ac:dyDescent="0.3">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4.25" customHeight="1" x14ac:dyDescent="0.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4.25" customHeight="1" x14ac:dyDescent="0.3">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4.25" customHeight="1" x14ac:dyDescent="0.3">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4.25" customHeight="1" x14ac:dyDescent="0.3">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4.25" customHeight="1" x14ac:dyDescent="0.3">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4.25" customHeight="1" x14ac:dyDescent="0.3">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4.25" customHeight="1" x14ac:dyDescent="0.3">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4.25" customHeight="1" x14ac:dyDescent="0.3">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4.25" customHeight="1" x14ac:dyDescent="0.3">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4.25" customHeight="1" x14ac:dyDescent="0.3">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4.25" customHeight="1" x14ac:dyDescent="0.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4.25" customHeight="1" x14ac:dyDescent="0.3">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4.25" customHeight="1" x14ac:dyDescent="0.3">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4.25" customHeight="1" x14ac:dyDescent="0.3">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4.25" customHeight="1" x14ac:dyDescent="0.3">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4.25" customHeight="1" x14ac:dyDescent="0.3">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4.25" customHeight="1" x14ac:dyDescent="0.3">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4.25" customHeight="1" x14ac:dyDescent="0.3">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4.25" customHeight="1" x14ac:dyDescent="0.3">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4.25" customHeight="1" x14ac:dyDescent="0.3">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4.25" customHeight="1" x14ac:dyDescent="0.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4.25" customHeight="1" x14ac:dyDescent="0.3">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4.25" customHeight="1" x14ac:dyDescent="0.3">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4.25" customHeight="1" x14ac:dyDescent="0.3">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4.25" customHeight="1" x14ac:dyDescent="0.3">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4.25" customHeight="1" x14ac:dyDescent="0.3">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4.25" customHeight="1" x14ac:dyDescent="0.3">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4.25" customHeight="1" x14ac:dyDescent="0.3">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4.25" customHeight="1" x14ac:dyDescent="0.3">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4.25" customHeight="1" x14ac:dyDescent="0.3">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4.25" customHeight="1" x14ac:dyDescent="0.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4.25" customHeight="1" x14ac:dyDescent="0.3">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4.25" customHeight="1" x14ac:dyDescent="0.3">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4.25" customHeight="1" x14ac:dyDescent="0.3">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4.25" customHeight="1" x14ac:dyDescent="0.3">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4.25" customHeight="1" x14ac:dyDescent="0.3">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4.25" customHeight="1" x14ac:dyDescent="0.3">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4.25" customHeight="1" x14ac:dyDescent="0.3">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4.25" customHeight="1" x14ac:dyDescent="0.3">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4.25" customHeight="1" x14ac:dyDescent="0.3">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4.25" customHeight="1" x14ac:dyDescent="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4.25" customHeight="1" x14ac:dyDescent="0.3">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4.25" customHeight="1" x14ac:dyDescent="0.3">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4.25" customHeight="1" x14ac:dyDescent="0.3">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4.25" customHeight="1" x14ac:dyDescent="0.3">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4.25" customHeight="1" x14ac:dyDescent="0.3">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4.25" customHeight="1" x14ac:dyDescent="0.3">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4.25" customHeight="1" x14ac:dyDescent="0.3">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4.25" customHeight="1" x14ac:dyDescent="0.3">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4.25" customHeight="1" x14ac:dyDescent="0.3">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4.25" customHeight="1" x14ac:dyDescent="0.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4.25" customHeight="1" x14ac:dyDescent="0.3">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4.25" customHeight="1" x14ac:dyDescent="0.3">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4.25" customHeight="1" x14ac:dyDescent="0.3">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4.25" customHeight="1" x14ac:dyDescent="0.3">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4.25" customHeight="1" x14ac:dyDescent="0.3">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4.25" customHeight="1" x14ac:dyDescent="0.3">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4.25" customHeight="1" x14ac:dyDescent="0.3">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4.25" customHeight="1" x14ac:dyDescent="0.3">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4.25" customHeight="1" x14ac:dyDescent="0.3">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4.25" customHeight="1" x14ac:dyDescent="0.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4.25" customHeight="1" x14ac:dyDescent="0.3">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4.25" customHeight="1" x14ac:dyDescent="0.3">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4.25" customHeight="1" x14ac:dyDescent="0.3">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4.25" customHeight="1" x14ac:dyDescent="0.3">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4.25" customHeight="1" x14ac:dyDescent="0.3">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4.25" customHeight="1" x14ac:dyDescent="0.3">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4.25" customHeight="1" x14ac:dyDescent="0.3">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4.25" customHeight="1" x14ac:dyDescent="0.3">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4.25" customHeight="1" x14ac:dyDescent="0.3">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4.25" customHeight="1" x14ac:dyDescent="0.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4.25" customHeight="1" x14ac:dyDescent="0.3">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4.25" customHeight="1" x14ac:dyDescent="0.3">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4.25" customHeight="1" x14ac:dyDescent="0.3">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4.25" customHeight="1" x14ac:dyDescent="0.3">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4.25" customHeight="1" x14ac:dyDescent="0.3">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4.25" customHeight="1" x14ac:dyDescent="0.3">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4.25" customHeight="1" x14ac:dyDescent="0.3">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4.25" customHeight="1" x14ac:dyDescent="0.3">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4.25" customHeight="1" x14ac:dyDescent="0.3">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4.25" customHeight="1" x14ac:dyDescent="0.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4.25" customHeight="1" x14ac:dyDescent="0.3">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4.25" customHeight="1" x14ac:dyDescent="0.3">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4.25" customHeight="1" x14ac:dyDescent="0.3">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4.25" customHeight="1" x14ac:dyDescent="0.3">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4.25" customHeight="1" x14ac:dyDescent="0.3">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4.25" customHeight="1" x14ac:dyDescent="0.3">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4.25" customHeight="1" x14ac:dyDescent="0.3">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4.25" customHeight="1" x14ac:dyDescent="0.3">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4.25" customHeight="1" x14ac:dyDescent="0.3">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4.25" customHeight="1" x14ac:dyDescent="0.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4.25" customHeight="1" x14ac:dyDescent="0.3">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4.25" customHeight="1" x14ac:dyDescent="0.3">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4.25" customHeight="1" x14ac:dyDescent="0.3">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4.25" customHeight="1" x14ac:dyDescent="0.3">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4.25" customHeight="1" x14ac:dyDescent="0.3">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4.25" customHeight="1" x14ac:dyDescent="0.3">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4.25" customHeight="1" x14ac:dyDescent="0.3">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4.25" customHeight="1" x14ac:dyDescent="0.3">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4.25" customHeight="1" x14ac:dyDescent="0.3">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4.25" customHeight="1" x14ac:dyDescent="0.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4.25" customHeight="1" x14ac:dyDescent="0.3">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4.25" customHeight="1" x14ac:dyDescent="0.3">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4.25" customHeight="1" x14ac:dyDescent="0.3">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4.25" customHeight="1" x14ac:dyDescent="0.3">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4.25" customHeight="1" x14ac:dyDescent="0.3">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4.25" customHeight="1" x14ac:dyDescent="0.3">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4.25" customHeight="1" x14ac:dyDescent="0.3">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4.25" customHeight="1" x14ac:dyDescent="0.3">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4.25" customHeight="1" x14ac:dyDescent="0.3">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4.25" customHeight="1" x14ac:dyDescent="0.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4.25" customHeight="1" x14ac:dyDescent="0.3">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4.25" customHeight="1" x14ac:dyDescent="0.3">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4.25" customHeight="1" x14ac:dyDescent="0.3">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4.25" customHeight="1" x14ac:dyDescent="0.3">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4.25" customHeight="1" x14ac:dyDescent="0.3">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4.25" customHeight="1" x14ac:dyDescent="0.3">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4.25" customHeight="1" x14ac:dyDescent="0.3">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4.25" customHeight="1" x14ac:dyDescent="0.3">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4.25" customHeight="1" x14ac:dyDescent="0.3">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4.25" customHeight="1" x14ac:dyDescent="0.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4.25" customHeight="1" x14ac:dyDescent="0.3">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4.25" customHeight="1" x14ac:dyDescent="0.3">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4.25" customHeight="1" x14ac:dyDescent="0.3">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4.25" customHeight="1" x14ac:dyDescent="0.3">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4.25" customHeight="1" x14ac:dyDescent="0.3">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4.25" customHeight="1" x14ac:dyDescent="0.3">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4.25" customHeight="1" x14ac:dyDescent="0.3">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4.25" customHeight="1" x14ac:dyDescent="0.3">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4.25" customHeight="1" x14ac:dyDescent="0.3">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4.25" customHeight="1" x14ac:dyDescent="0.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4.25" customHeight="1" x14ac:dyDescent="0.3">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4.25" customHeight="1" x14ac:dyDescent="0.3">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4.25" customHeight="1" x14ac:dyDescent="0.3">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4.25" customHeight="1" x14ac:dyDescent="0.3">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4.25" customHeight="1" x14ac:dyDescent="0.3">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4.25" customHeight="1" x14ac:dyDescent="0.3">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4.25" customHeight="1" x14ac:dyDescent="0.3">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4.25" customHeight="1" x14ac:dyDescent="0.3">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4.25" customHeight="1" x14ac:dyDescent="0.3">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4.25" customHeight="1" x14ac:dyDescent="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4.25" customHeight="1" x14ac:dyDescent="0.3">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4.25" customHeight="1" x14ac:dyDescent="0.3">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4.25" customHeight="1" x14ac:dyDescent="0.3">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4.25" customHeight="1" x14ac:dyDescent="0.3">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4.25" customHeight="1" x14ac:dyDescent="0.3">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4.25" customHeight="1" x14ac:dyDescent="0.3">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4.25" customHeight="1" x14ac:dyDescent="0.3">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4.25" customHeight="1" x14ac:dyDescent="0.3">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4.25" customHeight="1" x14ac:dyDescent="0.3">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4.25" customHeight="1" x14ac:dyDescent="0.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4.25" customHeight="1" x14ac:dyDescent="0.3">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4.25" customHeight="1" x14ac:dyDescent="0.3">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4.25" customHeight="1" x14ac:dyDescent="0.3">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4.25" customHeight="1" x14ac:dyDescent="0.3">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4.25" customHeight="1" x14ac:dyDescent="0.3">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4.25" customHeight="1" x14ac:dyDescent="0.3">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4.25" customHeight="1" x14ac:dyDescent="0.3">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4.25" customHeight="1" x14ac:dyDescent="0.3">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4.25" customHeight="1" x14ac:dyDescent="0.3">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4.25" customHeight="1" x14ac:dyDescent="0.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4.25" customHeight="1" x14ac:dyDescent="0.3">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4.25" customHeight="1" x14ac:dyDescent="0.3">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4.25" customHeight="1" x14ac:dyDescent="0.3">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4.25" customHeight="1" x14ac:dyDescent="0.3">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4.25" customHeight="1" x14ac:dyDescent="0.3">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4.25" customHeight="1" x14ac:dyDescent="0.3">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4.25" customHeight="1" x14ac:dyDescent="0.3">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4.25" customHeight="1" x14ac:dyDescent="0.3">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4.25" customHeight="1" x14ac:dyDescent="0.3">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4.25" customHeight="1" x14ac:dyDescent="0.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4.25" customHeight="1" x14ac:dyDescent="0.3">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4.25" customHeight="1" x14ac:dyDescent="0.3">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4.25" customHeight="1" x14ac:dyDescent="0.3">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4.25" customHeight="1" x14ac:dyDescent="0.3">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4.25" customHeight="1" x14ac:dyDescent="0.3">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4.25" customHeight="1" x14ac:dyDescent="0.3">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4.25" customHeight="1" x14ac:dyDescent="0.3">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4.25" customHeight="1" x14ac:dyDescent="0.3">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4.25" customHeight="1" x14ac:dyDescent="0.3">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4.25" customHeight="1" x14ac:dyDescent="0.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4.25" customHeight="1" x14ac:dyDescent="0.3">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4.25" customHeight="1" x14ac:dyDescent="0.3">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4.25" customHeight="1" x14ac:dyDescent="0.3">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4.25" customHeight="1" x14ac:dyDescent="0.3">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4.25" customHeight="1" x14ac:dyDescent="0.3">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4.25" customHeight="1" x14ac:dyDescent="0.3">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4.25" customHeight="1" x14ac:dyDescent="0.3">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4.25" customHeight="1" x14ac:dyDescent="0.3">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4.25" customHeight="1" x14ac:dyDescent="0.3">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4.25" customHeight="1" x14ac:dyDescent="0.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4.25" customHeight="1" x14ac:dyDescent="0.3">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4.25" customHeight="1" x14ac:dyDescent="0.3">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4.25" customHeight="1" x14ac:dyDescent="0.3">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4.25" customHeight="1" x14ac:dyDescent="0.3">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4.25" customHeight="1" x14ac:dyDescent="0.3">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4.25" customHeight="1" x14ac:dyDescent="0.3">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4.25" customHeight="1" x14ac:dyDescent="0.3">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4.25" customHeight="1" x14ac:dyDescent="0.3">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4.25" customHeight="1" x14ac:dyDescent="0.3">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4.25" customHeight="1" x14ac:dyDescent="0.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4.25" customHeight="1" x14ac:dyDescent="0.3">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4.25" customHeight="1" x14ac:dyDescent="0.3">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4.25" customHeight="1" x14ac:dyDescent="0.3">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4.25" customHeight="1" x14ac:dyDescent="0.3">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4.25" customHeight="1" x14ac:dyDescent="0.3">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4.25" customHeight="1" x14ac:dyDescent="0.3">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4.25" customHeight="1" x14ac:dyDescent="0.3">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4.25" customHeight="1" x14ac:dyDescent="0.3">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4.25" customHeight="1" x14ac:dyDescent="0.3">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4.25" customHeight="1" x14ac:dyDescent="0.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4.25" customHeight="1" x14ac:dyDescent="0.3">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4.25" customHeight="1" x14ac:dyDescent="0.3">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4.25" customHeight="1" x14ac:dyDescent="0.3">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4.25" customHeight="1" x14ac:dyDescent="0.3">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4.25" customHeight="1" x14ac:dyDescent="0.3">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4.25" customHeight="1" x14ac:dyDescent="0.3">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4.25" customHeight="1" x14ac:dyDescent="0.3">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4.25" customHeight="1" x14ac:dyDescent="0.3">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4.25" customHeight="1" x14ac:dyDescent="0.3">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4.25" customHeight="1" x14ac:dyDescent="0.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4.25" customHeight="1" x14ac:dyDescent="0.3">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4.25" customHeight="1" x14ac:dyDescent="0.3">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4.25" customHeight="1" x14ac:dyDescent="0.3">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4.25" customHeight="1" x14ac:dyDescent="0.3">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4.25" customHeight="1" x14ac:dyDescent="0.3">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4.25" customHeight="1" x14ac:dyDescent="0.3">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4.25" customHeight="1" x14ac:dyDescent="0.3">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4.25" customHeight="1" x14ac:dyDescent="0.3">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4.25" customHeight="1" x14ac:dyDescent="0.3">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4.25" customHeight="1" x14ac:dyDescent="0.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4.25" customHeight="1" x14ac:dyDescent="0.3">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4.25" customHeight="1" x14ac:dyDescent="0.3">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4.25" customHeight="1" x14ac:dyDescent="0.3">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4.25" customHeight="1" x14ac:dyDescent="0.3">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4.25" customHeight="1" x14ac:dyDescent="0.3">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4.25" customHeight="1" x14ac:dyDescent="0.3">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4.25" customHeight="1" x14ac:dyDescent="0.3">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4.25" customHeight="1" x14ac:dyDescent="0.3">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4.25" customHeight="1" x14ac:dyDescent="0.3">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4.25" customHeight="1" x14ac:dyDescent="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4.25" customHeight="1" x14ac:dyDescent="0.3">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4.25" customHeight="1" x14ac:dyDescent="0.3">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4.25" customHeight="1" x14ac:dyDescent="0.3">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4.25" customHeight="1" x14ac:dyDescent="0.3">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4.25" customHeight="1" x14ac:dyDescent="0.3">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4.25" customHeight="1" x14ac:dyDescent="0.3">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4.25" customHeight="1" x14ac:dyDescent="0.3">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4.25" customHeight="1" x14ac:dyDescent="0.3">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4.25" customHeight="1" x14ac:dyDescent="0.3">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4.25" customHeight="1" x14ac:dyDescent="0.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4.25" customHeight="1" x14ac:dyDescent="0.3">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4.25" customHeight="1" x14ac:dyDescent="0.3">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4.25" customHeight="1" x14ac:dyDescent="0.3">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4.25" customHeight="1" x14ac:dyDescent="0.3">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4.25" customHeight="1" x14ac:dyDescent="0.3">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4.25" customHeight="1" x14ac:dyDescent="0.3">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4.25" customHeight="1" x14ac:dyDescent="0.3">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4.25" customHeight="1" x14ac:dyDescent="0.3">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4.25" customHeight="1" x14ac:dyDescent="0.3">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4.25" customHeight="1" x14ac:dyDescent="0.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4.25" customHeight="1" x14ac:dyDescent="0.3">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4.25" customHeight="1" x14ac:dyDescent="0.3">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4.25" customHeight="1" x14ac:dyDescent="0.3">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4.25" customHeight="1" x14ac:dyDescent="0.3">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4.25" customHeight="1" x14ac:dyDescent="0.3">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4.25" customHeight="1" x14ac:dyDescent="0.3">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4.25" customHeight="1" x14ac:dyDescent="0.3">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4.25" customHeight="1" x14ac:dyDescent="0.3">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4.25" customHeight="1" x14ac:dyDescent="0.3">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4.25" customHeight="1" x14ac:dyDescent="0.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4.25" customHeight="1" x14ac:dyDescent="0.3">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4.25" customHeight="1" x14ac:dyDescent="0.3">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4.25" customHeight="1" x14ac:dyDescent="0.3">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4.25" customHeight="1" x14ac:dyDescent="0.3">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4.25" customHeight="1" x14ac:dyDescent="0.3">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4.25" customHeight="1" x14ac:dyDescent="0.3">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4.25" customHeight="1" x14ac:dyDescent="0.3">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4.25" customHeight="1" x14ac:dyDescent="0.3">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4.25" customHeight="1" x14ac:dyDescent="0.3">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4.25" customHeight="1" x14ac:dyDescent="0.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4.25" customHeight="1" x14ac:dyDescent="0.3">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4.25" customHeight="1" x14ac:dyDescent="0.3">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4.25" customHeight="1" x14ac:dyDescent="0.3">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4.25" customHeight="1" x14ac:dyDescent="0.3">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4.25" customHeight="1" x14ac:dyDescent="0.3">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4.25" customHeight="1" x14ac:dyDescent="0.3">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4.25" customHeight="1" x14ac:dyDescent="0.3">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4.25" customHeight="1" x14ac:dyDescent="0.3">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4.25" customHeight="1" x14ac:dyDescent="0.3">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4.25" customHeight="1" x14ac:dyDescent="0.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4.25" customHeight="1" x14ac:dyDescent="0.3">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4.25" customHeight="1" x14ac:dyDescent="0.3">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4.25" customHeight="1" x14ac:dyDescent="0.3">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4.25" customHeight="1" x14ac:dyDescent="0.3">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4.25" customHeight="1" x14ac:dyDescent="0.3">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4.25" customHeight="1" x14ac:dyDescent="0.3">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4.25" customHeight="1" x14ac:dyDescent="0.3">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4.25" customHeight="1" x14ac:dyDescent="0.3">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4.25" customHeight="1" x14ac:dyDescent="0.3">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4.25" customHeight="1" x14ac:dyDescent="0.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4.25" customHeight="1" x14ac:dyDescent="0.3">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4.25" customHeight="1" x14ac:dyDescent="0.3">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4.25" customHeight="1" x14ac:dyDescent="0.3">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4.25" customHeight="1" x14ac:dyDescent="0.3">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4.25" customHeight="1" x14ac:dyDescent="0.3">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4.25" customHeight="1" x14ac:dyDescent="0.3">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4.25" customHeight="1" x14ac:dyDescent="0.3">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4.25" customHeight="1" x14ac:dyDescent="0.3">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4.25" customHeight="1" x14ac:dyDescent="0.3">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4.25" customHeight="1" x14ac:dyDescent="0.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4.25" customHeight="1" x14ac:dyDescent="0.3">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4.25" customHeight="1" x14ac:dyDescent="0.3">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4.25" customHeight="1" x14ac:dyDescent="0.3">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4.25" customHeight="1" x14ac:dyDescent="0.3">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4.25" customHeight="1" x14ac:dyDescent="0.3">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4.25" customHeight="1" x14ac:dyDescent="0.3">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4.25" customHeight="1" x14ac:dyDescent="0.3">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4.25" customHeight="1" x14ac:dyDescent="0.3">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4.25" customHeight="1" x14ac:dyDescent="0.3">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4.25" customHeight="1" x14ac:dyDescent="0.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4.25" customHeight="1" x14ac:dyDescent="0.3">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4.25" customHeight="1" x14ac:dyDescent="0.3">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4.25" customHeight="1" x14ac:dyDescent="0.3">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4.25" customHeight="1" x14ac:dyDescent="0.3">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4.25" customHeight="1" x14ac:dyDescent="0.3">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4.25" customHeight="1" x14ac:dyDescent="0.3">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4.25" customHeight="1" x14ac:dyDescent="0.3">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4.25" customHeight="1" x14ac:dyDescent="0.3">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4.25" customHeight="1" x14ac:dyDescent="0.3">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4.25" customHeight="1" x14ac:dyDescent="0.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4.25" customHeight="1" x14ac:dyDescent="0.3">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4.25" customHeight="1" x14ac:dyDescent="0.3">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4.25" customHeight="1" x14ac:dyDescent="0.3">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4.25" customHeight="1" x14ac:dyDescent="0.3">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4.25" customHeight="1" x14ac:dyDescent="0.3">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4.25" customHeight="1" x14ac:dyDescent="0.3">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4.25" customHeight="1" x14ac:dyDescent="0.3">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4.25" customHeight="1" x14ac:dyDescent="0.3">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4.25" customHeight="1" x14ac:dyDescent="0.3">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4.25" customHeight="1" x14ac:dyDescent="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4.25" customHeight="1" x14ac:dyDescent="0.3">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4.25" customHeight="1" x14ac:dyDescent="0.3">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4.25" customHeight="1" x14ac:dyDescent="0.3">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4.25" customHeight="1" x14ac:dyDescent="0.3">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4.25" customHeight="1" x14ac:dyDescent="0.3">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4.25" customHeight="1" x14ac:dyDescent="0.3">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4.25" customHeight="1" x14ac:dyDescent="0.3">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4.25" customHeight="1" x14ac:dyDescent="0.3">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4.25" customHeight="1" x14ac:dyDescent="0.3">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4.25" customHeight="1" x14ac:dyDescent="0.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4.25" customHeight="1" x14ac:dyDescent="0.3">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4.25" customHeight="1" x14ac:dyDescent="0.3">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4.25" customHeight="1" x14ac:dyDescent="0.3">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4.25" customHeight="1" x14ac:dyDescent="0.3">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4.25" customHeight="1" x14ac:dyDescent="0.3">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4.25" customHeight="1" x14ac:dyDescent="0.3">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4.25" customHeight="1" x14ac:dyDescent="0.3">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4.25" customHeight="1" x14ac:dyDescent="0.3">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4.25" customHeight="1" x14ac:dyDescent="0.3">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4.25" customHeight="1" x14ac:dyDescent="0.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4.25" customHeight="1" x14ac:dyDescent="0.3">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4.25" customHeight="1" x14ac:dyDescent="0.3">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4.25" customHeight="1" x14ac:dyDescent="0.3">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4.25" customHeight="1" x14ac:dyDescent="0.3">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4.25" customHeight="1" x14ac:dyDescent="0.3">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4.25" customHeight="1" x14ac:dyDescent="0.3">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4.25" customHeight="1" x14ac:dyDescent="0.3">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4.25" customHeight="1" x14ac:dyDescent="0.3">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4.25" customHeight="1" x14ac:dyDescent="0.3">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4.25" customHeight="1" x14ac:dyDescent="0.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4.25" customHeight="1" x14ac:dyDescent="0.3">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4.25" customHeight="1" x14ac:dyDescent="0.3">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4.25" customHeight="1" x14ac:dyDescent="0.3">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4.25" customHeight="1" x14ac:dyDescent="0.3">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4.25" customHeight="1" x14ac:dyDescent="0.3">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4.25" customHeight="1" x14ac:dyDescent="0.3">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4.25" customHeight="1" x14ac:dyDescent="0.3">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4.25" customHeight="1" x14ac:dyDescent="0.3">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4.25" customHeight="1" x14ac:dyDescent="0.3">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4.25" customHeight="1" x14ac:dyDescent="0.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4.25" customHeight="1" x14ac:dyDescent="0.3">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4.25" customHeight="1" x14ac:dyDescent="0.3">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4.25" customHeight="1" x14ac:dyDescent="0.3">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4.25" customHeight="1" x14ac:dyDescent="0.3">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4.25" customHeight="1" x14ac:dyDescent="0.3">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4.25" customHeight="1" x14ac:dyDescent="0.3">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4.25" customHeight="1" x14ac:dyDescent="0.3">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4.25" customHeight="1" x14ac:dyDescent="0.3">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4.25" customHeight="1" x14ac:dyDescent="0.3">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4.25" customHeight="1" x14ac:dyDescent="0.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4.25" customHeight="1" x14ac:dyDescent="0.3">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4.25" customHeight="1" x14ac:dyDescent="0.3">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4.25" customHeight="1" x14ac:dyDescent="0.3">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4.25" customHeight="1" x14ac:dyDescent="0.3">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4.25" customHeight="1" x14ac:dyDescent="0.3">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4.25" customHeight="1" x14ac:dyDescent="0.3">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4.25" customHeight="1" x14ac:dyDescent="0.3">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4.25" customHeight="1" x14ac:dyDescent="0.3">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4.25" customHeight="1" x14ac:dyDescent="0.3">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4.25" customHeight="1" x14ac:dyDescent="0.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4.25" customHeight="1" x14ac:dyDescent="0.3">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4.25" customHeight="1" x14ac:dyDescent="0.3">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4.25" customHeight="1" x14ac:dyDescent="0.3">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4.25" customHeight="1" x14ac:dyDescent="0.3">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4.25" customHeight="1" x14ac:dyDescent="0.3">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4.25" customHeight="1" x14ac:dyDescent="0.3">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4.25" customHeight="1" x14ac:dyDescent="0.3">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4.25" customHeight="1" x14ac:dyDescent="0.3">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4.25" customHeight="1" x14ac:dyDescent="0.3">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4.25" customHeight="1" x14ac:dyDescent="0.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4.25" customHeight="1" x14ac:dyDescent="0.3">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4.25" customHeight="1" x14ac:dyDescent="0.3">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4.25" customHeight="1" x14ac:dyDescent="0.3">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4.25" customHeight="1" x14ac:dyDescent="0.3">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4.25" customHeight="1" x14ac:dyDescent="0.3">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4.25" customHeight="1" x14ac:dyDescent="0.3">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4.25" customHeight="1" x14ac:dyDescent="0.3">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4.25" customHeight="1" x14ac:dyDescent="0.3">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4.25" customHeight="1" x14ac:dyDescent="0.3">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4.25" customHeight="1" x14ac:dyDescent="0.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4.25" customHeight="1" x14ac:dyDescent="0.3">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4.25" customHeight="1" x14ac:dyDescent="0.3">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4.25" customHeight="1" x14ac:dyDescent="0.3">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4.25" customHeight="1" x14ac:dyDescent="0.3">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4.25" customHeight="1" x14ac:dyDescent="0.3">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4.25" customHeight="1" x14ac:dyDescent="0.3">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4.25" customHeight="1" x14ac:dyDescent="0.3">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4.25" customHeight="1" x14ac:dyDescent="0.3">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4.25" customHeight="1" x14ac:dyDescent="0.3">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4.25" customHeight="1" x14ac:dyDescent="0.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4.25" customHeight="1" x14ac:dyDescent="0.3">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4.25" customHeight="1" x14ac:dyDescent="0.3">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4.25" customHeight="1" x14ac:dyDescent="0.3">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4.25" customHeight="1" x14ac:dyDescent="0.3">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4.25" customHeight="1" x14ac:dyDescent="0.3">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4.25" customHeight="1" x14ac:dyDescent="0.3">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4.25" customHeight="1" x14ac:dyDescent="0.3">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4.25" customHeight="1" x14ac:dyDescent="0.3">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4.25" customHeight="1" x14ac:dyDescent="0.3">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4.25" customHeight="1" x14ac:dyDescent="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4.25" customHeight="1" x14ac:dyDescent="0.3">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4.25" customHeight="1" x14ac:dyDescent="0.3">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4.25" customHeight="1" x14ac:dyDescent="0.3">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4.25" customHeight="1" x14ac:dyDescent="0.3">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4.25" customHeight="1" x14ac:dyDescent="0.3">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4.25" customHeight="1" x14ac:dyDescent="0.3">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4.25" customHeight="1" x14ac:dyDescent="0.3">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4.25" customHeight="1" x14ac:dyDescent="0.3">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4.25" customHeight="1" x14ac:dyDescent="0.3">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4.25" customHeight="1" x14ac:dyDescent="0.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4.25" customHeight="1" x14ac:dyDescent="0.3">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4.25" customHeight="1" x14ac:dyDescent="0.3">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4.25" customHeight="1" x14ac:dyDescent="0.3">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4.25" customHeight="1" x14ac:dyDescent="0.3">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4.25" customHeight="1" x14ac:dyDescent="0.3">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4.25" customHeight="1" x14ac:dyDescent="0.3">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4.25" customHeight="1" x14ac:dyDescent="0.3">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4.25" customHeight="1" x14ac:dyDescent="0.3">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4.25" customHeight="1" x14ac:dyDescent="0.3">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4.25" customHeight="1" x14ac:dyDescent="0.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4.25" customHeight="1" x14ac:dyDescent="0.3">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4.25" customHeight="1" x14ac:dyDescent="0.3">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4.25" customHeight="1" x14ac:dyDescent="0.3">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4.25" customHeight="1" x14ac:dyDescent="0.3">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4.25" customHeight="1" x14ac:dyDescent="0.3">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4.25" customHeight="1" x14ac:dyDescent="0.3">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4.25" customHeight="1" x14ac:dyDescent="0.3">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4.25" customHeight="1" x14ac:dyDescent="0.3">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4.25" customHeight="1" x14ac:dyDescent="0.3">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4.25" customHeight="1" x14ac:dyDescent="0.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4.25" customHeight="1" x14ac:dyDescent="0.3">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4.25" customHeight="1" x14ac:dyDescent="0.3">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4.25" customHeight="1" x14ac:dyDescent="0.3">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4.25" customHeight="1" x14ac:dyDescent="0.3">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4.25" customHeight="1" x14ac:dyDescent="0.3">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4.25" customHeight="1" x14ac:dyDescent="0.3">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4.25" customHeight="1" x14ac:dyDescent="0.3">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4.25" customHeight="1" x14ac:dyDescent="0.3">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4.25" customHeight="1" x14ac:dyDescent="0.3">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4.25" customHeight="1" x14ac:dyDescent="0.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4.25" customHeight="1" x14ac:dyDescent="0.3">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4.25" customHeight="1" x14ac:dyDescent="0.3">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4.25" customHeight="1" x14ac:dyDescent="0.3">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4.25" customHeight="1" x14ac:dyDescent="0.3">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4.25" customHeight="1" x14ac:dyDescent="0.3">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4.25" customHeight="1" x14ac:dyDescent="0.3">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4.25" customHeight="1" x14ac:dyDescent="0.3">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4.25" customHeight="1" x14ac:dyDescent="0.3">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4.25" customHeight="1" x14ac:dyDescent="0.3">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4.25" customHeight="1" x14ac:dyDescent="0.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4.25" customHeight="1" x14ac:dyDescent="0.3">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4.25" customHeight="1" x14ac:dyDescent="0.3">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4.25" customHeight="1" x14ac:dyDescent="0.3">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4.25" customHeight="1" x14ac:dyDescent="0.3">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4.25" customHeight="1" x14ac:dyDescent="0.3">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4.25" customHeight="1" x14ac:dyDescent="0.3">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4.25" customHeight="1" x14ac:dyDescent="0.3">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4.25" customHeight="1" x14ac:dyDescent="0.3">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4.25" customHeight="1" x14ac:dyDescent="0.3">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4.25" customHeight="1" x14ac:dyDescent="0.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4.25" customHeight="1" x14ac:dyDescent="0.3">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4.25" customHeight="1" x14ac:dyDescent="0.3">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4.25" customHeight="1" x14ac:dyDescent="0.3">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4.25" customHeight="1" x14ac:dyDescent="0.3">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4.25" customHeight="1" x14ac:dyDescent="0.3">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4.25" customHeight="1" x14ac:dyDescent="0.3">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4.25" customHeight="1" x14ac:dyDescent="0.3">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4.25" customHeight="1" x14ac:dyDescent="0.3">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4.25" customHeight="1" x14ac:dyDescent="0.3">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4.25" customHeight="1" x14ac:dyDescent="0.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4.25" customHeight="1" x14ac:dyDescent="0.3">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4.25" customHeight="1" x14ac:dyDescent="0.3">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4.25" customHeight="1" x14ac:dyDescent="0.3">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4.25" customHeight="1" x14ac:dyDescent="0.3">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4.25" customHeight="1" x14ac:dyDescent="0.3">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4.25" customHeight="1" x14ac:dyDescent="0.3">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4.25" customHeight="1" x14ac:dyDescent="0.3">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4.25" customHeight="1" x14ac:dyDescent="0.3">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4.25" customHeight="1" x14ac:dyDescent="0.3">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4.25" customHeight="1" x14ac:dyDescent="0.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4.25" customHeight="1" x14ac:dyDescent="0.3">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4.25" customHeight="1" x14ac:dyDescent="0.3">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4.25" customHeight="1" x14ac:dyDescent="0.3">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4.25" customHeight="1" x14ac:dyDescent="0.3">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4.25" customHeight="1" x14ac:dyDescent="0.3">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4.25" customHeight="1" x14ac:dyDescent="0.3">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4.25" customHeight="1" x14ac:dyDescent="0.3">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4.25" customHeight="1" x14ac:dyDescent="0.3">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4.25" customHeight="1" x14ac:dyDescent="0.3">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4.25" customHeight="1" x14ac:dyDescent="0.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4.25" customHeight="1" x14ac:dyDescent="0.3">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4.25" customHeight="1" x14ac:dyDescent="0.3">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4.25" customHeight="1" x14ac:dyDescent="0.3">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4.25" customHeight="1" x14ac:dyDescent="0.3">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4.25" customHeight="1" x14ac:dyDescent="0.3">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4.25" customHeight="1" x14ac:dyDescent="0.3">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4.25" customHeight="1" x14ac:dyDescent="0.3">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dataValidations count="1">
    <dataValidation type="list" allowBlank="1" showErrorMessage="1" sqref="E5">
      <formula1>Country</formula1>
    </dataValidation>
  </dataValidations>
  <hyperlinks>
    <hyperlink ref="G3" location="'Country selection'!A1" display="Country Selection"/>
  </hyperlinks>
  <pageMargins left="0.7" right="0.7" top="0.75" bottom="0.75" header="0" footer="0"/>
  <pageSetup paperSize="9" orientation="portrait"/>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
  <dimension ref="A1:S19"/>
  <sheetViews>
    <sheetView workbookViewId="0">
      <selection activeCell="G30" sqref="G30"/>
    </sheetView>
  </sheetViews>
  <sheetFormatPr baseColWidth="10" defaultRowHeight="14.4" x14ac:dyDescent="0.3"/>
  <cols>
    <col min="2" max="2" width="11.88671875" bestFit="1" customWidth="1"/>
  </cols>
  <sheetData>
    <row r="1" spans="1:19" x14ac:dyDescent="0.3">
      <c r="A1" s="112" t="s">
        <v>525</v>
      </c>
      <c r="B1" s="112"/>
      <c r="C1" s="112"/>
      <c r="D1" s="112"/>
    </row>
    <row r="2" spans="1:19" x14ac:dyDescent="0.3">
      <c r="A2" s="114" t="s">
        <v>544</v>
      </c>
      <c r="B2" s="114"/>
      <c r="C2" s="114"/>
      <c r="D2" s="114"/>
      <c r="E2" s="114"/>
      <c r="F2" s="114"/>
      <c r="G2" s="114"/>
      <c r="H2" s="114"/>
      <c r="I2" s="114"/>
      <c r="J2" s="114"/>
      <c r="K2" s="114"/>
      <c r="L2" s="114"/>
      <c r="M2" s="114"/>
      <c r="N2" s="114"/>
      <c r="O2" s="114"/>
      <c r="P2" s="114"/>
      <c r="Q2" s="114"/>
    </row>
    <row r="3" spans="1:19" x14ac:dyDescent="0.3">
      <c r="A3" s="114"/>
      <c r="B3" s="114"/>
      <c r="C3" s="114"/>
      <c r="D3" s="114"/>
      <c r="E3" s="114"/>
      <c r="F3" s="114"/>
      <c r="G3" s="114"/>
      <c r="H3" s="114"/>
      <c r="I3" s="114"/>
      <c r="J3" s="114"/>
      <c r="K3" s="114"/>
      <c r="L3" s="114"/>
      <c r="M3" s="114"/>
      <c r="N3" s="114"/>
      <c r="O3" s="114"/>
      <c r="P3" s="114"/>
      <c r="Q3" s="114"/>
    </row>
    <row r="4" spans="1:19" x14ac:dyDescent="0.3">
      <c r="A4" t="s">
        <v>541</v>
      </c>
    </row>
    <row r="5" spans="1:19" x14ac:dyDescent="0.3">
      <c r="A5" t="s">
        <v>542</v>
      </c>
    </row>
    <row r="6" spans="1:19" x14ac:dyDescent="0.3">
      <c r="A6" s="106" t="s">
        <v>526</v>
      </c>
      <c r="B6" s="106"/>
      <c r="C6" s="106"/>
      <c r="D6" s="106"/>
      <c r="E6" s="106"/>
      <c r="F6" s="106"/>
      <c r="G6" s="84"/>
      <c r="H6" s="84"/>
      <c r="I6" s="84"/>
      <c r="J6" s="84"/>
      <c r="K6" s="84"/>
      <c r="L6" s="84"/>
    </row>
    <row r="7" spans="1:19" x14ac:dyDescent="0.3">
      <c r="A7" s="106" t="s">
        <v>527</v>
      </c>
      <c r="B7" s="106"/>
      <c r="C7" s="106"/>
      <c r="D7" s="106"/>
      <c r="E7" s="106"/>
      <c r="F7" s="106"/>
      <c r="G7" s="84"/>
      <c r="H7" s="84"/>
      <c r="I7" s="84"/>
      <c r="J7" s="84"/>
      <c r="K7" s="84"/>
      <c r="L7" s="84"/>
    </row>
    <row r="8" spans="1:19" x14ac:dyDescent="0.3">
      <c r="A8" s="107" t="s">
        <v>528</v>
      </c>
      <c r="B8" s="106"/>
      <c r="C8" s="106"/>
      <c r="D8" s="106"/>
      <c r="E8" s="106"/>
      <c r="F8" s="106"/>
      <c r="G8" s="84"/>
      <c r="H8" s="84"/>
      <c r="I8" s="84"/>
      <c r="J8" s="84"/>
      <c r="K8" s="84"/>
      <c r="L8" s="84"/>
    </row>
    <row r="9" spans="1:19" x14ac:dyDescent="0.3">
      <c r="A9" s="108" t="s">
        <v>533</v>
      </c>
      <c r="B9" s="109"/>
      <c r="C9" s="109"/>
      <c r="D9" s="109"/>
      <c r="E9" s="109"/>
      <c r="F9" s="109"/>
      <c r="G9" s="109"/>
      <c r="H9" s="109"/>
      <c r="I9" s="109"/>
      <c r="J9" s="109"/>
      <c r="K9" s="109"/>
      <c r="L9" s="109"/>
      <c r="M9" s="110"/>
      <c r="N9" s="110"/>
      <c r="O9" s="110"/>
      <c r="P9" s="110"/>
      <c r="Q9" s="110"/>
      <c r="R9" s="110"/>
      <c r="S9" s="110"/>
    </row>
    <row r="10" spans="1:19" x14ac:dyDescent="0.3">
      <c r="A10" s="108" t="s">
        <v>534</v>
      </c>
      <c r="B10" s="109"/>
      <c r="C10" s="109"/>
      <c r="D10" s="109"/>
      <c r="E10" s="109"/>
      <c r="F10" s="109"/>
      <c r="G10" s="109"/>
      <c r="H10" s="109"/>
      <c r="I10" s="109"/>
      <c r="J10" s="109"/>
      <c r="K10" s="109"/>
      <c r="L10" s="109"/>
      <c r="M10" s="110"/>
      <c r="N10" s="110"/>
      <c r="O10" s="110"/>
      <c r="P10" s="110"/>
      <c r="Q10" s="110"/>
      <c r="R10" s="110"/>
      <c r="S10" s="110"/>
    </row>
    <row r="11" spans="1:19" x14ac:dyDescent="0.3">
      <c r="A11" s="109"/>
      <c r="B11" s="108" t="s">
        <v>535</v>
      </c>
      <c r="C11" s="109"/>
      <c r="D11" s="109"/>
      <c r="E11" s="109"/>
      <c r="F11" s="109"/>
      <c r="G11" s="109"/>
      <c r="H11" s="109"/>
      <c r="I11" s="109"/>
      <c r="J11" s="109"/>
      <c r="K11" s="109"/>
      <c r="L11" s="109"/>
      <c r="M11" s="110"/>
      <c r="N11" s="110"/>
      <c r="O11" s="110"/>
      <c r="P11" s="110"/>
      <c r="Q11" s="110"/>
      <c r="R11" s="110"/>
      <c r="S11" s="110"/>
    </row>
    <row r="12" spans="1:19" x14ac:dyDescent="0.3">
      <c r="A12" s="109"/>
      <c r="B12" s="108" t="s">
        <v>536</v>
      </c>
      <c r="C12" s="109"/>
      <c r="D12" s="109"/>
      <c r="E12" s="109"/>
      <c r="F12" s="109"/>
      <c r="G12" s="109"/>
      <c r="H12" s="109"/>
      <c r="I12" s="109"/>
      <c r="J12" s="109"/>
      <c r="K12" s="109"/>
      <c r="L12" s="109"/>
      <c r="M12" s="110"/>
      <c r="N12" s="110"/>
      <c r="O12" s="110"/>
      <c r="P12" s="110"/>
      <c r="Q12" s="110"/>
      <c r="R12" s="110"/>
      <c r="S12" s="110"/>
    </row>
    <row r="13" spans="1:19" x14ac:dyDescent="0.3">
      <c r="A13" s="109"/>
      <c r="B13" s="108" t="s">
        <v>537</v>
      </c>
      <c r="C13" s="109"/>
      <c r="D13" s="109"/>
      <c r="E13" s="109"/>
      <c r="F13" s="109"/>
      <c r="G13" s="109"/>
      <c r="H13" s="109"/>
      <c r="I13" s="109"/>
      <c r="J13" s="109"/>
      <c r="K13" s="109"/>
      <c r="L13" s="109"/>
      <c r="M13" s="110"/>
      <c r="N13" s="110"/>
      <c r="O13" s="110"/>
      <c r="P13" s="110"/>
      <c r="Q13" s="110"/>
      <c r="R13" s="110"/>
      <c r="S13" s="110"/>
    </row>
    <row r="14" spans="1:19" x14ac:dyDescent="0.3">
      <c r="A14" s="109"/>
      <c r="B14" s="108" t="s">
        <v>538</v>
      </c>
      <c r="C14" s="109"/>
      <c r="D14" s="109"/>
      <c r="E14" s="109"/>
      <c r="F14" s="109"/>
      <c r="G14" s="109"/>
      <c r="H14" s="109"/>
      <c r="I14" s="109"/>
      <c r="J14" s="109"/>
      <c r="K14" s="109"/>
      <c r="L14" s="109"/>
      <c r="M14" s="110"/>
      <c r="N14" s="110"/>
      <c r="O14" s="110"/>
      <c r="P14" s="110"/>
      <c r="Q14" s="110"/>
      <c r="R14" s="110"/>
      <c r="S14" s="110"/>
    </row>
    <row r="15" spans="1:19" x14ac:dyDescent="0.3">
      <c r="A15" s="113" t="s">
        <v>543</v>
      </c>
      <c r="B15" s="113"/>
      <c r="C15" s="113"/>
      <c r="D15" s="113"/>
      <c r="E15" s="113"/>
      <c r="F15" s="113"/>
      <c r="G15" s="113"/>
      <c r="H15" s="113"/>
      <c r="I15" s="113"/>
      <c r="J15" s="113"/>
      <c r="K15" s="113"/>
      <c r="L15" s="113"/>
      <c r="M15" s="113"/>
      <c r="N15" s="113"/>
      <c r="O15" s="113"/>
      <c r="P15" s="113"/>
      <c r="Q15" s="113"/>
      <c r="R15" s="113"/>
      <c r="S15" s="113"/>
    </row>
    <row r="16" spans="1:19" x14ac:dyDescent="0.3">
      <c r="A16" s="113"/>
      <c r="B16" s="113"/>
      <c r="C16" s="113"/>
      <c r="D16" s="113"/>
      <c r="E16" s="113"/>
      <c r="F16" s="113"/>
      <c r="G16" s="113"/>
      <c r="H16" s="113"/>
      <c r="I16" s="113"/>
      <c r="J16" s="113"/>
      <c r="K16" s="113"/>
      <c r="L16" s="113"/>
      <c r="M16" s="113"/>
      <c r="N16" s="113"/>
      <c r="O16" s="113"/>
      <c r="P16" s="113"/>
      <c r="Q16" s="113"/>
      <c r="R16" s="113"/>
      <c r="S16" s="113"/>
    </row>
    <row r="18" spans="1:19" x14ac:dyDescent="0.3">
      <c r="A18" s="115" t="s">
        <v>545</v>
      </c>
      <c r="B18" s="115"/>
      <c r="C18" s="115"/>
      <c r="D18" s="115"/>
      <c r="E18" s="115"/>
      <c r="F18" s="115"/>
      <c r="G18" s="115"/>
      <c r="H18" s="115"/>
      <c r="I18" s="115"/>
      <c r="J18" s="115"/>
      <c r="K18" s="115"/>
      <c r="L18" s="115"/>
      <c r="M18" s="115"/>
      <c r="N18" s="115"/>
      <c r="O18" s="115"/>
      <c r="P18" s="115"/>
      <c r="Q18" s="115"/>
      <c r="R18" s="115"/>
      <c r="S18" s="115"/>
    </row>
    <row r="19" spans="1:19" x14ac:dyDescent="0.3">
      <c r="A19" s="115"/>
      <c r="B19" s="115"/>
      <c r="C19" s="115"/>
      <c r="D19" s="115"/>
      <c r="E19" s="115"/>
      <c r="F19" s="115"/>
      <c r="G19" s="115"/>
      <c r="H19" s="115"/>
      <c r="I19" s="115"/>
      <c r="J19" s="115"/>
      <c r="K19" s="115"/>
      <c r="L19" s="115"/>
      <c r="M19" s="115"/>
      <c r="N19" s="115"/>
      <c r="O19" s="115"/>
      <c r="P19" s="115"/>
      <c r="Q19" s="115"/>
      <c r="R19" s="115"/>
      <c r="S19" s="115"/>
    </row>
  </sheetData>
  <mergeCells count="4">
    <mergeCell ref="A1:D1"/>
    <mergeCell ref="A15:S16"/>
    <mergeCell ref="A2:Q3"/>
    <mergeCell ref="A18:S19"/>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3">
    <tabColor theme="8"/>
  </sheetPr>
  <dimension ref="A1:H1000"/>
  <sheetViews>
    <sheetView showGridLines="0" workbookViewId="0">
      <selection activeCell="K10" sqref="K10"/>
    </sheetView>
  </sheetViews>
  <sheetFormatPr baseColWidth="10" defaultColWidth="14.44140625" defaultRowHeight="15" customHeight="1" x14ac:dyDescent="0.3"/>
  <cols>
    <col min="1" max="1" width="18.33203125" customWidth="1"/>
    <col min="2" max="3" width="8.6640625" customWidth="1"/>
    <col min="4" max="4" width="45.6640625" customWidth="1"/>
    <col min="5" max="5" width="22" customWidth="1"/>
    <col min="6" max="6" width="20.6640625" customWidth="1"/>
    <col min="7" max="7" width="7.33203125" customWidth="1"/>
    <col min="8" max="8" width="16.109375" customWidth="1"/>
    <col min="9" max="26" width="8.6640625" customWidth="1"/>
  </cols>
  <sheetData>
    <row r="1" spans="1:8" ht="150" customHeight="1" x14ac:dyDescent="0.3">
      <c r="A1" s="20"/>
      <c r="B1" s="20"/>
    </row>
    <row r="2" spans="1:8" ht="14.25" customHeight="1" x14ac:dyDescent="0.3">
      <c r="A2" s="20"/>
      <c r="B2" s="20"/>
    </row>
    <row r="3" spans="1:8" ht="14.25" customHeight="1" x14ac:dyDescent="0.3">
      <c r="A3" s="20"/>
      <c r="B3" s="20"/>
    </row>
    <row r="4" spans="1:8" ht="14.25" customHeight="1" x14ac:dyDescent="0.3">
      <c r="A4" s="20"/>
      <c r="B4" s="20"/>
      <c r="C4" s="2"/>
      <c r="D4" s="2"/>
      <c r="E4" s="2"/>
      <c r="F4" s="2"/>
      <c r="G4" s="2"/>
    </row>
    <row r="5" spans="1:8" ht="14.25" customHeight="1" x14ac:dyDescent="0.3">
      <c r="A5" s="1"/>
      <c r="D5" s="6" t="s">
        <v>22</v>
      </c>
    </row>
    <row r="6" spans="1:8" ht="14.25" customHeight="1" x14ac:dyDescent="0.3">
      <c r="A6" s="1"/>
    </row>
    <row r="7" spans="1:8" ht="14.25" customHeight="1" x14ac:dyDescent="0.3">
      <c r="A7" s="1"/>
      <c r="D7" s="6" t="s">
        <v>3</v>
      </c>
      <c r="E7" s="12" t="s">
        <v>4</v>
      </c>
      <c r="F7" s="12" t="s">
        <v>23</v>
      </c>
      <c r="G7" s="12"/>
      <c r="H7" s="8" t="s">
        <v>24</v>
      </c>
    </row>
    <row r="8" spans="1:8" ht="14.25" customHeight="1" x14ac:dyDescent="0.3">
      <c r="A8" s="1"/>
      <c r="D8" s="4" t="str">
        <f>'Country selection'!D8</f>
        <v>Country</v>
      </c>
      <c r="E8" s="21" t="str">
        <f>'Country selection'!E8</f>
        <v>ARGENTINA</v>
      </c>
      <c r="F8" s="9"/>
      <c r="H8" s="22" t="str">
        <f t="shared" ref="H8:H24" si="0">IF(F8="",E8,F8)</f>
        <v>ARGENTINA</v>
      </c>
    </row>
    <row r="9" spans="1:8" ht="14.25" customHeight="1" x14ac:dyDescent="0.3">
      <c r="A9" s="1"/>
      <c r="D9" s="4" t="s">
        <v>7</v>
      </c>
      <c r="E9" s="23">
        <f>'Country selection'!E9</f>
        <v>365284.2</v>
      </c>
      <c r="F9" s="23">
        <v>500000</v>
      </c>
      <c r="H9" s="24">
        <f t="shared" si="0"/>
        <v>500000</v>
      </c>
    </row>
    <row r="10" spans="1:8" ht="14.25" customHeight="1" x14ac:dyDescent="0.3">
      <c r="A10" s="1"/>
      <c r="D10" s="4" t="s">
        <v>8</v>
      </c>
      <c r="E10" s="23">
        <f>'Country selection'!E10</f>
        <v>352162.2</v>
      </c>
      <c r="F10" s="9"/>
      <c r="H10" s="24">
        <f t="shared" si="0"/>
        <v>352162.2</v>
      </c>
    </row>
    <row r="11" spans="1:8" ht="14.25" customHeight="1" x14ac:dyDescent="0.3">
      <c r="A11" s="1"/>
      <c r="D11" s="4" t="str">
        <f>'Country selection'!D11</f>
        <v>Coverage (all doses)</v>
      </c>
      <c r="E11" s="25">
        <f>'Country selection'!E11</f>
        <v>0.8</v>
      </c>
      <c r="F11" s="13">
        <v>0.8</v>
      </c>
      <c r="H11" s="26">
        <f t="shared" si="0"/>
        <v>0.8</v>
      </c>
    </row>
    <row r="12" spans="1:8" ht="14.25" customHeight="1" x14ac:dyDescent="0.3">
      <c r="A12" s="1"/>
      <c r="D12" s="4" t="str">
        <f>'Country selection'!D12</f>
        <v>Vaccine efficacy vs HPV 16/18</v>
      </c>
      <c r="E12" s="25">
        <f>'Country selection'!E12</f>
        <v>1</v>
      </c>
      <c r="F12" s="13"/>
      <c r="H12" s="26">
        <f t="shared" si="0"/>
        <v>1</v>
      </c>
    </row>
    <row r="13" spans="1:8" ht="14.25" customHeight="1" x14ac:dyDescent="0.3">
      <c r="A13" s="1"/>
      <c r="D13" s="4" t="str">
        <f>'Country selection'!D13</f>
        <v>Target age group</v>
      </c>
      <c r="E13" s="21">
        <f>'Country selection'!E13</f>
        <v>12</v>
      </c>
      <c r="F13" s="9"/>
      <c r="H13" s="22">
        <f t="shared" si="0"/>
        <v>12</v>
      </c>
    </row>
    <row r="14" spans="1:8" ht="14.25" customHeight="1" x14ac:dyDescent="0.3">
      <c r="A14" s="1"/>
      <c r="D14" s="4" t="str">
        <f>'Country selection'!D14</f>
        <v>Vaccine price per FIG</v>
      </c>
      <c r="E14" s="27">
        <f>'Country selection'!E14</f>
        <v>40.44</v>
      </c>
      <c r="F14" s="15"/>
      <c r="H14" s="28">
        <f t="shared" si="0"/>
        <v>40.44</v>
      </c>
    </row>
    <row r="15" spans="1:8" ht="14.25" customHeight="1" x14ac:dyDescent="0.3">
      <c r="A15" s="1"/>
      <c r="D15" s="4" t="str">
        <f>'Country selection'!D15</f>
        <v>Vaccine delivery cost per FIG</v>
      </c>
      <c r="E15" s="27">
        <f>'Country selection'!E15</f>
        <v>15</v>
      </c>
      <c r="F15" s="15"/>
      <c r="H15" s="28">
        <f t="shared" si="0"/>
        <v>15</v>
      </c>
    </row>
    <row r="16" spans="1:8" ht="14.25" customHeight="1" x14ac:dyDescent="0.3">
      <c r="A16" s="1"/>
      <c r="D16" s="4" t="str">
        <f>'Country selection'!D16</f>
        <v>Total vaccine cost per FIG</v>
      </c>
      <c r="E16" s="27">
        <f>'Country selection'!E16</f>
        <v>55.44</v>
      </c>
      <c r="F16" s="27">
        <f>H14+H15</f>
        <v>55.44</v>
      </c>
      <c r="H16" s="28">
        <f t="shared" si="0"/>
        <v>55.44</v>
      </c>
    </row>
    <row r="17" spans="1:8" ht="14.25" customHeight="1" x14ac:dyDescent="0.3">
      <c r="A17" s="1"/>
      <c r="D17" s="4" t="str">
        <f>'Country selection'!D17</f>
        <v>Cancer treatment cost (per episode, over lifetime)</v>
      </c>
      <c r="E17" s="27">
        <f>'Country selection'!E17</f>
        <v>743.00257050000005</v>
      </c>
      <c r="F17" s="15"/>
      <c r="H17" s="28">
        <f t="shared" si="0"/>
        <v>743.00257050000005</v>
      </c>
    </row>
    <row r="18" spans="1:8" ht="14.25" customHeight="1" x14ac:dyDescent="0.3">
      <c r="A18" s="1"/>
      <c r="D18" s="4" t="s">
        <v>16</v>
      </c>
      <c r="E18" s="29">
        <f>'Country selection'!E18</f>
        <v>0.08</v>
      </c>
      <c r="F18" s="9"/>
      <c r="H18" s="30">
        <f t="shared" si="0"/>
        <v>0.08</v>
      </c>
    </row>
    <row r="19" spans="1:8" ht="14.25" customHeight="1" x14ac:dyDescent="0.3">
      <c r="A19" s="1"/>
      <c r="D19" s="4" t="s">
        <v>17</v>
      </c>
      <c r="E19" s="29">
        <f>'Country selection'!E19</f>
        <v>0.11</v>
      </c>
      <c r="F19" s="9"/>
      <c r="H19" s="30">
        <f t="shared" si="0"/>
        <v>0.11</v>
      </c>
    </row>
    <row r="20" spans="1:8" ht="14.25" customHeight="1" x14ac:dyDescent="0.3">
      <c r="A20" s="1"/>
      <c r="D20" s="4" t="s">
        <v>18</v>
      </c>
      <c r="E20" s="29">
        <f>'Country selection'!E20</f>
        <v>0.78</v>
      </c>
      <c r="F20" s="9"/>
      <c r="H20" s="30">
        <f t="shared" si="0"/>
        <v>0.78</v>
      </c>
    </row>
    <row r="21" spans="1:8" ht="14.25" customHeight="1" x14ac:dyDescent="0.3">
      <c r="A21" s="1"/>
      <c r="D21" s="4" t="str">
        <f>'Country selection'!D21</f>
        <v>Discount rate</v>
      </c>
      <c r="E21" s="19">
        <f>'Country selection'!E21</f>
        <v>0.03</v>
      </c>
      <c r="F21" s="18"/>
      <c r="H21" s="31">
        <f t="shared" si="0"/>
        <v>0.03</v>
      </c>
    </row>
    <row r="22" spans="1:8" ht="14.25" customHeight="1" x14ac:dyDescent="0.3">
      <c r="A22" s="1"/>
      <c r="D22" s="4" t="str">
        <f>'Country selection'!D22</f>
        <v>Proportion of cervical cancer cases that are due to HPV 16/18</v>
      </c>
      <c r="E22" s="19">
        <f>'Country selection'!E22</f>
        <v>0.70940000000000003</v>
      </c>
      <c r="F22" s="18"/>
      <c r="H22" s="31">
        <f t="shared" si="0"/>
        <v>0.70940000000000003</v>
      </c>
    </row>
    <row r="23" spans="1:8" ht="14.25" customHeight="1" x14ac:dyDescent="0.3">
      <c r="A23" s="1"/>
      <c r="D23" s="4" t="str">
        <f>'Country selection'!D23</f>
        <v>GDP per capita</v>
      </c>
      <c r="E23" s="27">
        <f>'Country selection'!E23</f>
        <v>10941.958717432743</v>
      </c>
      <c r="F23" s="15"/>
      <c r="H23" s="28">
        <f t="shared" si="0"/>
        <v>10941.958717432743</v>
      </c>
    </row>
    <row r="24" spans="1:8" ht="14.25" customHeight="1" x14ac:dyDescent="0.3">
      <c r="A24" s="1"/>
      <c r="D24" s="4" t="s">
        <v>524</v>
      </c>
      <c r="E24" s="85">
        <f>'Country selection'!E24</f>
        <v>0.8</v>
      </c>
      <c r="F24" s="13">
        <v>0.9</v>
      </c>
      <c r="H24" s="88">
        <f t="shared" si="0"/>
        <v>0.9</v>
      </c>
    </row>
    <row r="25" spans="1:8" ht="14.25" customHeight="1" x14ac:dyDescent="0.3">
      <c r="A25" s="1"/>
    </row>
    <row r="26" spans="1:8" ht="14.25" customHeight="1" x14ac:dyDescent="0.3">
      <c r="A26" s="1"/>
    </row>
    <row r="27" spans="1:8" ht="14.25" customHeight="1" x14ac:dyDescent="0.3">
      <c r="A27" s="1"/>
    </row>
    <row r="28" spans="1:8" ht="14.25" customHeight="1" x14ac:dyDescent="0.3">
      <c r="A28" s="1"/>
    </row>
    <row r="29" spans="1:8" ht="14.25" customHeight="1" x14ac:dyDescent="0.3">
      <c r="A29" s="1"/>
    </row>
    <row r="30" spans="1:8" ht="14.25" customHeight="1" x14ac:dyDescent="0.3">
      <c r="A30" s="1"/>
    </row>
    <row r="31" spans="1:8" ht="14.25" customHeight="1" x14ac:dyDescent="0.3">
      <c r="A31" s="1"/>
      <c r="E31" s="1"/>
    </row>
    <row r="32" spans="1:8" ht="14.25" customHeight="1" x14ac:dyDescent="0.3">
      <c r="A32" s="1"/>
    </row>
    <row r="33" spans="1:1" ht="14.25" customHeight="1" x14ac:dyDescent="0.3">
      <c r="A33" s="1"/>
    </row>
    <row r="34" spans="1:1" ht="14.25" customHeight="1" x14ac:dyDescent="0.3">
      <c r="A34" s="1"/>
    </row>
    <row r="35" spans="1:1" ht="14.25" customHeight="1" x14ac:dyDescent="0.3">
      <c r="A35" s="1"/>
    </row>
    <row r="36" spans="1:1" ht="14.25" customHeight="1" x14ac:dyDescent="0.3">
      <c r="A36" s="1"/>
    </row>
    <row r="37" spans="1:1" ht="14.25" customHeight="1" x14ac:dyDescent="0.3">
      <c r="A37" s="1"/>
    </row>
    <row r="38" spans="1:1" ht="14.25" customHeight="1" x14ac:dyDescent="0.3">
      <c r="A38" s="1"/>
    </row>
    <row r="39" spans="1:1" ht="14.25" customHeight="1" x14ac:dyDescent="0.3">
      <c r="A39" s="1"/>
    </row>
    <row r="40" spans="1:1" ht="14.25" customHeight="1" x14ac:dyDescent="0.3">
      <c r="A40" s="1"/>
    </row>
    <row r="41" spans="1:1" ht="14.25" customHeight="1" x14ac:dyDescent="0.3">
      <c r="A41" s="1"/>
    </row>
    <row r="42" spans="1:1" ht="14.25" customHeight="1" x14ac:dyDescent="0.3">
      <c r="A42" s="1"/>
    </row>
    <row r="43" spans="1:1" ht="14.25" customHeight="1" x14ac:dyDescent="0.3">
      <c r="A43" s="1"/>
    </row>
    <row r="44" spans="1:1" ht="14.25" customHeight="1" x14ac:dyDescent="0.3">
      <c r="A44" s="1"/>
    </row>
    <row r="45" spans="1:1" ht="14.25" customHeight="1" x14ac:dyDescent="0.3">
      <c r="A45" s="1"/>
    </row>
    <row r="46" spans="1:1" ht="14.25" customHeight="1" x14ac:dyDescent="0.3">
      <c r="A46" s="1"/>
    </row>
    <row r="47" spans="1:1" ht="14.25" customHeight="1" x14ac:dyDescent="0.3">
      <c r="A47" s="1"/>
    </row>
    <row r="48" spans="1:1" ht="14.25" customHeight="1" x14ac:dyDescent="0.3">
      <c r="A48" s="1"/>
    </row>
    <row r="49" spans="1:1" ht="14.25" customHeight="1" x14ac:dyDescent="0.3">
      <c r="A49" s="1"/>
    </row>
    <row r="50" spans="1:1" ht="14.25" customHeight="1" x14ac:dyDescent="0.3">
      <c r="A50" s="1"/>
    </row>
    <row r="51" spans="1:1" ht="14.25" customHeight="1" x14ac:dyDescent="0.3">
      <c r="A51" s="1"/>
    </row>
    <row r="52" spans="1:1" ht="14.25" customHeight="1" x14ac:dyDescent="0.3">
      <c r="A52" s="1"/>
    </row>
    <row r="53" spans="1:1" ht="14.25" customHeight="1" x14ac:dyDescent="0.3">
      <c r="A53" s="1"/>
    </row>
    <row r="54" spans="1:1" ht="14.25" customHeight="1" x14ac:dyDescent="0.3">
      <c r="A54" s="1"/>
    </row>
    <row r="55" spans="1:1" ht="14.25" customHeight="1" x14ac:dyDescent="0.3">
      <c r="A55" s="1"/>
    </row>
    <row r="56" spans="1:1" ht="14.25" customHeight="1" x14ac:dyDescent="0.3">
      <c r="A56" s="1"/>
    </row>
    <row r="57" spans="1:1" ht="14.25" customHeight="1" x14ac:dyDescent="0.3">
      <c r="A57" s="1"/>
    </row>
    <row r="58" spans="1:1" ht="14.25" customHeight="1" x14ac:dyDescent="0.3">
      <c r="A58" s="1"/>
    </row>
    <row r="59" spans="1:1" ht="14.25" customHeight="1" x14ac:dyDescent="0.3">
      <c r="A59" s="1"/>
    </row>
    <row r="60" spans="1:1" ht="14.25" customHeight="1" x14ac:dyDescent="0.3">
      <c r="A60" s="1"/>
    </row>
    <row r="61" spans="1:1" ht="14.25" customHeight="1" x14ac:dyDescent="0.3">
      <c r="A61" s="1"/>
    </row>
    <row r="62" spans="1:1" ht="14.25" customHeight="1" x14ac:dyDescent="0.3">
      <c r="A62" s="1"/>
    </row>
    <row r="63" spans="1:1" ht="14.25" customHeight="1" x14ac:dyDescent="0.3">
      <c r="A63" s="1"/>
    </row>
    <row r="64" spans="1:1" ht="14.25" customHeight="1" x14ac:dyDescent="0.3">
      <c r="A64" s="1"/>
    </row>
    <row r="65" spans="1:1" ht="14.25" customHeight="1" x14ac:dyDescent="0.3">
      <c r="A65" s="1"/>
    </row>
    <row r="66" spans="1:1" ht="14.25" customHeight="1" x14ac:dyDescent="0.3">
      <c r="A66" s="1"/>
    </row>
    <row r="67" spans="1:1" ht="14.25" customHeight="1" x14ac:dyDescent="0.3">
      <c r="A67" s="1"/>
    </row>
    <row r="68" spans="1:1" ht="14.25" customHeight="1" x14ac:dyDescent="0.3">
      <c r="A68" s="1"/>
    </row>
    <row r="69" spans="1:1" ht="14.25" customHeight="1" x14ac:dyDescent="0.3">
      <c r="A69" s="1"/>
    </row>
    <row r="70" spans="1:1" ht="14.25" customHeight="1" x14ac:dyDescent="0.3">
      <c r="A70" s="1"/>
    </row>
    <row r="71" spans="1:1" ht="14.25" customHeight="1" x14ac:dyDescent="0.3">
      <c r="A71" s="1"/>
    </row>
    <row r="72" spans="1:1" ht="14.25" customHeight="1" x14ac:dyDescent="0.3">
      <c r="A72" s="1"/>
    </row>
    <row r="73" spans="1:1" ht="14.25" customHeight="1" x14ac:dyDescent="0.3">
      <c r="A73" s="1"/>
    </row>
    <row r="74" spans="1:1" ht="14.25" customHeight="1" x14ac:dyDescent="0.3">
      <c r="A74" s="1"/>
    </row>
    <row r="75" spans="1:1" ht="14.25" customHeight="1" x14ac:dyDescent="0.3">
      <c r="A75" s="1"/>
    </row>
    <row r="76" spans="1:1" ht="14.25" customHeight="1" x14ac:dyDescent="0.3">
      <c r="A76" s="1"/>
    </row>
    <row r="77" spans="1:1" ht="14.25" customHeight="1" x14ac:dyDescent="0.3">
      <c r="A77" s="1"/>
    </row>
    <row r="78" spans="1:1" ht="14.25" customHeight="1" x14ac:dyDescent="0.3">
      <c r="A78" s="1"/>
    </row>
    <row r="79" spans="1:1" ht="14.25" customHeight="1" x14ac:dyDescent="0.3">
      <c r="A79" s="1"/>
    </row>
    <row r="80" spans="1:1" ht="14.25" customHeight="1" x14ac:dyDescent="0.3">
      <c r="A80" s="1"/>
    </row>
    <row r="81" spans="1:1" ht="14.25" customHeight="1" x14ac:dyDescent="0.3">
      <c r="A81" s="1"/>
    </row>
    <row r="82" spans="1:1" ht="14.25" customHeight="1" x14ac:dyDescent="0.3">
      <c r="A82" s="1"/>
    </row>
    <row r="83" spans="1:1" ht="14.25" customHeight="1" x14ac:dyDescent="0.3">
      <c r="A83" s="1"/>
    </row>
    <row r="84" spans="1:1" ht="14.25" customHeight="1" x14ac:dyDescent="0.3">
      <c r="A84" s="1"/>
    </row>
    <row r="85" spans="1:1" ht="14.25" customHeight="1" x14ac:dyDescent="0.3">
      <c r="A85" s="1"/>
    </row>
    <row r="86" spans="1:1" ht="14.25" customHeight="1" x14ac:dyDescent="0.3">
      <c r="A86" s="1"/>
    </row>
    <row r="87" spans="1:1" ht="14.25" customHeight="1" x14ac:dyDescent="0.3">
      <c r="A87" s="1"/>
    </row>
    <row r="88" spans="1:1" ht="14.25" customHeight="1" x14ac:dyDescent="0.3">
      <c r="A88" s="1"/>
    </row>
    <row r="89" spans="1:1" ht="14.25" customHeight="1" x14ac:dyDescent="0.3">
      <c r="A89" s="1"/>
    </row>
    <row r="90" spans="1:1" ht="14.25" customHeight="1" x14ac:dyDescent="0.3">
      <c r="A90" s="1"/>
    </row>
    <row r="91" spans="1:1" ht="14.25" customHeight="1" x14ac:dyDescent="0.3">
      <c r="A91" s="1"/>
    </row>
    <row r="92" spans="1:1" ht="14.25" customHeight="1" x14ac:dyDescent="0.3">
      <c r="A92" s="1"/>
    </row>
    <row r="93" spans="1:1" ht="14.25" customHeight="1" x14ac:dyDescent="0.3">
      <c r="A93" s="1"/>
    </row>
    <row r="94" spans="1:1" ht="14.25" customHeight="1" x14ac:dyDescent="0.3">
      <c r="A94" s="1"/>
    </row>
    <row r="95" spans="1:1" ht="14.25" customHeight="1" x14ac:dyDescent="0.3">
      <c r="A95" s="1"/>
    </row>
    <row r="96" spans="1:1" ht="14.25" customHeight="1" x14ac:dyDescent="0.3">
      <c r="A96" s="1"/>
    </row>
    <row r="97" spans="1:1" ht="14.25" customHeight="1" x14ac:dyDescent="0.3">
      <c r="A97" s="1"/>
    </row>
    <row r="98" spans="1:1" ht="14.25" customHeight="1" x14ac:dyDescent="0.3">
      <c r="A98" s="1"/>
    </row>
    <row r="99" spans="1:1" ht="14.25" customHeight="1" x14ac:dyDescent="0.3">
      <c r="A99" s="1"/>
    </row>
    <row r="100" spans="1:1" ht="14.25" customHeight="1" x14ac:dyDescent="0.3">
      <c r="A100" s="1"/>
    </row>
    <row r="101" spans="1:1" ht="14.25" customHeight="1" x14ac:dyDescent="0.3">
      <c r="A101" s="1"/>
    </row>
    <row r="102" spans="1:1" ht="14.25" customHeight="1" x14ac:dyDescent="0.3">
      <c r="A102" s="1"/>
    </row>
    <row r="103" spans="1:1" ht="14.25" customHeight="1" x14ac:dyDescent="0.3">
      <c r="A103" s="1"/>
    </row>
    <row r="104" spans="1:1" ht="14.25" customHeight="1" x14ac:dyDescent="0.3">
      <c r="A104" s="1"/>
    </row>
    <row r="105" spans="1:1" ht="14.25" customHeight="1" x14ac:dyDescent="0.3">
      <c r="A105" s="1"/>
    </row>
    <row r="106" spans="1:1" ht="14.25" customHeight="1" x14ac:dyDescent="0.3">
      <c r="A106" s="1"/>
    </row>
    <row r="107" spans="1:1" ht="14.25" customHeight="1" x14ac:dyDescent="0.3">
      <c r="A107" s="1"/>
    </row>
    <row r="108" spans="1:1" ht="14.25" customHeight="1" x14ac:dyDescent="0.3">
      <c r="A108" s="1"/>
    </row>
    <row r="109" spans="1:1" ht="14.25" customHeight="1" x14ac:dyDescent="0.3">
      <c r="A109" s="1"/>
    </row>
    <row r="110" spans="1:1" ht="14.25" customHeight="1" x14ac:dyDescent="0.3">
      <c r="A110" s="1"/>
    </row>
    <row r="111" spans="1:1" ht="14.25" customHeight="1" x14ac:dyDescent="0.3">
      <c r="A111" s="1"/>
    </row>
    <row r="112" spans="1:1" ht="14.25" customHeight="1" x14ac:dyDescent="0.3">
      <c r="A112" s="1"/>
    </row>
    <row r="113" spans="1:1" ht="14.25" customHeight="1" x14ac:dyDescent="0.3">
      <c r="A113" s="1"/>
    </row>
    <row r="114" spans="1:1" ht="14.25" customHeight="1" x14ac:dyDescent="0.3">
      <c r="A114" s="1"/>
    </row>
    <row r="115" spans="1:1" ht="14.25" customHeight="1" x14ac:dyDescent="0.3">
      <c r="A115" s="1"/>
    </row>
    <row r="116" spans="1:1" ht="14.25" customHeight="1" x14ac:dyDescent="0.3">
      <c r="A116" s="1"/>
    </row>
    <row r="117" spans="1:1" ht="14.25" customHeight="1" x14ac:dyDescent="0.3">
      <c r="A117" s="1"/>
    </row>
    <row r="118" spans="1:1" ht="14.25" customHeight="1" x14ac:dyDescent="0.3">
      <c r="A118" s="1"/>
    </row>
    <row r="119" spans="1:1" ht="14.25" customHeight="1" x14ac:dyDescent="0.3">
      <c r="A119" s="1"/>
    </row>
    <row r="120" spans="1:1" ht="14.25" customHeight="1" x14ac:dyDescent="0.3">
      <c r="A120" s="1"/>
    </row>
    <row r="121" spans="1:1" ht="14.25" customHeight="1" x14ac:dyDescent="0.3">
      <c r="A121" s="1"/>
    </row>
    <row r="122" spans="1:1" ht="14.25" customHeight="1" x14ac:dyDescent="0.3">
      <c r="A122" s="1"/>
    </row>
    <row r="123" spans="1:1" ht="14.25" customHeight="1" x14ac:dyDescent="0.3">
      <c r="A123" s="1"/>
    </row>
    <row r="124" spans="1:1" ht="14.25" customHeight="1" x14ac:dyDescent="0.3">
      <c r="A124" s="1"/>
    </row>
    <row r="125" spans="1:1" ht="14.25" customHeight="1" x14ac:dyDescent="0.3">
      <c r="A125" s="1"/>
    </row>
    <row r="126" spans="1:1" ht="14.25" customHeight="1" x14ac:dyDescent="0.3">
      <c r="A126" s="1"/>
    </row>
    <row r="127" spans="1:1" ht="14.25" customHeight="1" x14ac:dyDescent="0.3">
      <c r="A127" s="1"/>
    </row>
    <row r="128" spans="1:1" ht="14.25" customHeight="1" x14ac:dyDescent="0.3">
      <c r="A128" s="1"/>
    </row>
    <row r="129" spans="1:1" ht="14.25" customHeight="1" x14ac:dyDescent="0.3">
      <c r="A129" s="1"/>
    </row>
    <row r="130" spans="1:1" ht="14.25" customHeight="1" x14ac:dyDescent="0.3">
      <c r="A130" s="1"/>
    </row>
    <row r="131" spans="1:1" ht="14.25" customHeight="1" x14ac:dyDescent="0.3">
      <c r="A131" s="1"/>
    </row>
    <row r="132" spans="1:1" ht="14.25" customHeight="1" x14ac:dyDescent="0.3">
      <c r="A132" s="1"/>
    </row>
    <row r="133" spans="1:1" ht="14.25" customHeight="1" x14ac:dyDescent="0.3">
      <c r="A133" s="1"/>
    </row>
    <row r="134" spans="1:1" ht="14.25" customHeight="1" x14ac:dyDescent="0.3">
      <c r="A134" s="1"/>
    </row>
    <row r="135" spans="1:1" ht="14.25" customHeight="1" x14ac:dyDescent="0.3">
      <c r="A135" s="1"/>
    </row>
    <row r="136" spans="1:1" ht="14.25" customHeight="1" x14ac:dyDescent="0.3">
      <c r="A136" s="1"/>
    </row>
    <row r="137" spans="1:1" ht="14.25" customHeight="1" x14ac:dyDescent="0.3">
      <c r="A137" s="1"/>
    </row>
    <row r="138" spans="1:1" ht="14.25" customHeight="1" x14ac:dyDescent="0.3">
      <c r="A138" s="1"/>
    </row>
    <row r="139" spans="1:1" ht="14.25" customHeight="1" x14ac:dyDescent="0.3">
      <c r="A139" s="1"/>
    </row>
    <row r="140" spans="1:1" ht="14.25" customHeight="1" x14ac:dyDescent="0.3">
      <c r="A140" s="1"/>
    </row>
    <row r="141" spans="1:1" ht="14.25" customHeight="1" x14ac:dyDescent="0.3">
      <c r="A141" s="1"/>
    </row>
    <row r="142" spans="1:1" ht="14.25" customHeight="1" x14ac:dyDescent="0.3">
      <c r="A142" s="1"/>
    </row>
    <row r="143" spans="1:1" ht="14.25" customHeight="1" x14ac:dyDescent="0.3">
      <c r="A143" s="1"/>
    </row>
    <row r="144" spans="1:1" ht="14.25" customHeight="1" x14ac:dyDescent="0.3">
      <c r="A144" s="1"/>
    </row>
    <row r="145" spans="1:1" ht="14.25" customHeight="1" x14ac:dyDescent="0.3">
      <c r="A145" s="1"/>
    </row>
    <row r="146" spans="1:1" ht="14.25" customHeight="1" x14ac:dyDescent="0.3">
      <c r="A146" s="1"/>
    </row>
    <row r="147" spans="1:1" ht="14.25" customHeight="1" x14ac:dyDescent="0.3">
      <c r="A147" s="1"/>
    </row>
    <row r="148" spans="1:1" ht="14.25" customHeight="1" x14ac:dyDescent="0.3">
      <c r="A148" s="1"/>
    </row>
    <row r="149" spans="1:1" ht="14.25" customHeight="1" x14ac:dyDescent="0.3">
      <c r="A149" s="1"/>
    </row>
    <row r="150" spans="1:1" ht="14.25" customHeight="1" x14ac:dyDescent="0.3">
      <c r="A150" s="1"/>
    </row>
    <row r="151" spans="1:1" ht="14.25" customHeight="1" x14ac:dyDescent="0.3">
      <c r="A151" s="1"/>
    </row>
    <row r="152" spans="1:1" ht="14.25" customHeight="1" x14ac:dyDescent="0.3">
      <c r="A152" s="1"/>
    </row>
    <row r="153" spans="1:1" ht="14.25" customHeight="1" x14ac:dyDescent="0.3">
      <c r="A153" s="1"/>
    </row>
    <row r="154" spans="1:1" ht="14.25" customHeight="1" x14ac:dyDescent="0.3">
      <c r="A154" s="1"/>
    </row>
    <row r="155" spans="1:1" ht="14.25" customHeight="1" x14ac:dyDescent="0.3">
      <c r="A155" s="1"/>
    </row>
    <row r="156" spans="1:1" ht="14.25" customHeight="1" x14ac:dyDescent="0.3">
      <c r="A156" s="1"/>
    </row>
    <row r="157" spans="1:1" ht="14.25" customHeight="1" x14ac:dyDescent="0.3">
      <c r="A157" s="1"/>
    </row>
    <row r="158" spans="1:1" ht="14.25" customHeight="1" x14ac:dyDescent="0.3">
      <c r="A158" s="1"/>
    </row>
    <row r="159" spans="1:1" ht="14.25" customHeight="1" x14ac:dyDescent="0.3">
      <c r="A159" s="1"/>
    </row>
    <row r="160" spans="1:1" ht="14.25" customHeight="1" x14ac:dyDescent="0.3">
      <c r="A160" s="1"/>
    </row>
    <row r="161" spans="1:1" ht="14.25" customHeight="1" x14ac:dyDescent="0.3">
      <c r="A161" s="1"/>
    </row>
    <row r="162" spans="1:1" ht="14.25" customHeight="1" x14ac:dyDescent="0.3">
      <c r="A162" s="1"/>
    </row>
    <row r="163" spans="1:1" ht="14.25" customHeight="1" x14ac:dyDescent="0.3">
      <c r="A163" s="1"/>
    </row>
    <row r="164" spans="1:1" ht="14.25" customHeight="1" x14ac:dyDescent="0.3">
      <c r="A164" s="1"/>
    </row>
    <row r="165" spans="1:1" ht="14.25" customHeight="1" x14ac:dyDescent="0.3">
      <c r="A165" s="1"/>
    </row>
    <row r="166" spans="1:1" ht="14.25" customHeight="1" x14ac:dyDescent="0.3">
      <c r="A166" s="1"/>
    </row>
    <row r="167" spans="1:1" ht="14.25" customHeight="1" x14ac:dyDescent="0.3">
      <c r="A167" s="1"/>
    </row>
    <row r="168" spans="1:1" ht="14.25" customHeight="1" x14ac:dyDescent="0.3">
      <c r="A168" s="1"/>
    </row>
    <row r="169" spans="1:1" ht="14.25" customHeight="1" x14ac:dyDescent="0.3">
      <c r="A169" s="1"/>
    </row>
    <row r="170" spans="1:1" ht="14.25" customHeight="1" x14ac:dyDescent="0.3">
      <c r="A170" s="1"/>
    </row>
    <row r="171" spans="1:1" ht="14.25" customHeight="1" x14ac:dyDescent="0.3">
      <c r="A171" s="1"/>
    </row>
    <row r="172" spans="1:1" ht="14.25" customHeight="1" x14ac:dyDescent="0.3">
      <c r="A172" s="1"/>
    </row>
    <row r="173" spans="1:1" ht="14.25" customHeight="1" x14ac:dyDescent="0.3">
      <c r="A173" s="1"/>
    </row>
    <row r="174" spans="1:1" ht="14.25" customHeight="1" x14ac:dyDescent="0.3">
      <c r="A174" s="1"/>
    </row>
    <row r="175" spans="1:1" ht="14.25" customHeight="1" x14ac:dyDescent="0.3">
      <c r="A175" s="1"/>
    </row>
    <row r="176" spans="1:1" ht="14.25" customHeight="1" x14ac:dyDescent="0.3">
      <c r="A176" s="1"/>
    </row>
    <row r="177" spans="1:1" ht="14.25" customHeight="1" x14ac:dyDescent="0.3">
      <c r="A177" s="1"/>
    </row>
    <row r="178" spans="1:1" ht="14.25" customHeight="1" x14ac:dyDescent="0.3">
      <c r="A178" s="1"/>
    </row>
    <row r="179" spans="1:1" ht="14.25" customHeight="1" x14ac:dyDescent="0.3">
      <c r="A179" s="1"/>
    </row>
    <row r="180" spans="1:1" ht="14.25" customHeight="1" x14ac:dyDescent="0.3">
      <c r="A180" s="1"/>
    </row>
    <row r="181" spans="1:1" ht="14.25" customHeight="1" x14ac:dyDescent="0.3">
      <c r="A181" s="1"/>
    </row>
    <row r="182" spans="1:1" ht="14.25" customHeight="1" x14ac:dyDescent="0.3">
      <c r="A182" s="1"/>
    </row>
    <row r="183" spans="1:1" ht="14.25" customHeight="1" x14ac:dyDescent="0.3">
      <c r="A183" s="1"/>
    </row>
    <row r="184" spans="1:1" ht="14.25" customHeight="1" x14ac:dyDescent="0.3">
      <c r="A184" s="1"/>
    </row>
    <row r="185" spans="1:1" ht="14.25" customHeight="1" x14ac:dyDescent="0.3">
      <c r="A185" s="1"/>
    </row>
    <row r="186" spans="1:1" ht="14.25" customHeight="1" x14ac:dyDescent="0.3">
      <c r="A186" s="1"/>
    </row>
    <row r="187" spans="1:1" ht="14.25" customHeight="1" x14ac:dyDescent="0.3">
      <c r="A187" s="1"/>
    </row>
    <row r="188" spans="1:1" ht="14.25" customHeight="1" x14ac:dyDescent="0.3">
      <c r="A188" s="1"/>
    </row>
    <row r="189" spans="1:1" ht="14.25" customHeight="1" x14ac:dyDescent="0.3">
      <c r="A189" s="1"/>
    </row>
    <row r="190" spans="1:1" ht="14.25" customHeight="1" x14ac:dyDescent="0.3">
      <c r="A190" s="1"/>
    </row>
    <row r="191" spans="1:1" ht="14.25" customHeight="1" x14ac:dyDescent="0.3">
      <c r="A191" s="1"/>
    </row>
    <row r="192" spans="1:1" ht="14.25" customHeight="1" x14ac:dyDescent="0.3">
      <c r="A192" s="1"/>
    </row>
    <row r="193" spans="1:1" ht="14.25" customHeight="1" x14ac:dyDescent="0.3">
      <c r="A193" s="1"/>
    </row>
    <row r="194" spans="1:1" ht="14.25" customHeight="1" x14ac:dyDescent="0.3">
      <c r="A194" s="1"/>
    </row>
    <row r="195" spans="1:1" ht="14.25" customHeight="1" x14ac:dyDescent="0.3">
      <c r="A195" s="1"/>
    </row>
    <row r="196" spans="1:1" ht="14.25" customHeight="1" x14ac:dyDescent="0.3">
      <c r="A196" s="1"/>
    </row>
    <row r="197" spans="1:1" ht="14.25" customHeight="1" x14ac:dyDescent="0.3">
      <c r="A197" s="1"/>
    </row>
    <row r="198" spans="1:1" ht="14.25" customHeight="1" x14ac:dyDescent="0.3">
      <c r="A198" s="1"/>
    </row>
    <row r="199" spans="1:1" ht="14.25" customHeight="1" x14ac:dyDescent="0.3">
      <c r="A199" s="1"/>
    </row>
    <row r="200" spans="1:1" ht="14.25" customHeight="1" x14ac:dyDescent="0.3">
      <c r="A200" s="1"/>
    </row>
    <row r="201" spans="1:1" ht="14.25" customHeight="1" x14ac:dyDescent="0.3">
      <c r="A201" s="1"/>
    </row>
    <row r="202" spans="1:1" ht="14.25" customHeight="1" x14ac:dyDescent="0.3">
      <c r="A202" s="1"/>
    </row>
    <row r="203" spans="1:1" ht="14.25" customHeight="1" x14ac:dyDescent="0.3">
      <c r="A203" s="1"/>
    </row>
    <row r="204" spans="1:1" ht="14.25" customHeight="1" x14ac:dyDescent="0.3">
      <c r="A204" s="1"/>
    </row>
    <row r="205" spans="1:1" ht="14.25" customHeight="1" x14ac:dyDescent="0.3">
      <c r="A205" s="1"/>
    </row>
    <row r="206" spans="1:1" ht="14.25" customHeight="1" x14ac:dyDescent="0.3">
      <c r="A206" s="1"/>
    </row>
    <row r="207" spans="1:1" ht="14.25" customHeight="1" x14ac:dyDescent="0.3">
      <c r="A207" s="1"/>
    </row>
    <row r="208" spans="1:1" ht="14.25" customHeight="1" x14ac:dyDescent="0.3">
      <c r="A208" s="1"/>
    </row>
    <row r="209" spans="1:1" ht="14.25" customHeight="1" x14ac:dyDescent="0.3">
      <c r="A209" s="1"/>
    </row>
    <row r="210" spans="1:1" ht="14.25" customHeight="1" x14ac:dyDescent="0.3">
      <c r="A210" s="1"/>
    </row>
    <row r="211" spans="1:1" ht="14.25" customHeight="1" x14ac:dyDescent="0.3">
      <c r="A211" s="1"/>
    </row>
    <row r="212" spans="1:1" ht="14.25" customHeight="1" x14ac:dyDescent="0.3">
      <c r="A212" s="1"/>
    </row>
    <row r="213" spans="1:1" ht="14.25" customHeight="1" x14ac:dyDescent="0.3">
      <c r="A213" s="1"/>
    </row>
    <row r="214" spans="1:1" ht="14.25" customHeight="1" x14ac:dyDescent="0.3">
      <c r="A214" s="1"/>
    </row>
    <row r="215" spans="1:1" ht="14.25" customHeight="1" x14ac:dyDescent="0.3">
      <c r="A215" s="1"/>
    </row>
    <row r="216" spans="1:1" ht="14.25" customHeight="1" x14ac:dyDescent="0.3">
      <c r="A216" s="1"/>
    </row>
    <row r="217" spans="1:1" ht="14.25" customHeight="1" x14ac:dyDescent="0.3">
      <c r="A217" s="1"/>
    </row>
    <row r="218" spans="1:1" ht="14.25" customHeight="1" x14ac:dyDescent="0.3">
      <c r="A218" s="1"/>
    </row>
    <row r="219" spans="1:1" ht="14.25" customHeight="1" x14ac:dyDescent="0.3">
      <c r="A219" s="1"/>
    </row>
    <row r="220" spans="1:1" ht="14.25" customHeight="1" x14ac:dyDescent="0.3">
      <c r="A220" s="1"/>
    </row>
    <row r="221" spans="1:1" ht="14.25" customHeight="1" x14ac:dyDescent="0.3">
      <c r="A221" s="1"/>
    </row>
    <row r="222" spans="1:1" ht="14.25" customHeight="1" x14ac:dyDescent="0.3">
      <c r="A222" s="1"/>
    </row>
    <row r="223" spans="1:1" ht="14.25" customHeight="1" x14ac:dyDescent="0.3">
      <c r="A223" s="1"/>
    </row>
    <row r="224" spans="1:1" ht="14.25" customHeight="1" x14ac:dyDescent="0.3">
      <c r="A224" s="1"/>
    </row>
    <row r="225" spans="1:1" ht="14.25" customHeight="1" x14ac:dyDescent="0.3">
      <c r="A225" s="1"/>
    </row>
    <row r="226" spans="1:1" ht="14.25" customHeight="1" x14ac:dyDescent="0.3">
      <c r="A226" s="1"/>
    </row>
    <row r="227" spans="1:1" ht="14.25" customHeight="1" x14ac:dyDescent="0.3">
      <c r="A227" s="1"/>
    </row>
    <row r="228" spans="1:1" ht="14.25" customHeight="1" x14ac:dyDescent="0.3">
      <c r="A228" s="1"/>
    </row>
    <row r="229" spans="1:1" ht="14.25" customHeight="1" x14ac:dyDescent="0.3">
      <c r="A229" s="1"/>
    </row>
    <row r="230" spans="1:1" ht="14.25" customHeight="1" x14ac:dyDescent="0.3">
      <c r="A230" s="1"/>
    </row>
    <row r="231" spans="1:1" ht="14.25" customHeight="1" x14ac:dyDescent="0.3">
      <c r="A231" s="1"/>
    </row>
    <row r="232" spans="1:1" ht="14.25" customHeight="1" x14ac:dyDescent="0.3">
      <c r="A232" s="1"/>
    </row>
    <row r="233" spans="1:1" ht="14.25" customHeight="1" x14ac:dyDescent="0.3">
      <c r="A233" s="1"/>
    </row>
    <row r="234" spans="1:1" ht="14.25" customHeight="1" x14ac:dyDescent="0.3">
      <c r="A234" s="1"/>
    </row>
    <row r="235" spans="1:1" ht="14.25" customHeight="1" x14ac:dyDescent="0.3">
      <c r="A235" s="1"/>
    </row>
    <row r="236" spans="1:1" ht="14.25" customHeight="1" x14ac:dyDescent="0.3">
      <c r="A236" s="1"/>
    </row>
    <row r="237" spans="1:1" ht="14.25" customHeight="1" x14ac:dyDescent="0.3">
      <c r="A237" s="1"/>
    </row>
    <row r="238" spans="1:1" ht="14.25" customHeight="1" x14ac:dyDescent="0.3">
      <c r="A238" s="1"/>
    </row>
    <row r="239" spans="1:1" ht="14.25" customHeight="1" x14ac:dyDescent="0.3">
      <c r="A239" s="1"/>
    </row>
    <row r="240" spans="1:1" ht="14.25" customHeight="1" x14ac:dyDescent="0.3">
      <c r="A240" s="1"/>
    </row>
    <row r="241" spans="1:1" ht="14.25" customHeight="1" x14ac:dyDescent="0.3">
      <c r="A241" s="1"/>
    </row>
    <row r="242" spans="1:1" ht="14.25" customHeight="1" x14ac:dyDescent="0.3">
      <c r="A242" s="1"/>
    </row>
    <row r="243" spans="1:1" ht="14.25" customHeight="1" x14ac:dyDescent="0.3">
      <c r="A243" s="1"/>
    </row>
    <row r="244" spans="1:1" ht="14.25" customHeight="1" x14ac:dyDescent="0.3">
      <c r="A244" s="1"/>
    </row>
    <row r="245" spans="1:1" ht="14.25" customHeight="1" x14ac:dyDescent="0.3">
      <c r="A245" s="1"/>
    </row>
    <row r="246" spans="1:1" ht="14.25" customHeight="1" x14ac:dyDescent="0.3">
      <c r="A246" s="1"/>
    </row>
    <row r="247" spans="1:1" ht="14.25" customHeight="1" x14ac:dyDescent="0.3">
      <c r="A247" s="1"/>
    </row>
    <row r="248" spans="1:1" ht="14.25" customHeight="1" x14ac:dyDescent="0.3">
      <c r="A248" s="1"/>
    </row>
    <row r="249" spans="1:1" ht="14.25" customHeight="1" x14ac:dyDescent="0.3">
      <c r="A249" s="1"/>
    </row>
    <row r="250" spans="1:1" ht="14.25" customHeight="1" x14ac:dyDescent="0.3">
      <c r="A250" s="1"/>
    </row>
    <row r="251" spans="1:1" ht="14.25" customHeight="1" x14ac:dyDescent="0.3">
      <c r="A251" s="1"/>
    </row>
    <row r="252" spans="1:1" ht="14.25" customHeight="1" x14ac:dyDescent="0.3">
      <c r="A252" s="1"/>
    </row>
    <row r="253" spans="1:1" ht="14.25" customHeight="1" x14ac:dyDescent="0.3">
      <c r="A253" s="1"/>
    </row>
    <row r="254" spans="1:1" ht="14.25" customHeight="1" x14ac:dyDescent="0.3">
      <c r="A254" s="1"/>
    </row>
    <row r="255" spans="1:1" ht="14.25" customHeight="1" x14ac:dyDescent="0.3">
      <c r="A255" s="1"/>
    </row>
    <row r="256" spans="1:1" ht="14.25" customHeight="1" x14ac:dyDescent="0.3">
      <c r="A256" s="1"/>
    </row>
    <row r="257" spans="1:1" ht="14.25" customHeight="1" x14ac:dyDescent="0.3">
      <c r="A257" s="1"/>
    </row>
    <row r="258" spans="1:1" ht="14.25" customHeight="1" x14ac:dyDescent="0.3">
      <c r="A258" s="1"/>
    </row>
    <row r="259" spans="1:1" ht="14.25" customHeight="1" x14ac:dyDescent="0.3">
      <c r="A259" s="1"/>
    </row>
    <row r="260" spans="1:1" ht="14.25" customHeight="1" x14ac:dyDescent="0.3">
      <c r="A260" s="1"/>
    </row>
    <row r="261" spans="1:1" ht="14.25" customHeight="1" x14ac:dyDescent="0.3">
      <c r="A261" s="1"/>
    </row>
    <row r="262" spans="1:1" ht="14.25" customHeight="1" x14ac:dyDescent="0.3">
      <c r="A262" s="1"/>
    </row>
    <row r="263" spans="1:1" ht="14.25" customHeight="1" x14ac:dyDescent="0.3">
      <c r="A263" s="1"/>
    </row>
    <row r="264" spans="1:1" ht="14.25" customHeight="1" x14ac:dyDescent="0.3">
      <c r="A264" s="1"/>
    </row>
    <row r="265" spans="1:1" ht="14.25" customHeight="1" x14ac:dyDescent="0.3">
      <c r="A265" s="1"/>
    </row>
    <row r="266" spans="1:1" ht="14.25" customHeight="1" x14ac:dyDescent="0.3">
      <c r="A266" s="1"/>
    </row>
    <row r="267" spans="1:1" ht="14.25" customHeight="1" x14ac:dyDescent="0.3">
      <c r="A267" s="1"/>
    </row>
    <row r="268" spans="1:1" ht="14.25" customHeight="1" x14ac:dyDescent="0.3">
      <c r="A268" s="1"/>
    </row>
    <row r="269" spans="1:1" ht="14.25" customHeight="1" x14ac:dyDescent="0.3">
      <c r="A269" s="1"/>
    </row>
    <row r="270" spans="1:1" ht="14.25" customHeight="1" x14ac:dyDescent="0.3">
      <c r="A270" s="1"/>
    </row>
    <row r="271" spans="1:1" ht="14.25" customHeight="1" x14ac:dyDescent="0.3">
      <c r="A271" s="1"/>
    </row>
    <row r="272" spans="1:1" ht="14.25" customHeight="1" x14ac:dyDescent="0.3">
      <c r="A272" s="1"/>
    </row>
    <row r="273" spans="1:1" ht="14.25" customHeight="1" x14ac:dyDescent="0.3">
      <c r="A273" s="1"/>
    </row>
    <row r="274" spans="1:1" ht="14.25" customHeight="1" x14ac:dyDescent="0.3">
      <c r="A274" s="1"/>
    </row>
    <row r="275" spans="1:1" ht="14.25" customHeight="1" x14ac:dyDescent="0.3">
      <c r="A275" s="1"/>
    </row>
    <row r="276" spans="1:1" ht="14.25" customHeight="1" x14ac:dyDescent="0.3">
      <c r="A276" s="1"/>
    </row>
    <row r="277" spans="1:1" ht="14.25" customHeight="1" x14ac:dyDescent="0.3">
      <c r="A277" s="1"/>
    </row>
    <row r="278" spans="1:1" ht="14.25" customHeight="1" x14ac:dyDescent="0.3">
      <c r="A278" s="1"/>
    </row>
    <row r="279" spans="1:1" ht="14.25" customHeight="1" x14ac:dyDescent="0.3">
      <c r="A279" s="1"/>
    </row>
    <row r="280" spans="1:1" ht="14.25" customHeight="1" x14ac:dyDescent="0.3">
      <c r="A280" s="1"/>
    </row>
    <row r="281" spans="1:1" ht="14.25" customHeight="1" x14ac:dyDescent="0.3">
      <c r="A281" s="1"/>
    </row>
    <row r="282" spans="1:1" ht="14.25" customHeight="1" x14ac:dyDescent="0.3">
      <c r="A282" s="1"/>
    </row>
    <row r="283" spans="1:1" ht="14.25" customHeight="1" x14ac:dyDescent="0.3">
      <c r="A283" s="1"/>
    </row>
    <row r="284" spans="1:1" ht="14.25" customHeight="1" x14ac:dyDescent="0.3">
      <c r="A284" s="1"/>
    </row>
    <row r="285" spans="1:1" ht="14.25" customHeight="1" x14ac:dyDescent="0.3">
      <c r="A285" s="1"/>
    </row>
    <row r="286" spans="1:1" ht="14.25" customHeight="1" x14ac:dyDescent="0.3">
      <c r="A286" s="1"/>
    </row>
    <row r="287" spans="1:1" ht="14.25" customHeight="1" x14ac:dyDescent="0.3">
      <c r="A287" s="1"/>
    </row>
    <row r="288" spans="1:1" ht="14.25" customHeight="1" x14ac:dyDescent="0.3">
      <c r="A288" s="1"/>
    </row>
    <row r="289" spans="1:1" ht="14.25" customHeight="1" x14ac:dyDescent="0.3">
      <c r="A289" s="1"/>
    </row>
    <row r="290" spans="1:1" ht="14.25" customHeight="1" x14ac:dyDescent="0.3">
      <c r="A290" s="1"/>
    </row>
    <row r="291" spans="1:1" ht="14.25" customHeight="1" x14ac:dyDescent="0.3">
      <c r="A291" s="1"/>
    </row>
    <row r="292" spans="1:1" ht="14.25" customHeight="1" x14ac:dyDescent="0.3">
      <c r="A292" s="1"/>
    </row>
    <row r="293" spans="1:1" ht="14.25" customHeight="1" x14ac:dyDescent="0.3">
      <c r="A293" s="1"/>
    </row>
    <row r="294" spans="1:1" ht="14.25" customHeight="1" x14ac:dyDescent="0.3">
      <c r="A294" s="1"/>
    </row>
    <row r="295" spans="1:1" ht="14.25" customHeight="1" x14ac:dyDescent="0.3">
      <c r="A295" s="1"/>
    </row>
    <row r="296" spans="1:1" ht="14.25" customHeight="1" x14ac:dyDescent="0.3">
      <c r="A296" s="1"/>
    </row>
    <row r="297" spans="1:1" ht="14.25" customHeight="1" x14ac:dyDescent="0.3">
      <c r="A297" s="1"/>
    </row>
    <row r="298" spans="1:1" ht="14.25" customHeight="1" x14ac:dyDescent="0.3">
      <c r="A298" s="1"/>
    </row>
    <row r="299" spans="1:1" ht="14.25" customHeight="1" x14ac:dyDescent="0.3">
      <c r="A299" s="1"/>
    </row>
    <row r="300" spans="1:1" ht="14.25" customHeight="1" x14ac:dyDescent="0.3">
      <c r="A300" s="1"/>
    </row>
    <row r="301" spans="1:1" ht="14.25" customHeight="1" x14ac:dyDescent="0.3">
      <c r="A301" s="1"/>
    </row>
    <row r="302" spans="1:1" ht="14.25" customHeight="1" x14ac:dyDescent="0.3">
      <c r="A302" s="1"/>
    </row>
    <row r="303" spans="1:1" ht="14.25" customHeight="1" x14ac:dyDescent="0.3">
      <c r="A303" s="1"/>
    </row>
    <row r="304" spans="1:1" ht="14.25" customHeight="1" x14ac:dyDescent="0.3">
      <c r="A304" s="1"/>
    </row>
    <row r="305" spans="1:1" ht="14.25" customHeight="1" x14ac:dyDescent="0.3">
      <c r="A305" s="1"/>
    </row>
    <row r="306" spans="1:1" ht="14.25" customHeight="1" x14ac:dyDescent="0.3">
      <c r="A306" s="1"/>
    </row>
    <row r="307" spans="1:1" ht="14.25" customHeight="1" x14ac:dyDescent="0.3">
      <c r="A307" s="1"/>
    </row>
    <row r="308" spans="1:1" ht="14.25" customHeight="1" x14ac:dyDescent="0.3">
      <c r="A308" s="1"/>
    </row>
    <row r="309" spans="1:1" ht="14.25" customHeight="1" x14ac:dyDescent="0.3">
      <c r="A309" s="1"/>
    </row>
    <row r="310" spans="1:1" ht="14.25" customHeight="1" x14ac:dyDescent="0.3">
      <c r="A310" s="1"/>
    </row>
    <row r="311" spans="1:1" ht="14.25" customHeight="1" x14ac:dyDescent="0.3">
      <c r="A311" s="1"/>
    </row>
    <row r="312" spans="1:1" ht="14.25" customHeight="1" x14ac:dyDescent="0.3">
      <c r="A312" s="1"/>
    </row>
    <row r="313" spans="1:1" ht="14.25" customHeight="1" x14ac:dyDescent="0.3">
      <c r="A313" s="1"/>
    </row>
    <row r="314" spans="1:1" ht="14.25" customHeight="1" x14ac:dyDescent="0.3">
      <c r="A314" s="1"/>
    </row>
    <row r="315" spans="1:1" ht="14.25" customHeight="1" x14ac:dyDescent="0.3">
      <c r="A315" s="1"/>
    </row>
    <row r="316" spans="1:1" ht="14.25" customHeight="1" x14ac:dyDescent="0.3">
      <c r="A316" s="1"/>
    </row>
    <row r="317" spans="1:1" ht="14.25" customHeight="1" x14ac:dyDescent="0.3">
      <c r="A317" s="1"/>
    </row>
    <row r="318" spans="1:1" ht="14.25" customHeight="1" x14ac:dyDescent="0.3">
      <c r="A318" s="1"/>
    </row>
    <row r="319" spans="1:1" ht="14.25" customHeight="1" x14ac:dyDescent="0.3">
      <c r="A319" s="1"/>
    </row>
    <row r="320" spans="1:1" ht="14.25" customHeight="1" x14ac:dyDescent="0.3">
      <c r="A320" s="1"/>
    </row>
    <row r="321" spans="1:1" ht="14.25" customHeight="1" x14ac:dyDescent="0.3">
      <c r="A321" s="1"/>
    </row>
    <row r="322" spans="1:1" ht="14.25" customHeight="1" x14ac:dyDescent="0.3">
      <c r="A322" s="1"/>
    </row>
    <row r="323" spans="1:1" ht="14.25" customHeight="1" x14ac:dyDescent="0.3">
      <c r="A323" s="1"/>
    </row>
    <row r="324" spans="1:1" ht="14.25" customHeight="1" x14ac:dyDescent="0.3">
      <c r="A324" s="1"/>
    </row>
    <row r="325" spans="1:1" ht="14.25" customHeight="1" x14ac:dyDescent="0.3">
      <c r="A325" s="1"/>
    </row>
    <row r="326" spans="1:1" ht="14.25" customHeight="1" x14ac:dyDescent="0.3">
      <c r="A326" s="1"/>
    </row>
    <row r="327" spans="1:1" ht="14.25" customHeight="1" x14ac:dyDescent="0.3">
      <c r="A327" s="1"/>
    </row>
    <row r="328" spans="1:1" ht="14.25" customHeight="1" x14ac:dyDescent="0.3">
      <c r="A328" s="1"/>
    </row>
    <row r="329" spans="1:1" ht="14.25" customHeight="1" x14ac:dyDescent="0.3">
      <c r="A329" s="1"/>
    </row>
    <row r="330" spans="1:1" ht="14.25" customHeight="1" x14ac:dyDescent="0.3">
      <c r="A330" s="1"/>
    </row>
    <row r="331" spans="1:1" ht="14.25" customHeight="1" x14ac:dyDescent="0.3">
      <c r="A331" s="1"/>
    </row>
    <row r="332" spans="1:1" ht="14.25" customHeight="1" x14ac:dyDescent="0.3">
      <c r="A332" s="1"/>
    </row>
    <row r="333" spans="1:1" ht="14.25" customHeight="1" x14ac:dyDescent="0.3">
      <c r="A333" s="1"/>
    </row>
    <row r="334" spans="1:1" ht="14.25" customHeight="1" x14ac:dyDescent="0.3">
      <c r="A334" s="1"/>
    </row>
    <row r="335" spans="1:1" ht="14.25" customHeight="1" x14ac:dyDescent="0.3">
      <c r="A335" s="1"/>
    </row>
    <row r="336" spans="1:1" ht="14.25" customHeight="1" x14ac:dyDescent="0.3">
      <c r="A336" s="1"/>
    </row>
    <row r="337" spans="1:1" ht="14.25" customHeight="1" x14ac:dyDescent="0.3">
      <c r="A337" s="1"/>
    </row>
    <row r="338" spans="1:1" ht="14.25" customHeight="1" x14ac:dyDescent="0.3">
      <c r="A338" s="1"/>
    </row>
    <row r="339" spans="1:1" ht="14.25" customHeight="1" x14ac:dyDescent="0.3">
      <c r="A339" s="1"/>
    </row>
    <row r="340" spans="1:1" ht="14.25" customHeight="1" x14ac:dyDescent="0.3">
      <c r="A340" s="1"/>
    </row>
    <row r="341" spans="1:1" ht="14.25" customHeight="1" x14ac:dyDescent="0.3">
      <c r="A341" s="1"/>
    </row>
    <row r="342" spans="1:1" ht="14.25" customHeight="1" x14ac:dyDescent="0.3">
      <c r="A342" s="1"/>
    </row>
    <row r="343" spans="1:1" ht="14.25" customHeight="1" x14ac:dyDescent="0.3">
      <c r="A343" s="1"/>
    </row>
    <row r="344" spans="1:1" ht="14.25" customHeight="1" x14ac:dyDescent="0.3">
      <c r="A344" s="1"/>
    </row>
    <row r="345" spans="1:1" ht="14.25" customHeight="1" x14ac:dyDescent="0.3">
      <c r="A345" s="1"/>
    </row>
    <row r="346" spans="1:1" ht="14.25" customHeight="1" x14ac:dyDescent="0.3">
      <c r="A346" s="1"/>
    </row>
    <row r="347" spans="1:1" ht="14.25" customHeight="1" x14ac:dyDescent="0.3">
      <c r="A347" s="1"/>
    </row>
    <row r="348" spans="1:1" ht="14.25" customHeight="1" x14ac:dyDescent="0.3">
      <c r="A348" s="1"/>
    </row>
    <row r="349" spans="1:1" ht="14.25" customHeight="1" x14ac:dyDescent="0.3">
      <c r="A349" s="1"/>
    </row>
    <row r="350" spans="1:1" ht="14.25" customHeight="1" x14ac:dyDescent="0.3">
      <c r="A350" s="1"/>
    </row>
    <row r="351" spans="1:1" ht="14.25" customHeight="1" x14ac:dyDescent="0.3">
      <c r="A351" s="1"/>
    </row>
    <row r="352" spans="1:1" ht="14.25" customHeight="1" x14ac:dyDescent="0.3">
      <c r="A352" s="1"/>
    </row>
    <row r="353" spans="1:1" ht="14.25" customHeight="1" x14ac:dyDescent="0.3">
      <c r="A353" s="1"/>
    </row>
    <row r="354" spans="1:1" ht="14.25" customHeight="1" x14ac:dyDescent="0.3">
      <c r="A354" s="1"/>
    </row>
    <row r="355" spans="1:1" ht="14.25" customHeight="1" x14ac:dyDescent="0.3">
      <c r="A355" s="1"/>
    </row>
    <row r="356" spans="1:1" ht="14.25" customHeight="1" x14ac:dyDescent="0.3">
      <c r="A356" s="1"/>
    </row>
    <row r="357" spans="1:1" ht="14.25" customHeight="1" x14ac:dyDescent="0.3">
      <c r="A357" s="1"/>
    </row>
    <row r="358" spans="1:1" ht="14.25" customHeight="1" x14ac:dyDescent="0.3">
      <c r="A358" s="1"/>
    </row>
    <row r="359" spans="1:1" ht="14.25" customHeight="1" x14ac:dyDescent="0.3">
      <c r="A359" s="1"/>
    </row>
    <row r="360" spans="1:1" ht="14.25" customHeight="1" x14ac:dyDescent="0.3">
      <c r="A360" s="1"/>
    </row>
    <row r="361" spans="1:1" ht="14.25" customHeight="1" x14ac:dyDescent="0.3">
      <c r="A361" s="1"/>
    </row>
    <row r="362" spans="1:1" ht="14.25" customHeight="1" x14ac:dyDescent="0.3">
      <c r="A362" s="1"/>
    </row>
    <row r="363" spans="1:1" ht="14.25" customHeight="1" x14ac:dyDescent="0.3">
      <c r="A363" s="1"/>
    </row>
    <row r="364" spans="1:1" ht="14.25" customHeight="1" x14ac:dyDescent="0.3">
      <c r="A364" s="1"/>
    </row>
    <row r="365" spans="1:1" ht="14.25" customHeight="1" x14ac:dyDescent="0.3">
      <c r="A365" s="1"/>
    </row>
    <row r="366" spans="1:1" ht="14.25" customHeight="1" x14ac:dyDescent="0.3">
      <c r="A366" s="1"/>
    </row>
    <row r="367" spans="1:1" ht="14.25" customHeight="1" x14ac:dyDescent="0.3">
      <c r="A367" s="1"/>
    </row>
    <row r="368" spans="1:1" ht="14.25" customHeight="1" x14ac:dyDescent="0.3">
      <c r="A368" s="1"/>
    </row>
    <row r="369" spans="1:1" ht="14.25" customHeight="1" x14ac:dyDescent="0.3">
      <c r="A369" s="1"/>
    </row>
    <row r="370" spans="1:1" ht="14.25" customHeight="1" x14ac:dyDescent="0.3">
      <c r="A370" s="1"/>
    </row>
    <row r="371" spans="1:1" ht="14.25" customHeight="1" x14ac:dyDescent="0.3">
      <c r="A371" s="1"/>
    </row>
    <row r="372" spans="1:1" ht="14.25" customHeight="1" x14ac:dyDescent="0.3">
      <c r="A372" s="1"/>
    </row>
    <row r="373" spans="1:1" ht="14.25" customHeight="1" x14ac:dyDescent="0.3">
      <c r="A373" s="1"/>
    </row>
    <row r="374" spans="1:1" ht="14.25" customHeight="1" x14ac:dyDescent="0.3">
      <c r="A374" s="1"/>
    </row>
    <row r="375" spans="1:1" ht="14.25" customHeight="1" x14ac:dyDescent="0.3">
      <c r="A375" s="1"/>
    </row>
    <row r="376" spans="1:1" ht="14.25" customHeight="1" x14ac:dyDescent="0.3">
      <c r="A376" s="1"/>
    </row>
    <row r="377" spans="1:1" ht="14.25" customHeight="1" x14ac:dyDescent="0.3">
      <c r="A377" s="1"/>
    </row>
    <row r="378" spans="1:1" ht="14.25" customHeight="1" x14ac:dyDescent="0.3">
      <c r="A378" s="1"/>
    </row>
    <row r="379" spans="1:1" ht="14.25" customHeight="1" x14ac:dyDescent="0.3">
      <c r="A379" s="1"/>
    </row>
    <row r="380" spans="1:1" ht="14.25" customHeight="1" x14ac:dyDescent="0.3">
      <c r="A380" s="1"/>
    </row>
    <row r="381" spans="1:1" ht="14.25" customHeight="1" x14ac:dyDescent="0.3">
      <c r="A381" s="1"/>
    </row>
    <row r="382" spans="1:1" ht="14.25" customHeight="1" x14ac:dyDescent="0.3">
      <c r="A382" s="1"/>
    </row>
    <row r="383" spans="1:1" ht="14.25" customHeight="1" x14ac:dyDescent="0.3">
      <c r="A383" s="1"/>
    </row>
    <row r="384" spans="1:1" ht="14.25" customHeight="1" x14ac:dyDescent="0.3">
      <c r="A384" s="1"/>
    </row>
    <row r="385" spans="1:1" ht="14.25" customHeight="1" x14ac:dyDescent="0.3">
      <c r="A385" s="1"/>
    </row>
    <row r="386" spans="1:1" ht="14.25" customHeight="1" x14ac:dyDescent="0.3">
      <c r="A386" s="1"/>
    </row>
    <row r="387" spans="1:1" ht="14.25" customHeight="1" x14ac:dyDescent="0.3">
      <c r="A387" s="1"/>
    </row>
    <row r="388" spans="1:1" ht="14.25" customHeight="1" x14ac:dyDescent="0.3">
      <c r="A388" s="1"/>
    </row>
    <row r="389" spans="1:1" ht="14.25" customHeight="1" x14ac:dyDescent="0.3">
      <c r="A389" s="1"/>
    </row>
    <row r="390" spans="1:1" ht="14.25" customHeight="1" x14ac:dyDescent="0.3">
      <c r="A390" s="1"/>
    </row>
    <row r="391" spans="1:1" ht="14.25" customHeight="1" x14ac:dyDescent="0.3">
      <c r="A391" s="1"/>
    </row>
    <row r="392" spans="1:1" ht="14.25" customHeight="1" x14ac:dyDescent="0.3">
      <c r="A392" s="1"/>
    </row>
    <row r="393" spans="1:1" ht="14.25" customHeight="1" x14ac:dyDescent="0.3">
      <c r="A393" s="1"/>
    </row>
    <row r="394" spans="1:1" ht="14.25" customHeight="1" x14ac:dyDescent="0.3">
      <c r="A394" s="1"/>
    </row>
    <row r="395" spans="1:1" ht="14.25" customHeight="1" x14ac:dyDescent="0.3">
      <c r="A395" s="1"/>
    </row>
    <row r="396" spans="1:1" ht="14.25" customHeight="1" x14ac:dyDescent="0.3">
      <c r="A396" s="1"/>
    </row>
    <row r="397" spans="1:1" ht="14.25" customHeight="1" x14ac:dyDescent="0.3">
      <c r="A397" s="1"/>
    </row>
    <row r="398" spans="1:1" ht="14.25" customHeight="1" x14ac:dyDescent="0.3">
      <c r="A398" s="1"/>
    </row>
    <row r="399" spans="1:1" ht="14.25" customHeight="1" x14ac:dyDescent="0.3">
      <c r="A399" s="1"/>
    </row>
    <row r="400" spans="1:1" ht="14.25" customHeight="1" x14ac:dyDescent="0.3">
      <c r="A400" s="1"/>
    </row>
    <row r="401" spans="1:1" ht="14.25" customHeight="1" x14ac:dyDescent="0.3">
      <c r="A401" s="1"/>
    </row>
    <row r="402" spans="1:1" ht="14.25" customHeight="1" x14ac:dyDescent="0.3">
      <c r="A402" s="1"/>
    </row>
    <row r="403" spans="1:1" ht="14.25" customHeight="1" x14ac:dyDescent="0.3">
      <c r="A403" s="1"/>
    </row>
    <row r="404" spans="1:1" ht="14.25" customHeight="1" x14ac:dyDescent="0.3">
      <c r="A404" s="1"/>
    </row>
    <row r="405" spans="1:1" ht="14.25" customHeight="1" x14ac:dyDescent="0.3">
      <c r="A405" s="1"/>
    </row>
    <row r="406" spans="1:1" ht="14.25" customHeight="1" x14ac:dyDescent="0.3">
      <c r="A406" s="1"/>
    </row>
    <row r="407" spans="1:1" ht="14.25" customHeight="1" x14ac:dyDescent="0.3">
      <c r="A407" s="1"/>
    </row>
    <row r="408" spans="1:1" ht="14.25" customHeight="1" x14ac:dyDescent="0.3">
      <c r="A408" s="1"/>
    </row>
    <row r="409" spans="1:1" ht="14.25" customHeight="1" x14ac:dyDescent="0.3">
      <c r="A409" s="1"/>
    </row>
    <row r="410" spans="1:1" ht="14.25" customHeight="1" x14ac:dyDescent="0.3">
      <c r="A410" s="1"/>
    </row>
    <row r="411" spans="1:1" ht="14.25" customHeight="1" x14ac:dyDescent="0.3">
      <c r="A411" s="1"/>
    </row>
    <row r="412" spans="1:1" ht="14.25" customHeight="1" x14ac:dyDescent="0.3">
      <c r="A412" s="1"/>
    </row>
    <row r="413" spans="1:1" ht="14.25" customHeight="1" x14ac:dyDescent="0.3">
      <c r="A413" s="1"/>
    </row>
    <row r="414" spans="1:1" ht="14.25" customHeight="1" x14ac:dyDescent="0.3">
      <c r="A414" s="1"/>
    </row>
    <row r="415" spans="1:1" ht="14.25" customHeight="1" x14ac:dyDescent="0.3">
      <c r="A415" s="1"/>
    </row>
    <row r="416" spans="1:1" ht="14.25" customHeight="1" x14ac:dyDescent="0.3">
      <c r="A416" s="1"/>
    </row>
    <row r="417" spans="1:1" ht="14.25" customHeight="1" x14ac:dyDescent="0.3">
      <c r="A417" s="1"/>
    </row>
    <row r="418" spans="1:1" ht="14.25" customHeight="1" x14ac:dyDescent="0.3">
      <c r="A418" s="1"/>
    </row>
    <row r="419" spans="1:1" ht="14.25" customHeight="1" x14ac:dyDescent="0.3">
      <c r="A419" s="1"/>
    </row>
    <row r="420" spans="1:1" ht="14.25" customHeight="1" x14ac:dyDescent="0.3">
      <c r="A420" s="1"/>
    </row>
    <row r="421" spans="1:1" ht="14.25" customHeight="1" x14ac:dyDescent="0.3">
      <c r="A421" s="1"/>
    </row>
    <row r="422" spans="1:1" ht="14.25" customHeight="1" x14ac:dyDescent="0.3">
      <c r="A422" s="1"/>
    </row>
    <row r="423" spans="1:1" ht="14.25" customHeight="1" x14ac:dyDescent="0.3">
      <c r="A423" s="1"/>
    </row>
    <row r="424" spans="1:1" ht="14.25" customHeight="1" x14ac:dyDescent="0.3">
      <c r="A424" s="1"/>
    </row>
    <row r="425" spans="1:1" ht="14.25" customHeight="1" x14ac:dyDescent="0.3">
      <c r="A425" s="1"/>
    </row>
    <row r="426" spans="1:1" ht="14.25" customHeight="1" x14ac:dyDescent="0.3">
      <c r="A426" s="1"/>
    </row>
    <row r="427" spans="1:1" ht="14.25" customHeight="1" x14ac:dyDescent="0.3">
      <c r="A427" s="1"/>
    </row>
    <row r="428" spans="1:1" ht="14.25" customHeight="1" x14ac:dyDescent="0.3">
      <c r="A428" s="1"/>
    </row>
    <row r="429" spans="1:1" ht="14.25" customHeight="1" x14ac:dyDescent="0.3">
      <c r="A429" s="1"/>
    </row>
    <row r="430" spans="1:1" ht="14.25" customHeight="1" x14ac:dyDescent="0.3">
      <c r="A430" s="1"/>
    </row>
    <row r="431" spans="1:1" ht="14.25" customHeight="1" x14ac:dyDescent="0.3">
      <c r="A431" s="1"/>
    </row>
    <row r="432" spans="1:1" ht="14.25" customHeight="1" x14ac:dyDescent="0.3">
      <c r="A432" s="1"/>
    </row>
    <row r="433" spans="1:1" ht="14.25" customHeight="1" x14ac:dyDescent="0.3">
      <c r="A433" s="1"/>
    </row>
    <row r="434" spans="1:1" ht="14.25" customHeight="1" x14ac:dyDescent="0.3">
      <c r="A434" s="1"/>
    </row>
    <row r="435" spans="1:1" ht="14.25" customHeight="1" x14ac:dyDescent="0.3">
      <c r="A435" s="1"/>
    </row>
    <row r="436" spans="1:1" ht="14.25" customHeight="1" x14ac:dyDescent="0.3">
      <c r="A436" s="1"/>
    </row>
    <row r="437" spans="1:1" ht="14.25" customHeight="1" x14ac:dyDescent="0.3">
      <c r="A437" s="1"/>
    </row>
    <row r="438" spans="1:1" ht="14.25" customHeight="1" x14ac:dyDescent="0.3">
      <c r="A438" s="1"/>
    </row>
    <row r="439" spans="1:1" ht="14.25" customHeight="1" x14ac:dyDescent="0.3">
      <c r="A439" s="1"/>
    </row>
    <row r="440" spans="1:1" ht="14.25" customHeight="1" x14ac:dyDescent="0.3">
      <c r="A440" s="1"/>
    </row>
    <row r="441" spans="1:1" ht="14.25" customHeight="1" x14ac:dyDescent="0.3">
      <c r="A441" s="1"/>
    </row>
    <row r="442" spans="1:1" ht="14.25" customHeight="1" x14ac:dyDescent="0.3">
      <c r="A442" s="1"/>
    </row>
    <row r="443" spans="1:1" ht="14.25" customHeight="1" x14ac:dyDescent="0.3">
      <c r="A443" s="1"/>
    </row>
    <row r="444" spans="1:1" ht="14.25" customHeight="1" x14ac:dyDescent="0.3">
      <c r="A444" s="1"/>
    </row>
    <row r="445" spans="1:1" ht="14.25" customHeight="1" x14ac:dyDescent="0.3">
      <c r="A445" s="1"/>
    </row>
    <row r="446" spans="1:1" ht="14.25" customHeight="1" x14ac:dyDescent="0.3">
      <c r="A446" s="1"/>
    </row>
    <row r="447" spans="1:1" ht="14.25" customHeight="1" x14ac:dyDescent="0.3">
      <c r="A447" s="1"/>
    </row>
    <row r="448" spans="1:1" ht="14.25" customHeight="1" x14ac:dyDescent="0.3">
      <c r="A448" s="1"/>
    </row>
    <row r="449" spans="1:1" ht="14.25" customHeight="1" x14ac:dyDescent="0.3">
      <c r="A449" s="1"/>
    </row>
    <row r="450" spans="1:1" ht="14.25" customHeight="1" x14ac:dyDescent="0.3">
      <c r="A450" s="1"/>
    </row>
    <row r="451" spans="1:1" ht="14.25" customHeight="1" x14ac:dyDescent="0.3">
      <c r="A451" s="1"/>
    </row>
    <row r="452" spans="1:1" ht="14.25" customHeight="1" x14ac:dyDescent="0.3">
      <c r="A452" s="1"/>
    </row>
    <row r="453" spans="1:1" ht="14.25" customHeight="1" x14ac:dyDescent="0.3">
      <c r="A453" s="1"/>
    </row>
    <row r="454" spans="1:1" ht="14.25" customHeight="1" x14ac:dyDescent="0.3">
      <c r="A454" s="1"/>
    </row>
    <row r="455" spans="1:1" ht="14.25" customHeight="1" x14ac:dyDescent="0.3">
      <c r="A455" s="1"/>
    </row>
    <row r="456" spans="1:1" ht="14.25" customHeight="1" x14ac:dyDescent="0.3">
      <c r="A456" s="1"/>
    </row>
    <row r="457" spans="1:1" ht="14.25" customHeight="1" x14ac:dyDescent="0.3">
      <c r="A457" s="1"/>
    </row>
    <row r="458" spans="1:1" ht="14.25" customHeight="1" x14ac:dyDescent="0.3">
      <c r="A458" s="1"/>
    </row>
    <row r="459" spans="1:1" ht="14.25" customHeight="1" x14ac:dyDescent="0.3">
      <c r="A459" s="1"/>
    </row>
    <row r="460" spans="1:1" ht="14.25" customHeight="1" x14ac:dyDescent="0.3">
      <c r="A460" s="1"/>
    </row>
    <row r="461" spans="1:1" ht="14.25" customHeight="1" x14ac:dyDescent="0.3">
      <c r="A461" s="1"/>
    </row>
    <row r="462" spans="1:1" ht="14.25" customHeight="1" x14ac:dyDescent="0.3">
      <c r="A462" s="1"/>
    </row>
    <row r="463" spans="1:1" ht="14.25" customHeight="1" x14ac:dyDescent="0.3">
      <c r="A463" s="1"/>
    </row>
    <row r="464" spans="1:1" ht="14.25" customHeight="1" x14ac:dyDescent="0.3">
      <c r="A464" s="1"/>
    </row>
    <row r="465" spans="1:1" ht="14.25" customHeight="1" x14ac:dyDescent="0.3">
      <c r="A465" s="1"/>
    </row>
    <row r="466" spans="1:1" ht="14.25" customHeight="1" x14ac:dyDescent="0.3">
      <c r="A466" s="1"/>
    </row>
    <row r="467" spans="1:1" ht="14.25" customHeight="1" x14ac:dyDescent="0.3">
      <c r="A467" s="1"/>
    </row>
    <row r="468" spans="1:1" ht="14.25" customHeight="1" x14ac:dyDescent="0.3">
      <c r="A468" s="1"/>
    </row>
    <row r="469" spans="1:1" ht="14.25" customHeight="1" x14ac:dyDescent="0.3">
      <c r="A469" s="1"/>
    </row>
    <row r="470" spans="1:1" ht="14.25" customHeight="1" x14ac:dyDescent="0.3">
      <c r="A470" s="1"/>
    </row>
    <row r="471" spans="1:1" ht="14.25" customHeight="1" x14ac:dyDescent="0.3">
      <c r="A471" s="1"/>
    </row>
    <row r="472" spans="1:1" ht="14.25" customHeight="1" x14ac:dyDescent="0.3">
      <c r="A472" s="1"/>
    </row>
    <row r="473" spans="1:1" ht="14.25" customHeight="1" x14ac:dyDescent="0.3">
      <c r="A473" s="1"/>
    </row>
    <row r="474" spans="1:1" ht="14.25" customHeight="1" x14ac:dyDescent="0.3">
      <c r="A474" s="1"/>
    </row>
    <row r="475" spans="1:1" ht="14.25" customHeight="1" x14ac:dyDescent="0.3">
      <c r="A475" s="1"/>
    </row>
    <row r="476" spans="1:1" ht="14.25" customHeight="1" x14ac:dyDescent="0.3">
      <c r="A476" s="1"/>
    </row>
    <row r="477" spans="1:1" ht="14.25" customHeight="1" x14ac:dyDescent="0.3">
      <c r="A477" s="1"/>
    </row>
    <row r="478" spans="1:1" ht="14.25" customHeight="1" x14ac:dyDescent="0.3">
      <c r="A478" s="1"/>
    </row>
    <row r="479" spans="1:1" ht="14.25" customHeight="1" x14ac:dyDescent="0.3">
      <c r="A479" s="1"/>
    </row>
    <row r="480" spans="1:1" ht="14.25" customHeight="1" x14ac:dyDescent="0.3">
      <c r="A480" s="1"/>
    </row>
    <row r="481" spans="1:1" ht="14.25" customHeight="1" x14ac:dyDescent="0.3">
      <c r="A481" s="1"/>
    </row>
    <row r="482" spans="1:1" ht="14.25" customHeight="1" x14ac:dyDescent="0.3">
      <c r="A482" s="1"/>
    </row>
    <row r="483" spans="1:1" ht="14.25" customHeight="1" x14ac:dyDescent="0.3">
      <c r="A483" s="1"/>
    </row>
    <row r="484" spans="1:1" ht="14.25" customHeight="1" x14ac:dyDescent="0.3">
      <c r="A484" s="1"/>
    </row>
    <row r="485" spans="1:1" ht="14.25" customHeight="1" x14ac:dyDescent="0.3">
      <c r="A485" s="1"/>
    </row>
    <row r="486" spans="1:1" ht="14.25" customHeight="1" x14ac:dyDescent="0.3">
      <c r="A486" s="1"/>
    </row>
    <row r="487" spans="1:1" ht="14.25" customHeight="1" x14ac:dyDescent="0.3">
      <c r="A487" s="1"/>
    </row>
    <row r="488" spans="1:1" ht="14.25" customHeight="1" x14ac:dyDescent="0.3">
      <c r="A488" s="1"/>
    </row>
    <row r="489" spans="1:1" ht="14.25" customHeight="1" x14ac:dyDescent="0.3">
      <c r="A489" s="1"/>
    </row>
    <row r="490" spans="1:1" ht="14.25" customHeight="1" x14ac:dyDescent="0.3">
      <c r="A490" s="1"/>
    </row>
    <row r="491" spans="1:1" ht="14.25" customHeight="1" x14ac:dyDescent="0.3">
      <c r="A491" s="1"/>
    </row>
    <row r="492" spans="1:1" ht="14.25" customHeight="1" x14ac:dyDescent="0.3">
      <c r="A492" s="1"/>
    </row>
    <row r="493" spans="1:1" ht="14.25" customHeight="1" x14ac:dyDescent="0.3">
      <c r="A493" s="1"/>
    </row>
    <row r="494" spans="1:1" ht="14.25" customHeight="1" x14ac:dyDescent="0.3">
      <c r="A494" s="1"/>
    </row>
    <row r="495" spans="1:1" ht="14.25" customHeight="1" x14ac:dyDescent="0.3">
      <c r="A495" s="1"/>
    </row>
    <row r="496" spans="1:1" ht="14.25" customHeight="1" x14ac:dyDescent="0.3">
      <c r="A496" s="1"/>
    </row>
    <row r="497" spans="1:1" ht="14.25" customHeight="1" x14ac:dyDescent="0.3">
      <c r="A497" s="1"/>
    </row>
    <row r="498" spans="1:1" ht="14.25" customHeight="1" x14ac:dyDescent="0.3">
      <c r="A498" s="1"/>
    </row>
    <row r="499" spans="1:1" ht="14.25" customHeight="1" x14ac:dyDescent="0.3">
      <c r="A499" s="1"/>
    </row>
    <row r="500" spans="1:1" ht="14.25" customHeight="1" x14ac:dyDescent="0.3">
      <c r="A500" s="1"/>
    </row>
    <row r="501" spans="1:1" ht="14.25" customHeight="1" x14ac:dyDescent="0.3">
      <c r="A501" s="1"/>
    </row>
    <row r="502" spans="1:1" ht="14.25" customHeight="1" x14ac:dyDescent="0.3">
      <c r="A502" s="1"/>
    </row>
    <row r="503" spans="1:1" ht="14.25" customHeight="1" x14ac:dyDescent="0.3">
      <c r="A503" s="1"/>
    </row>
    <row r="504" spans="1:1" ht="14.25" customHeight="1" x14ac:dyDescent="0.3">
      <c r="A504" s="1"/>
    </row>
    <row r="505" spans="1:1" ht="14.25" customHeight="1" x14ac:dyDescent="0.3">
      <c r="A505" s="1"/>
    </row>
    <row r="506" spans="1:1" ht="14.25" customHeight="1" x14ac:dyDescent="0.3">
      <c r="A506" s="1"/>
    </row>
    <row r="507" spans="1:1" ht="14.25" customHeight="1" x14ac:dyDescent="0.3">
      <c r="A507" s="1"/>
    </row>
    <row r="508" spans="1:1" ht="14.25" customHeight="1" x14ac:dyDescent="0.3">
      <c r="A508" s="1"/>
    </row>
    <row r="509" spans="1:1" ht="14.25" customHeight="1" x14ac:dyDescent="0.3">
      <c r="A509" s="1"/>
    </row>
    <row r="510" spans="1:1" ht="14.25" customHeight="1" x14ac:dyDescent="0.3">
      <c r="A510" s="1"/>
    </row>
    <row r="511" spans="1:1" ht="14.25" customHeight="1" x14ac:dyDescent="0.3">
      <c r="A511" s="1"/>
    </row>
    <row r="512" spans="1:1" ht="14.25" customHeight="1" x14ac:dyDescent="0.3">
      <c r="A512" s="1"/>
    </row>
    <row r="513" spans="1:1" ht="14.25" customHeight="1" x14ac:dyDescent="0.3">
      <c r="A513" s="1"/>
    </row>
    <row r="514" spans="1:1" ht="14.25" customHeight="1" x14ac:dyDescent="0.3">
      <c r="A514" s="1"/>
    </row>
    <row r="515" spans="1:1" ht="14.25" customHeight="1" x14ac:dyDescent="0.3">
      <c r="A515" s="1"/>
    </row>
    <row r="516" spans="1:1" ht="14.25" customHeight="1" x14ac:dyDescent="0.3">
      <c r="A516" s="1"/>
    </row>
    <row r="517" spans="1:1" ht="14.25" customHeight="1" x14ac:dyDescent="0.3">
      <c r="A517" s="1"/>
    </row>
    <row r="518" spans="1:1" ht="14.25" customHeight="1" x14ac:dyDescent="0.3">
      <c r="A518" s="1"/>
    </row>
    <row r="519" spans="1:1" ht="14.25" customHeight="1" x14ac:dyDescent="0.3">
      <c r="A519" s="1"/>
    </row>
    <row r="520" spans="1:1" ht="14.25" customHeight="1" x14ac:dyDescent="0.3">
      <c r="A520" s="1"/>
    </row>
    <row r="521" spans="1:1" ht="14.25" customHeight="1" x14ac:dyDescent="0.3">
      <c r="A521" s="1"/>
    </row>
    <row r="522" spans="1:1" ht="14.25" customHeight="1" x14ac:dyDescent="0.3">
      <c r="A522" s="1"/>
    </row>
    <row r="523" spans="1:1" ht="14.25" customHeight="1" x14ac:dyDescent="0.3">
      <c r="A523" s="1"/>
    </row>
    <row r="524" spans="1:1" ht="14.25" customHeight="1" x14ac:dyDescent="0.3">
      <c r="A524" s="1"/>
    </row>
    <row r="525" spans="1:1" ht="14.25" customHeight="1" x14ac:dyDescent="0.3">
      <c r="A525" s="1"/>
    </row>
    <row r="526" spans="1:1" ht="14.25" customHeight="1" x14ac:dyDescent="0.3">
      <c r="A526" s="1"/>
    </row>
    <row r="527" spans="1:1" ht="14.25" customHeight="1" x14ac:dyDescent="0.3">
      <c r="A527" s="1"/>
    </row>
    <row r="528" spans="1:1" ht="14.25" customHeight="1" x14ac:dyDescent="0.3">
      <c r="A528" s="1"/>
    </row>
    <row r="529" spans="1:1" ht="14.25" customHeight="1" x14ac:dyDescent="0.3">
      <c r="A529" s="1"/>
    </row>
    <row r="530" spans="1:1" ht="14.25" customHeight="1" x14ac:dyDescent="0.3">
      <c r="A530" s="1"/>
    </row>
    <row r="531" spans="1:1" ht="14.25" customHeight="1" x14ac:dyDescent="0.3">
      <c r="A531" s="1"/>
    </row>
    <row r="532" spans="1:1" ht="14.25" customHeight="1" x14ac:dyDescent="0.3">
      <c r="A532" s="1"/>
    </row>
    <row r="533" spans="1:1" ht="14.25" customHeight="1" x14ac:dyDescent="0.3">
      <c r="A533" s="1"/>
    </row>
    <row r="534" spans="1:1" ht="14.25" customHeight="1" x14ac:dyDescent="0.3">
      <c r="A534" s="1"/>
    </row>
    <row r="535" spans="1:1" ht="14.25" customHeight="1" x14ac:dyDescent="0.3">
      <c r="A535" s="1"/>
    </row>
    <row r="536" spans="1:1" ht="14.25" customHeight="1" x14ac:dyDescent="0.3">
      <c r="A536" s="1"/>
    </row>
    <row r="537" spans="1:1" ht="14.25" customHeight="1" x14ac:dyDescent="0.3">
      <c r="A537" s="1"/>
    </row>
    <row r="538" spans="1:1" ht="14.25" customHeight="1" x14ac:dyDescent="0.3">
      <c r="A538" s="1"/>
    </row>
    <row r="539" spans="1:1" ht="14.25" customHeight="1" x14ac:dyDescent="0.3">
      <c r="A539" s="1"/>
    </row>
    <row r="540" spans="1:1" ht="14.25" customHeight="1" x14ac:dyDescent="0.3">
      <c r="A540" s="1"/>
    </row>
    <row r="541" spans="1:1" ht="14.25" customHeight="1" x14ac:dyDescent="0.3">
      <c r="A541" s="1"/>
    </row>
    <row r="542" spans="1:1" ht="14.25" customHeight="1" x14ac:dyDescent="0.3">
      <c r="A542" s="1"/>
    </row>
    <row r="543" spans="1:1" ht="14.25" customHeight="1" x14ac:dyDescent="0.3">
      <c r="A543" s="1"/>
    </row>
    <row r="544" spans="1:1" ht="14.25" customHeight="1" x14ac:dyDescent="0.3">
      <c r="A544" s="1"/>
    </row>
    <row r="545" spans="1:1" ht="14.25" customHeight="1" x14ac:dyDescent="0.3">
      <c r="A545" s="1"/>
    </row>
    <row r="546" spans="1:1" ht="14.25" customHeight="1" x14ac:dyDescent="0.3">
      <c r="A546" s="1"/>
    </row>
    <row r="547" spans="1:1" ht="14.25" customHeight="1" x14ac:dyDescent="0.3">
      <c r="A547" s="1"/>
    </row>
    <row r="548" spans="1:1" ht="14.25" customHeight="1" x14ac:dyDescent="0.3">
      <c r="A548" s="1"/>
    </row>
    <row r="549" spans="1:1" ht="14.25" customHeight="1" x14ac:dyDescent="0.3">
      <c r="A549" s="1"/>
    </row>
    <row r="550" spans="1:1" ht="14.25" customHeight="1" x14ac:dyDescent="0.3">
      <c r="A550" s="1"/>
    </row>
    <row r="551" spans="1:1" ht="14.25" customHeight="1" x14ac:dyDescent="0.3">
      <c r="A551" s="1"/>
    </row>
    <row r="552" spans="1:1" ht="14.25" customHeight="1" x14ac:dyDescent="0.3">
      <c r="A552" s="1"/>
    </row>
    <row r="553" spans="1:1" ht="14.25" customHeight="1" x14ac:dyDescent="0.3">
      <c r="A553" s="1"/>
    </row>
    <row r="554" spans="1:1" ht="14.25" customHeight="1" x14ac:dyDescent="0.3">
      <c r="A554" s="1"/>
    </row>
    <row r="555" spans="1:1" ht="14.25" customHeight="1" x14ac:dyDescent="0.3">
      <c r="A555" s="1"/>
    </row>
    <row r="556" spans="1:1" ht="14.25" customHeight="1" x14ac:dyDescent="0.3">
      <c r="A556" s="1"/>
    </row>
    <row r="557" spans="1:1" ht="14.25" customHeight="1" x14ac:dyDescent="0.3">
      <c r="A557" s="1"/>
    </row>
    <row r="558" spans="1:1" ht="14.25" customHeight="1" x14ac:dyDescent="0.3">
      <c r="A558" s="1"/>
    </row>
    <row r="559" spans="1:1" ht="14.25" customHeight="1" x14ac:dyDescent="0.3">
      <c r="A559" s="1"/>
    </row>
    <row r="560" spans="1:1" ht="14.25" customHeight="1" x14ac:dyDescent="0.3">
      <c r="A560" s="1"/>
    </row>
    <row r="561" spans="1:1" ht="14.25" customHeight="1" x14ac:dyDescent="0.3">
      <c r="A561" s="1"/>
    </row>
    <row r="562" spans="1:1" ht="14.25" customHeight="1" x14ac:dyDescent="0.3">
      <c r="A562" s="1"/>
    </row>
    <row r="563" spans="1:1" ht="14.25" customHeight="1" x14ac:dyDescent="0.3">
      <c r="A563" s="1"/>
    </row>
    <row r="564" spans="1:1" ht="14.25" customHeight="1" x14ac:dyDescent="0.3">
      <c r="A564" s="1"/>
    </row>
    <row r="565" spans="1:1" ht="14.25" customHeight="1" x14ac:dyDescent="0.3">
      <c r="A565" s="1"/>
    </row>
    <row r="566" spans="1:1" ht="14.25" customHeight="1" x14ac:dyDescent="0.3">
      <c r="A566" s="1"/>
    </row>
    <row r="567" spans="1:1" ht="14.25" customHeight="1" x14ac:dyDescent="0.3">
      <c r="A567" s="1"/>
    </row>
    <row r="568" spans="1:1" ht="14.25" customHeight="1" x14ac:dyDescent="0.3">
      <c r="A568" s="1"/>
    </row>
    <row r="569" spans="1:1" ht="14.25" customHeight="1" x14ac:dyDescent="0.3">
      <c r="A569" s="1"/>
    </row>
    <row r="570" spans="1:1" ht="14.25" customHeight="1" x14ac:dyDescent="0.3">
      <c r="A570" s="1"/>
    </row>
    <row r="571" spans="1:1" ht="14.25" customHeight="1" x14ac:dyDescent="0.3">
      <c r="A571" s="1"/>
    </row>
    <row r="572" spans="1:1" ht="14.25" customHeight="1" x14ac:dyDescent="0.3">
      <c r="A572" s="1"/>
    </row>
    <row r="573" spans="1:1" ht="14.25" customHeight="1" x14ac:dyDescent="0.3">
      <c r="A573" s="1"/>
    </row>
    <row r="574" spans="1:1" ht="14.25" customHeight="1" x14ac:dyDescent="0.3">
      <c r="A574" s="1"/>
    </row>
    <row r="575" spans="1:1" ht="14.25" customHeight="1" x14ac:dyDescent="0.3">
      <c r="A575" s="1"/>
    </row>
    <row r="576" spans="1:1" ht="14.25" customHeight="1" x14ac:dyDescent="0.3">
      <c r="A576" s="1"/>
    </row>
    <row r="577" spans="1:1" ht="14.25" customHeight="1" x14ac:dyDescent="0.3">
      <c r="A577" s="1"/>
    </row>
    <row r="578" spans="1:1" ht="14.25" customHeight="1" x14ac:dyDescent="0.3">
      <c r="A578" s="1"/>
    </row>
    <row r="579" spans="1:1" ht="14.25" customHeight="1" x14ac:dyDescent="0.3">
      <c r="A579" s="1"/>
    </row>
    <row r="580" spans="1:1" ht="14.25" customHeight="1" x14ac:dyDescent="0.3">
      <c r="A580" s="1"/>
    </row>
    <row r="581" spans="1:1" ht="14.25" customHeight="1" x14ac:dyDescent="0.3">
      <c r="A581" s="1"/>
    </row>
    <row r="582" spans="1:1" ht="14.25" customHeight="1" x14ac:dyDescent="0.3">
      <c r="A582" s="1"/>
    </row>
    <row r="583" spans="1:1" ht="14.25" customHeight="1" x14ac:dyDescent="0.3">
      <c r="A583" s="1"/>
    </row>
    <row r="584" spans="1:1" ht="14.25" customHeight="1" x14ac:dyDescent="0.3">
      <c r="A584" s="1"/>
    </row>
    <row r="585" spans="1:1" ht="14.25" customHeight="1" x14ac:dyDescent="0.3">
      <c r="A585" s="1"/>
    </row>
    <row r="586" spans="1:1" ht="14.25" customHeight="1" x14ac:dyDescent="0.3">
      <c r="A586" s="1"/>
    </row>
    <row r="587" spans="1:1" ht="14.25" customHeight="1" x14ac:dyDescent="0.3">
      <c r="A587" s="1"/>
    </row>
    <row r="588" spans="1:1" ht="14.25" customHeight="1" x14ac:dyDescent="0.3">
      <c r="A588" s="1"/>
    </row>
    <row r="589" spans="1:1" ht="14.25" customHeight="1" x14ac:dyDescent="0.3">
      <c r="A589" s="1"/>
    </row>
    <row r="590" spans="1:1" ht="14.25" customHeight="1" x14ac:dyDescent="0.3">
      <c r="A590" s="1"/>
    </row>
    <row r="591" spans="1:1" ht="14.25" customHeight="1" x14ac:dyDescent="0.3">
      <c r="A591" s="1"/>
    </row>
    <row r="592" spans="1:1" ht="14.25" customHeight="1" x14ac:dyDescent="0.3">
      <c r="A592" s="1"/>
    </row>
    <row r="593" spans="1:1" ht="14.25" customHeight="1" x14ac:dyDescent="0.3">
      <c r="A593" s="1"/>
    </row>
    <row r="594" spans="1:1" ht="14.25" customHeight="1" x14ac:dyDescent="0.3">
      <c r="A594" s="1"/>
    </row>
    <row r="595" spans="1:1" ht="14.25" customHeight="1" x14ac:dyDescent="0.3">
      <c r="A595" s="1"/>
    </row>
    <row r="596" spans="1:1" ht="14.25" customHeight="1" x14ac:dyDescent="0.3">
      <c r="A596" s="1"/>
    </row>
    <row r="597" spans="1:1" ht="14.25" customHeight="1" x14ac:dyDescent="0.3">
      <c r="A597" s="1"/>
    </row>
    <row r="598" spans="1:1" ht="14.25" customHeight="1" x14ac:dyDescent="0.3">
      <c r="A598" s="1"/>
    </row>
    <row r="599" spans="1:1" ht="14.25" customHeight="1" x14ac:dyDescent="0.3">
      <c r="A599" s="1"/>
    </row>
    <row r="600" spans="1:1" ht="14.25" customHeight="1" x14ac:dyDescent="0.3">
      <c r="A600" s="1"/>
    </row>
    <row r="601" spans="1:1" ht="14.25" customHeight="1" x14ac:dyDescent="0.3">
      <c r="A601" s="1"/>
    </row>
    <row r="602" spans="1:1" ht="14.25" customHeight="1" x14ac:dyDescent="0.3">
      <c r="A602" s="1"/>
    </row>
    <row r="603" spans="1:1" ht="14.25" customHeight="1" x14ac:dyDescent="0.3">
      <c r="A603" s="1"/>
    </row>
    <row r="604" spans="1:1" ht="14.25" customHeight="1" x14ac:dyDescent="0.3">
      <c r="A604" s="1"/>
    </row>
    <row r="605" spans="1:1" ht="14.25" customHeight="1" x14ac:dyDescent="0.3">
      <c r="A605" s="1"/>
    </row>
    <row r="606" spans="1:1" ht="14.25" customHeight="1" x14ac:dyDescent="0.3">
      <c r="A606" s="1"/>
    </row>
    <row r="607" spans="1:1" ht="14.25" customHeight="1" x14ac:dyDescent="0.3">
      <c r="A607" s="1"/>
    </row>
    <row r="608" spans="1:1" ht="14.25" customHeight="1" x14ac:dyDescent="0.3">
      <c r="A608" s="1"/>
    </row>
    <row r="609" spans="1:1" ht="14.25" customHeight="1" x14ac:dyDescent="0.3">
      <c r="A609" s="1"/>
    </row>
    <row r="610" spans="1:1" ht="14.25" customHeight="1" x14ac:dyDescent="0.3">
      <c r="A610" s="1"/>
    </row>
    <row r="611" spans="1:1" ht="14.25" customHeight="1" x14ac:dyDescent="0.3">
      <c r="A611" s="1"/>
    </row>
    <row r="612" spans="1:1" ht="14.25" customHeight="1" x14ac:dyDescent="0.3">
      <c r="A612" s="1"/>
    </row>
    <row r="613" spans="1:1" ht="14.25" customHeight="1" x14ac:dyDescent="0.3">
      <c r="A613" s="1"/>
    </row>
    <row r="614" spans="1:1" ht="14.25" customHeight="1" x14ac:dyDescent="0.3">
      <c r="A614" s="1"/>
    </row>
    <row r="615" spans="1:1" ht="14.25" customHeight="1" x14ac:dyDescent="0.3">
      <c r="A615" s="1"/>
    </row>
    <row r="616" spans="1:1" ht="14.25" customHeight="1" x14ac:dyDescent="0.3">
      <c r="A616" s="1"/>
    </row>
    <row r="617" spans="1:1" ht="14.25" customHeight="1" x14ac:dyDescent="0.3">
      <c r="A617" s="1"/>
    </row>
    <row r="618" spans="1:1" ht="14.25" customHeight="1" x14ac:dyDescent="0.3">
      <c r="A618" s="1"/>
    </row>
    <row r="619" spans="1:1" ht="14.25" customHeight="1" x14ac:dyDescent="0.3">
      <c r="A619" s="1"/>
    </row>
    <row r="620" spans="1:1" ht="14.25" customHeight="1" x14ac:dyDescent="0.3">
      <c r="A620" s="1"/>
    </row>
    <row r="621" spans="1:1" ht="14.25" customHeight="1" x14ac:dyDescent="0.3">
      <c r="A621" s="1"/>
    </row>
    <row r="622" spans="1:1" ht="14.25" customHeight="1" x14ac:dyDescent="0.3">
      <c r="A622" s="1"/>
    </row>
    <row r="623" spans="1:1" ht="14.25" customHeight="1" x14ac:dyDescent="0.3">
      <c r="A623" s="1"/>
    </row>
    <row r="624" spans="1:1" ht="14.25" customHeight="1" x14ac:dyDescent="0.3">
      <c r="A624" s="1"/>
    </row>
    <row r="625" spans="1:1" ht="14.25" customHeight="1" x14ac:dyDescent="0.3">
      <c r="A625" s="1"/>
    </row>
    <row r="626" spans="1:1" ht="14.25" customHeight="1" x14ac:dyDescent="0.3">
      <c r="A626" s="1"/>
    </row>
    <row r="627" spans="1:1" ht="14.25" customHeight="1" x14ac:dyDescent="0.3">
      <c r="A627" s="1"/>
    </row>
    <row r="628" spans="1:1" ht="14.25" customHeight="1" x14ac:dyDescent="0.3">
      <c r="A628" s="1"/>
    </row>
    <row r="629" spans="1:1" ht="14.25" customHeight="1" x14ac:dyDescent="0.3">
      <c r="A629" s="1"/>
    </row>
    <row r="630" spans="1:1" ht="14.25" customHeight="1" x14ac:dyDescent="0.3">
      <c r="A630" s="1"/>
    </row>
    <row r="631" spans="1:1" ht="14.25" customHeight="1" x14ac:dyDescent="0.3">
      <c r="A631" s="1"/>
    </row>
    <row r="632" spans="1:1" ht="14.25" customHeight="1" x14ac:dyDescent="0.3">
      <c r="A632" s="1"/>
    </row>
    <row r="633" spans="1:1" ht="14.25" customHeight="1" x14ac:dyDescent="0.3">
      <c r="A633" s="1"/>
    </row>
    <row r="634" spans="1:1" ht="14.25" customHeight="1" x14ac:dyDescent="0.3">
      <c r="A634" s="1"/>
    </row>
    <row r="635" spans="1:1" ht="14.25" customHeight="1" x14ac:dyDescent="0.3">
      <c r="A635" s="1"/>
    </row>
    <row r="636" spans="1:1" ht="14.25" customHeight="1" x14ac:dyDescent="0.3">
      <c r="A636" s="1"/>
    </row>
    <row r="637" spans="1:1" ht="14.25" customHeight="1" x14ac:dyDescent="0.3">
      <c r="A637" s="1"/>
    </row>
    <row r="638" spans="1:1" ht="14.25" customHeight="1" x14ac:dyDescent="0.3">
      <c r="A638" s="1"/>
    </row>
    <row r="639" spans="1:1" ht="14.25" customHeight="1" x14ac:dyDescent="0.3">
      <c r="A639" s="1"/>
    </row>
    <row r="640" spans="1:1" ht="14.25" customHeight="1" x14ac:dyDescent="0.3">
      <c r="A640" s="1"/>
    </row>
    <row r="641" spans="1:1" ht="14.25" customHeight="1" x14ac:dyDescent="0.3">
      <c r="A641" s="1"/>
    </row>
    <row r="642" spans="1:1" ht="14.25" customHeight="1" x14ac:dyDescent="0.3">
      <c r="A642" s="1"/>
    </row>
    <row r="643" spans="1:1" ht="14.25" customHeight="1" x14ac:dyDescent="0.3">
      <c r="A643" s="1"/>
    </row>
    <row r="644" spans="1:1" ht="14.25" customHeight="1" x14ac:dyDescent="0.3">
      <c r="A644" s="1"/>
    </row>
    <row r="645" spans="1:1" ht="14.25" customHeight="1" x14ac:dyDescent="0.3">
      <c r="A645" s="1"/>
    </row>
    <row r="646" spans="1:1" ht="14.25" customHeight="1" x14ac:dyDescent="0.3">
      <c r="A646" s="1"/>
    </row>
    <row r="647" spans="1:1" ht="14.25" customHeight="1" x14ac:dyDescent="0.3">
      <c r="A647" s="1"/>
    </row>
    <row r="648" spans="1:1" ht="14.25" customHeight="1" x14ac:dyDescent="0.3">
      <c r="A648" s="1"/>
    </row>
    <row r="649" spans="1:1" ht="14.25" customHeight="1" x14ac:dyDescent="0.3">
      <c r="A649" s="1"/>
    </row>
    <row r="650" spans="1:1" ht="14.25" customHeight="1" x14ac:dyDescent="0.3">
      <c r="A650" s="1"/>
    </row>
    <row r="651" spans="1:1" ht="14.25" customHeight="1" x14ac:dyDescent="0.3">
      <c r="A651" s="1"/>
    </row>
    <row r="652" spans="1:1" ht="14.25" customHeight="1" x14ac:dyDescent="0.3">
      <c r="A652" s="1"/>
    </row>
    <row r="653" spans="1:1" ht="14.25" customHeight="1" x14ac:dyDescent="0.3">
      <c r="A653" s="1"/>
    </row>
    <row r="654" spans="1:1" ht="14.25" customHeight="1" x14ac:dyDescent="0.3">
      <c r="A654" s="1"/>
    </row>
    <row r="655" spans="1:1" ht="14.25" customHeight="1" x14ac:dyDescent="0.3">
      <c r="A655" s="1"/>
    </row>
    <row r="656" spans="1:1" ht="14.25" customHeight="1" x14ac:dyDescent="0.3">
      <c r="A656" s="1"/>
    </row>
    <row r="657" spans="1:1" ht="14.25" customHeight="1" x14ac:dyDescent="0.3">
      <c r="A657" s="1"/>
    </row>
    <row r="658" spans="1:1" ht="14.25" customHeight="1" x14ac:dyDescent="0.3">
      <c r="A658" s="1"/>
    </row>
    <row r="659" spans="1:1" ht="14.25" customHeight="1" x14ac:dyDescent="0.3">
      <c r="A659" s="1"/>
    </row>
    <row r="660" spans="1:1" ht="14.25" customHeight="1" x14ac:dyDescent="0.3">
      <c r="A660" s="1"/>
    </row>
    <row r="661" spans="1:1" ht="14.25" customHeight="1" x14ac:dyDescent="0.3">
      <c r="A661" s="1"/>
    </row>
    <row r="662" spans="1:1" ht="14.25" customHeight="1" x14ac:dyDescent="0.3">
      <c r="A662" s="1"/>
    </row>
    <row r="663" spans="1:1" ht="14.25" customHeight="1" x14ac:dyDescent="0.3">
      <c r="A663" s="1"/>
    </row>
    <row r="664" spans="1:1" ht="14.25" customHeight="1" x14ac:dyDescent="0.3">
      <c r="A664" s="1"/>
    </row>
    <row r="665" spans="1:1" ht="14.25" customHeight="1" x14ac:dyDescent="0.3">
      <c r="A665" s="1"/>
    </row>
    <row r="666" spans="1:1" ht="14.25" customHeight="1" x14ac:dyDescent="0.3">
      <c r="A666" s="1"/>
    </row>
    <row r="667" spans="1:1" ht="14.25" customHeight="1" x14ac:dyDescent="0.3">
      <c r="A667" s="1"/>
    </row>
    <row r="668" spans="1:1" ht="14.25" customHeight="1" x14ac:dyDescent="0.3">
      <c r="A668" s="1"/>
    </row>
    <row r="669" spans="1:1" ht="14.25" customHeight="1" x14ac:dyDescent="0.3">
      <c r="A669" s="1"/>
    </row>
    <row r="670" spans="1:1" ht="14.25" customHeight="1" x14ac:dyDescent="0.3">
      <c r="A670" s="1"/>
    </row>
    <row r="671" spans="1:1" ht="14.25" customHeight="1" x14ac:dyDescent="0.3">
      <c r="A671" s="1"/>
    </row>
    <row r="672" spans="1:1" ht="14.25" customHeight="1" x14ac:dyDescent="0.3">
      <c r="A672" s="1"/>
    </row>
    <row r="673" spans="1:1" ht="14.25" customHeight="1" x14ac:dyDescent="0.3">
      <c r="A673" s="1"/>
    </row>
    <row r="674" spans="1:1" ht="14.25" customHeight="1" x14ac:dyDescent="0.3">
      <c r="A674" s="1"/>
    </row>
    <row r="675" spans="1:1" ht="14.25" customHeight="1" x14ac:dyDescent="0.3">
      <c r="A675" s="1"/>
    </row>
    <row r="676" spans="1:1" ht="14.25" customHeight="1" x14ac:dyDescent="0.3">
      <c r="A676" s="1"/>
    </row>
    <row r="677" spans="1:1" ht="14.25" customHeight="1" x14ac:dyDescent="0.3">
      <c r="A677" s="1"/>
    </row>
    <row r="678" spans="1:1" ht="14.25" customHeight="1" x14ac:dyDescent="0.3">
      <c r="A678" s="1"/>
    </row>
    <row r="679" spans="1:1" ht="14.25" customHeight="1" x14ac:dyDescent="0.3">
      <c r="A679" s="1"/>
    </row>
    <row r="680" spans="1:1" ht="14.25" customHeight="1" x14ac:dyDescent="0.3">
      <c r="A680" s="1"/>
    </row>
    <row r="681" spans="1:1" ht="14.25" customHeight="1" x14ac:dyDescent="0.3">
      <c r="A681" s="1"/>
    </row>
    <row r="682" spans="1:1" ht="14.25" customHeight="1" x14ac:dyDescent="0.3">
      <c r="A682" s="1"/>
    </row>
    <row r="683" spans="1:1" ht="14.25" customHeight="1" x14ac:dyDescent="0.3">
      <c r="A683" s="1"/>
    </row>
    <row r="684" spans="1:1" ht="14.25" customHeight="1" x14ac:dyDescent="0.3">
      <c r="A684" s="1"/>
    </row>
    <row r="685" spans="1:1" ht="14.25" customHeight="1" x14ac:dyDescent="0.3">
      <c r="A685" s="1"/>
    </row>
    <row r="686" spans="1:1" ht="14.25" customHeight="1" x14ac:dyDescent="0.3">
      <c r="A686" s="1"/>
    </row>
    <row r="687" spans="1:1" ht="14.25" customHeight="1" x14ac:dyDescent="0.3">
      <c r="A687" s="1"/>
    </row>
    <row r="688" spans="1:1" ht="14.25" customHeight="1" x14ac:dyDescent="0.3">
      <c r="A688" s="1"/>
    </row>
    <row r="689" spans="1:1" ht="14.25" customHeight="1" x14ac:dyDescent="0.3">
      <c r="A689" s="1"/>
    </row>
    <row r="690" spans="1:1" ht="14.25" customHeight="1" x14ac:dyDescent="0.3">
      <c r="A690" s="1"/>
    </row>
    <row r="691" spans="1:1" ht="14.25" customHeight="1" x14ac:dyDescent="0.3">
      <c r="A691" s="1"/>
    </row>
    <row r="692" spans="1:1" ht="14.25" customHeight="1" x14ac:dyDescent="0.3">
      <c r="A692" s="1"/>
    </row>
    <row r="693" spans="1:1" ht="14.25" customHeight="1" x14ac:dyDescent="0.3">
      <c r="A693" s="1"/>
    </row>
    <row r="694" spans="1:1" ht="14.25" customHeight="1" x14ac:dyDescent="0.3">
      <c r="A694" s="1"/>
    </row>
    <row r="695" spans="1:1" ht="14.25" customHeight="1" x14ac:dyDescent="0.3">
      <c r="A695" s="1"/>
    </row>
    <row r="696" spans="1:1" ht="14.25" customHeight="1" x14ac:dyDescent="0.3">
      <c r="A696" s="1"/>
    </row>
    <row r="697" spans="1:1" ht="14.25" customHeight="1" x14ac:dyDescent="0.3">
      <c r="A697" s="1"/>
    </row>
    <row r="698" spans="1:1" ht="14.25" customHeight="1" x14ac:dyDescent="0.3">
      <c r="A698" s="1"/>
    </row>
    <row r="699" spans="1:1" ht="14.25" customHeight="1" x14ac:dyDescent="0.3">
      <c r="A699" s="1"/>
    </row>
    <row r="700" spans="1:1" ht="14.25" customHeight="1" x14ac:dyDescent="0.3">
      <c r="A700" s="1"/>
    </row>
    <row r="701" spans="1:1" ht="14.25" customHeight="1" x14ac:dyDescent="0.3">
      <c r="A701" s="1"/>
    </row>
    <row r="702" spans="1:1" ht="14.25" customHeight="1" x14ac:dyDescent="0.3">
      <c r="A702" s="1"/>
    </row>
    <row r="703" spans="1:1" ht="14.25" customHeight="1" x14ac:dyDescent="0.3">
      <c r="A703" s="1"/>
    </row>
    <row r="704" spans="1:1" ht="14.25" customHeight="1" x14ac:dyDescent="0.3">
      <c r="A704" s="1"/>
    </row>
    <row r="705" spans="1:1" ht="14.25" customHeight="1" x14ac:dyDescent="0.3">
      <c r="A705" s="1"/>
    </row>
    <row r="706" spans="1:1" ht="14.25" customHeight="1" x14ac:dyDescent="0.3">
      <c r="A706" s="1"/>
    </row>
    <row r="707" spans="1:1" ht="14.25" customHeight="1" x14ac:dyDescent="0.3">
      <c r="A707" s="1"/>
    </row>
    <row r="708" spans="1:1" ht="14.25" customHeight="1" x14ac:dyDescent="0.3">
      <c r="A708" s="1"/>
    </row>
    <row r="709" spans="1:1" ht="14.25" customHeight="1" x14ac:dyDescent="0.3">
      <c r="A709" s="1"/>
    </row>
    <row r="710" spans="1:1" ht="14.25" customHeight="1" x14ac:dyDescent="0.3">
      <c r="A710" s="1"/>
    </row>
    <row r="711" spans="1:1" ht="14.25" customHeight="1" x14ac:dyDescent="0.3">
      <c r="A711" s="1"/>
    </row>
    <row r="712" spans="1:1" ht="14.25" customHeight="1" x14ac:dyDescent="0.3">
      <c r="A712" s="1"/>
    </row>
    <row r="713" spans="1:1" ht="14.25" customHeight="1" x14ac:dyDescent="0.3">
      <c r="A713" s="1"/>
    </row>
    <row r="714" spans="1:1" ht="14.25" customHeight="1" x14ac:dyDescent="0.3">
      <c r="A714" s="1"/>
    </row>
    <row r="715" spans="1:1" ht="14.25" customHeight="1" x14ac:dyDescent="0.3">
      <c r="A715" s="1"/>
    </row>
    <row r="716" spans="1:1" ht="14.25" customHeight="1" x14ac:dyDescent="0.3">
      <c r="A716" s="1"/>
    </row>
    <row r="717" spans="1:1" ht="14.25" customHeight="1" x14ac:dyDescent="0.3">
      <c r="A717" s="1"/>
    </row>
    <row r="718" spans="1:1" ht="14.25" customHeight="1" x14ac:dyDescent="0.3">
      <c r="A718" s="1"/>
    </row>
    <row r="719" spans="1:1" ht="14.25" customHeight="1" x14ac:dyDescent="0.3">
      <c r="A719" s="1"/>
    </row>
    <row r="720" spans="1:1" ht="14.25" customHeight="1" x14ac:dyDescent="0.3">
      <c r="A720" s="1"/>
    </row>
    <row r="721" spans="1:1" ht="14.25" customHeight="1" x14ac:dyDescent="0.3">
      <c r="A721" s="1"/>
    </row>
    <row r="722" spans="1:1" ht="14.25" customHeight="1" x14ac:dyDescent="0.3">
      <c r="A722" s="1"/>
    </row>
    <row r="723" spans="1:1" ht="14.25" customHeight="1" x14ac:dyDescent="0.3">
      <c r="A723" s="1"/>
    </row>
    <row r="724" spans="1:1" ht="14.25" customHeight="1" x14ac:dyDescent="0.3">
      <c r="A724" s="1"/>
    </row>
    <row r="725" spans="1:1" ht="14.25" customHeight="1" x14ac:dyDescent="0.3">
      <c r="A725" s="1"/>
    </row>
    <row r="726" spans="1:1" ht="14.25" customHeight="1" x14ac:dyDescent="0.3">
      <c r="A726" s="1"/>
    </row>
    <row r="727" spans="1:1" ht="14.25" customHeight="1" x14ac:dyDescent="0.3">
      <c r="A727" s="1"/>
    </row>
    <row r="728" spans="1:1" ht="14.25" customHeight="1" x14ac:dyDescent="0.3">
      <c r="A728" s="1"/>
    </row>
    <row r="729" spans="1:1" ht="14.25" customHeight="1" x14ac:dyDescent="0.3">
      <c r="A729" s="1"/>
    </row>
    <row r="730" spans="1:1" ht="14.25" customHeight="1" x14ac:dyDescent="0.3">
      <c r="A730" s="1"/>
    </row>
    <row r="731" spans="1:1" ht="14.25" customHeight="1" x14ac:dyDescent="0.3">
      <c r="A731" s="1"/>
    </row>
    <row r="732" spans="1:1" ht="14.25" customHeight="1" x14ac:dyDescent="0.3">
      <c r="A732" s="1"/>
    </row>
    <row r="733" spans="1:1" ht="14.25" customHeight="1" x14ac:dyDescent="0.3">
      <c r="A733" s="1"/>
    </row>
    <row r="734" spans="1:1" ht="14.25" customHeight="1" x14ac:dyDescent="0.3">
      <c r="A734" s="1"/>
    </row>
    <row r="735" spans="1:1" ht="14.25" customHeight="1" x14ac:dyDescent="0.3">
      <c r="A735" s="1"/>
    </row>
    <row r="736" spans="1:1" ht="14.25" customHeight="1" x14ac:dyDescent="0.3">
      <c r="A736" s="1"/>
    </row>
    <row r="737" spans="1:1" ht="14.25" customHeight="1" x14ac:dyDescent="0.3">
      <c r="A737" s="1"/>
    </row>
    <row r="738" spans="1:1" ht="14.25" customHeight="1" x14ac:dyDescent="0.3">
      <c r="A738" s="1"/>
    </row>
    <row r="739" spans="1:1" ht="14.25" customHeight="1" x14ac:dyDescent="0.3">
      <c r="A739" s="1"/>
    </row>
    <row r="740" spans="1:1" ht="14.25" customHeight="1" x14ac:dyDescent="0.3">
      <c r="A740" s="1"/>
    </row>
    <row r="741" spans="1:1" ht="14.25" customHeight="1" x14ac:dyDescent="0.3">
      <c r="A741" s="1"/>
    </row>
    <row r="742" spans="1:1" ht="14.25" customHeight="1" x14ac:dyDescent="0.3">
      <c r="A742" s="1"/>
    </row>
    <row r="743" spans="1:1" ht="14.25" customHeight="1" x14ac:dyDescent="0.3">
      <c r="A743" s="1"/>
    </row>
    <row r="744" spans="1:1" ht="14.25" customHeight="1" x14ac:dyDescent="0.3">
      <c r="A744" s="1"/>
    </row>
    <row r="745" spans="1:1" ht="14.25" customHeight="1" x14ac:dyDescent="0.3">
      <c r="A745" s="1"/>
    </row>
    <row r="746" spans="1:1" ht="14.25" customHeight="1" x14ac:dyDescent="0.3">
      <c r="A746" s="1"/>
    </row>
    <row r="747" spans="1:1" ht="14.25" customHeight="1" x14ac:dyDescent="0.3">
      <c r="A747" s="1"/>
    </row>
    <row r="748" spans="1:1" ht="14.25" customHeight="1" x14ac:dyDescent="0.3">
      <c r="A748" s="1"/>
    </row>
    <row r="749" spans="1:1" ht="14.25" customHeight="1" x14ac:dyDescent="0.3">
      <c r="A749" s="1"/>
    </row>
    <row r="750" spans="1:1" ht="14.25" customHeight="1" x14ac:dyDescent="0.3">
      <c r="A750" s="1"/>
    </row>
    <row r="751" spans="1:1" ht="14.25" customHeight="1" x14ac:dyDescent="0.3">
      <c r="A751" s="1"/>
    </row>
    <row r="752" spans="1:1" ht="14.25" customHeight="1" x14ac:dyDescent="0.3">
      <c r="A752" s="1"/>
    </row>
    <row r="753" spans="1:1" ht="14.25" customHeight="1" x14ac:dyDescent="0.3">
      <c r="A753" s="1"/>
    </row>
    <row r="754" spans="1:1" ht="14.25" customHeight="1" x14ac:dyDescent="0.3">
      <c r="A754" s="1"/>
    </row>
    <row r="755" spans="1:1" ht="14.25" customHeight="1" x14ac:dyDescent="0.3">
      <c r="A755" s="1"/>
    </row>
    <row r="756" spans="1:1" ht="14.25" customHeight="1" x14ac:dyDescent="0.3">
      <c r="A756" s="1"/>
    </row>
    <row r="757" spans="1:1" ht="14.25" customHeight="1" x14ac:dyDescent="0.3">
      <c r="A757" s="1"/>
    </row>
    <row r="758" spans="1:1" ht="14.25" customHeight="1" x14ac:dyDescent="0.3">
      <c r="A758" s="1"/>
    </row>
    <row r="759" spans="1:1" ht="14.25" customHeight="1" x14ac:dyDescent="0.3">
      <c r="A759" s="1"/>
    </row>
    <row r="760" spans="1:1" ht="14.25" customHeight="1" x14ac:dyDescent="0.3">
      <c r="A760" s="1"/>
    </row>
    <row r="761" spans="1:1" ht="14.25" customHeight="1" x14ac:dyDescent="0.3">
      <c r="A761" s="1"/>
    </row>
    <row r="762" spans="1:1" ht="14.25" customHeight="1" x14ac:dyDescent="0.3">
      <c r="A762" s="1"/>
    </row>
    <row r="763" spans="1:1" ht="14.25" customHeight="1" x14ac:dyDescent="0.3">
      <c r="A763" s="1"/>
    </row>
    <row r="764" spans="1:1" ht="14.25" customHeight="1" x14ac:dyDescent="0.3">
      <c r="A764" s="1"/>
    </row>
    <row r="765" spans="1:1" ht="14.25" customHeight="1" x14ac:dyDescent="0.3">
      <c r="A765" s="1"/>
    </row>
    <row r="766" spans="1:1" ht="14.25" customHeight="1" x14ac:dyDescent="0.3">
      <c r="A766" s="1"/>
    </row>
    <row r="767" spans="1:1" ht="14.25" customHeight="1" x14ac:dyDescent="0.3">
      <c r="A767" s="1"/>
    </row>
    <row r="768" spans="1:1" ht="14.25" customHeight="1" x14ac:dyDescent="0.3">
      <c r="A768" s="1"/>
    </row>
    <row r="769" spans="1:1" ht="14.25" customHeight="1" x14ac:dyDescent="0.3">
      <c r="A769" s="1"/>
    </row>
    <row r="770" spans="1:1" ht="14.25" customHeight="1" x14ac:dyDescent="0.3">
      <c r="A770" s="1"/>
    </row>
    <row r="771" spans="1:1" ht="14.25" customHeight="1" x14ac:dyDescent="0.3">
      <c r="A771" s="1"/>
    </row>
    <row r="772" spans="1:1" ht="14.25" customHeight="1" x14ac:dyDescent="0.3">
      <c r="A772" s="1"/>
    </row>
    <row r="773" spans="1:1" ht="14.25" customHeight="1" x14ac:dyDescent="0.3">
      <c r="A773" s="1"/>
    </row>
    <row r="774" spans="1:1" ht="14.25" customHeight="1" x14ac:dyDescent="0.3">
      <c r="A774" s="1"/>
    </row>
    <row r="775" spans="1:1" ht="14.25" customHeight="1" x14ac:dyDescent="0.3">
      <c r="A775" s="1"/>
    </row>
    <row r="776" spans="1:1" ht="14.25" customHeight="1" x14ac:dyDescent="0.3">
      <c r="A776" s="1"/>
    </row>
    <row r="777" spans="1:1" ht="14.25" customHeight="1" x14ac:dyDescent="0.3">
      <c r="A777" s="1"/>
    </row>
    <row r="778" spans="1:1" ht="14.25" customHeight="1" x14ac:dyDescent="0.3">
      <c r="A778" s="1"/>
    </row>
    <row r="779" spans="1:1" ht="14.25" customHeight="1" x14ac:dyDescent="0.3">
      <c r="A779" s="1"/>
    </row>
    <row r="780" spans="1:1" ht="14.25" customHeight="1" x14ac:dyDescent="0.3">
      <c r="A780" s="1"/>
    </row>
    <row r="781" spans="1:1" ht="14.25" customHeight="1" x14ac:dyDescent="0.3">
      <c r="A781" s="1"/>
    </row>
    <row r="782" spans="1:1" ht="14.25" customHeight="1" x14ac:dyDescent="0.3">
      <c r="A782" s="1"/>
    </row>
    <row r="783" spans="1:1" ht="14.25" customHeight="1" x14ac:dyDescent="0.3">
      <c r="A783" s="1"/>
    </row>
    <row r="784" spans="1:1" ht="14.25" customHeight="1" x14ac:dyDescent="0.3">
      <c r="A784" s="1"/>
    </row>
    <row r="785" spans="1:1" ht="14.25" customHeight="1" x14ac:dyDescent="0.3">
      <c r="A785" s="1"/>
    </row>
    <row r="786" spans="1:1" ht="14.25" customHeight="1" x14ac:dyDescent="0.3">
      <c r="A786" s="1"/>
    </row>
    <row r="787" spans="1:1" ht="14.25" customHeight="1" x14ac:dyDescent="0.3">
      <c r="A787" s="1"/>
    </row>
    <row r="788" spans="1:1" ht="14.25" customHeight="1" x14ac:dyDescent="0.3">
      <c r="A788" s="1"/>
    </row>
    <row r="789" spans="1:1" ht="14.25" customHeight="1" x14ac:dyDescent="0.3">
      <c r="A789" s="1"/>
    </row>
    <row r="790" spans="1:1" ht="14.25" customHeight="1" x14ac:dyDescent="0.3">
      <c r="A790" s="1"/>
    </row>
    <row r="791" spans="1:1" ht="14.25" customHeight="1" x14ac:dyDescent="0.3">
      <c r="A791" s="1"/>
    </row>
    <row r="792" spans="1:1" ht="14.25" customHeight="1" x14ac:dyDescent="0.3">
      <c r="A792" s="1"/>
    </row>
    <row r="793" spans="1:1" ht="14.25" customHeight="1" x14ac:dyDescent="0.3">
      <c r="A793" s="1"/>
    </row>
    <row r="794" spans="1:1" ht="14.25" customHeight="1" x14ac:dyDescent="0.3">
      <c r="A794" s="1"/>
    </row>
    <row r="795" spans="1:1" ht="14.25" customHeight="1" x14ac:dyDescent="0.3">
      <c r="A795" s="1"/>
    </row>
    <row r="796" spans="1:1" ht="14.25" customHeight="1" x14ac:dyDescent="0.3">
      <c r="A796" s="1"/>
    </row>
    <row r="797" spans="1:1" ht="14.25" customHeight="1" x14ac:dyDescent="0.3">
      <c r="A797" s="1"/>
    </row>
    <row r="798" spans="1:1" ht="14.25" customHeight="1" x14ac:dyDescent="0.3">
      <c r="A798" s="1"/>
    </row>
    <row r="799" spans="1:1" ht="14.25" customHeight="1" x14ac:dyDescent="0.3">
      <c r="A799" s="1"/>
    </row>
    <row r="800" spans="1:1" ht="14.25" customHeight="1" x14ac:dyDescent="0.3">
      <c r="A800" s="1"/>
    </row>
    <row r="801" spans="1:1" ht="14.25" customHeight="1" x14ac:dyDescent="0.3">
      <c r="A801" s="1"/>
    </row>
    <row r="802" spans="1:1" ht="14.25" customHeight="1" x14ac:dyDescent="0.3">
      <c r="A802" s="1"/>
    </row>
    <row r="803" spans="1:1" ht="14.25" customHeight="1" x14ac:dyDescent="0.3">
      <c r="A803" s="1"/>
    </row>
    <row r="804" spans="1:1" ht="14.25" customHeight="1" x14ac:dyDescent="0.3">
      <c r="A804" s="1"/>
    </row>
    <row r="805" spans="1:1" ht="14.25" customHeight="1" x14ac:dyDescent="0.3">
      <c r="A805" s="1"/>
    </row>
    <row r="806" spans="1:1" ht="14.25" customHeight="1" x14ac:dyDescent="0.3">
      <c r="A806" s="1"/>
    </row>
    <row r="807" spans="1:1" ht="14.25" customHeight="1" x14ac:dyDescent="0.3">
      <c r="A807" s="1"/>
    </row>
    <row r="808" spans="1:1" ht="14.25" customHeight="1" x14ac:dyDescent="0.3">
      <c r="A808" s="1"/>
    </row>
    <row r="809" spans="1:1" ht="14.25" customHeight="1" x14ac:dyDescent="0.3">
      <c r="A809" s="1"/>
    </row>
    <row r="810" spans="1:1" ht="14.25" customHeight="1" x14ac:dyDescent="0.3">
      <c r="A810" s="1"/>
    </row>
    <row r="811" spans="1:1" ht="14.25" customHeight="1" x14ac:dyDescent="0.3">
      <c r="A811" s="1"/>
    </row>
    <row r="812" spans="1:1" ht="14.25" customHeight="1" x14ac:dyDescent="0.3">
      <c r="A812" s="1"/>
    </row>
    <row r="813" spans="1:1" ht="14.25" customHeight="1" x14ac:dyDescent="0.3">
      <c r="A813" s="1"/>
    </row>
    <row r="814" spans="1:1" ht="14.25" customHeight="1" x14ac:dyDescent="0.3">
      <c r="A814" s="1"/>
    </row>
    <row r="815" spans="1:1" ht="14.25" customHeight="1" x14ac:dyDescent="0.3">
      <c r="A815" s="1"/>
    </row>
    <row r="816" spans="1:1" ht="14.25" customHeight="1" x14ac:dyDescent="0.3">
      <c r="A816" s="1"/>
    </row>
    <row r="817" spans="1:1" ht="14.25" customHeight="1" x14ac:dyDescent="0.3">
      <c r="A817" s="1"/>
    </row>
    <row r="818" spans="1:1" ht="14.25" customHeight="1" x14ac:dyDescent="0.3">
      <c r="A818" s="1"/>
    </row>
    <row r="819" spans="1:1" ht="14.25" customHeight="1" x14ac:dyDescent="0.3">
      <c r="A819" s="1"/>
    </row>
    <row r="820" spans="1:1" ht="14.25" customHeight="1" x14ac:dyDescent="0.3">
      <c r="A820" s="1"/>
    </row>
    <row r="821" spans="1:1" ht="14.25" customHeight="1" x14ac:dyDescent="0.3">
      <c r="A821" s="1"/>
    </row>
    <row r="822" spans="1:1" ht="14.25" customHeight="1" x14ac:dyDescent="0.3">
      <c r="A822" s="1"/>
    </row>
    <row r="823" spans="1:1" ht="14.25" customHeight="1" x14ac:dyDescent="0.3">
      <c r="A823" s="1"/>
    </row>
    <row r="824" spans="1:1" ht="14.25" customHeight="1" x14ac:dyDescent="0.3">
      <c r="A824" s="1"/>
    </row>
    <row r="825" spans="1:1" ht="14.25" customHeight="1" x14ac:dyDescent="0.3">
      <c r="A825" s="1"/>
    </row>
    <row r="826" spans="1:1" ht="14.25" customHeight="1" x14ac:dyDescent="0.3">
      <c r="A826" s="1"/>
    </row>
    <row r="827" spans="1:1" ht="14.25" customHeight="1" x14ac:dyDescent="0.3">
      <c r="A827" s="1"/>
    </row>
    <row r="828" spans="1:1" ht="14.25" customHeight="1" x14ac:dyDescent="0.3">
      <c r="A828" s="1"/>
    </row>
    <row r="829" spans="1:1" ht="14.25" customHeight="1" x14ac:dyDescent="0.3">
      <c r="A829" s="1"/>
    </row>
    <row r="830" spans="1:1" ht="14.25" customHeight="1" x14ac:dyDescent="0.3">
      <c r="A830" s="1"/>
    </row>
    <row r="831" spans="1:1" ht="14.25" customHeight="1" x14ac:dyDescent="0.3">
      <c r="A831" s="1"/>
    </row>
    <row r="832" spans="1:1" ht="14.25" customHeight="1" x14ac:dyDescent="0.3">
      <c r="A832" s="1"/>
    </row>
    <row r="833" spans="1:1" ht="14.25" customHeight="1" x14ac:dyDescent="0.3">
      <c r="A833" s="1"/>
    </row>
    <row r="834" spans="1:1" ht="14.25" customHeight="1" x14ac:dyDescent="0.3">
      <c r="A834" s="1"/>
    </row>
    <row r="835" spans="1:1" ht="14.25" customHeight="1" x14ac:dyDescent="0.3">
      <c r="A835" s="1"/>
    </row>
    <row r="836" spans="1:1" ht="14.25" customHeight="1" x14ac:dyDescent="0.3">
      <c r="A836" s="1"/>
    </row>
    <row r="837" spans="1:1" ht="14.25" customHeight="1" x14ac:dyDescent="0.3">
      <c r="A837" s="1"/>
    </row>
    <row r="838" spans="1:1" ht="14.25" customHeight="1" x14ac:dyDescent="0.3">
      <c r="A838" s="1"/>
    </row>
    <row r="839" spans="1:1" ht="14.25" customHeight="1" x14ac:dyDescent="0.3">
      <c r="A839" s="1"/>
    </row>
    <row r="840" spans="1:1" ht="14.25" customHeight="1" x14ac:dyDescent="0.3">
      <c r="A840" s="1"/>
    </row>
    <row r="841" spans="1:1" ht="14.25" customHeight="1" x14ac:dyDescent="0.3">
      <c r="A841" s="1"/>
    </row>
    <row r="842" spans="1:1" ht="14.25" customHeight="1" x14ac:dyDescent="0.3">
      <c r="A842" s="1"/>
    </row>
    <row r="843" spans="1:1" ht="14.25" customHeight="1" x14ac:dyDescent="0.3">
      <c r="A843" s="1"/>
    </row>
    <row r="844" spans="1:1" ht="14.25" customHeight="1" x14ac:dyDescent="0.3">
      <c r="A844" s="1"/>
    </row>
    <row r="845" spans="1:1" ht="14.25" customHeight="1" x14ac:dyDescent="0.3">
      <c r="A845" s="1"/>
    </row>
    <row r="846" spans="1:1" ht="14.25" customHeight="1" x14ac:dyDescent="0.3">
      <c r="A846" s="1"/>
    </row>
    <row r="847" spans="1:1" ht="14.25" customHeight="1" x14ac:dyDescent="0.3">
      <c r="A847" s="1"/>
    </row>
    <row r="848" spans="1:1" ht="14.25" customHeight="1" x14ac:dyDescent="0.3">
      <c r="A848" s="1"/>
    </row>
    <row r="849" spans="1:1" ht="14.25" customHeight="1" x14ac:dyDescent="0.3">
      <c r="A849" s="1"/>
    </row>
    <row r="850" spans="1:1" ht="14.25" customHeight="1" x14ac:dyDescent="0.3">
      <c r="A850" s="1"/>
    </row>
    <row r="851" spans="1:1" ht="14.25" customHeight="1" x14ac:dyDescent="0.3">
      <c r="A851" s="1"/>
    </row>
    <row r="852" spans="1:1" ht="14.25" customHeight="1" x14ac:dyDescent="0.3">
      <c r="A852" s="1"/>
    </row>
    <row r="853" spans="1:1" ht="14.25" customHeight="1" x14ac:dyDescent="0.3">
      <c r="A853" s="1"/>
    </row>
    <row r="854" spans="1:1" ht="14.25" customHeight="1" x14ac:dyDescent="0.3">
      <c r="A854" s="1"/>
    </row>
    <row r="855" spans="1:1" ht="14.25" customHeight="1" x14ac:dyDescent="0.3">
      <c r="A855" s="1"/>
    </row>
    <row r="856" spans="1:1" ht="14.25" customHeight="1" x14ac:dyDescent="0.3">
      <c r="A856" s="1"/>
    </row>
    <row r="857" spans="1:1" ht="14.25" customHeight="1" x14ac:dyDescent="0.3">
      <c r="A857" s="1"/>
    </row>
    <row r="858" spans="1:1" ht="14.25" customHeight="1" x14ac:dyDescent="0.3">
      <c r="A858" s="1"/>
    </row>
    <row r="859" spans="1:1" ht="14.25" customHeight="1" x14ac:dyDescent="0.3">
      <c r="A859" s="1"/>
    </row>
    <row r="860" spans="1:1" ht="14.25" customHeight="1" x14ac:dyDescent="0.3">
      <c r="A860" s="1"/>
    </row>
    <row r="861" spans="1:1" ht="14.25" customHeight="1" x14ac:dyDescent="0.3">
      <c r="A861" s="1"/>
    </row>
    <row r="862" spans="1:1" ht="14.25" customHeight="1" x14ac:dyDescent="0.3">
      <c r="A862" s="1"/>
    </row>
    <row r="863" spans="1:1" ht="14.25" customHeight="1" x14ac:dyDescent="0.3">
      <c r="A863" s="1"/>
    </row>
    <row r="864" spans="1:1" ht="14.25" customHeight="1" x14ac:dyDescent="0.3">
      <c r="A864" s="1"/>
    </row>
    <row r="865" spans="1:1" ht="14.25" customHeight="1" x14ac:dyDescent="0.3">
      <c r="A865" s="1"/>
    </row>
    <row r="866" spans="1:1" ht="14.25" customHeight="1" x14ac:dyDescent="0.3">
      <c r="A866" s="1"/>
    </row>
    <row r="867" spans="1:1" ht="14.25" customHeight="1" x14ac:dyDescent="0.3">
      <c r="A867" s="1"/>
    </row>
    <row r="868" spans="1:1" ht="14.25" customHeight="1" x14ac:dyDescent="0.3">
      <c r="A868" s="1"/>
    </row>
    <row r="869" spans="1:1" ht="14.25" customHeight="1" x14ac:dyDescent="0.3">
      <c r="A869" s="1"/>
    </row>
    <row r="870" spans="1:1" ht="14.25" customHeight="1" x14ac:dyDescent="0.3">
      <c r="A870" s="1"/>
    </row>
    <row r="871" spans="1:1" ht="14.25" customHeight="1" x14ac:dyDescent="0.3">
      <c r="A871" s="1"/>
    </row>
    <row r="872" spans="1:1" ht="14.25" customHeight="1" x14ac:dyDescent="0.3">
      <c r="A872" s="1"/>
    </row>
    <row r="873" spans="1:1" ht="14.25" customHeight="1" x14ac:dyDescent="0.3">
      <c r="A873" s="1"/>
    </row>
    <row r="874" spans="1:1" ht="14.25" customHeight="1" x14ac:dyDescent="0.3">
      <c r="A874" s="1"/>
    </row>
    <row r="875" spans="1:1" ht="14.25" customHeight="1" x14ac:dyDescent="0.3">
      <c r="A875" s="1"/>
    </row>
    <row r="876" spans="1:1" ht="14.25" customHeight="1" x14ac:dyDescent="0.3">
      <c r="A876" s="1"/>
    </row>
    <row r="877" spans="1:1" ht="14.25" customHeight="1" x14ac:dyDescent="0.3">
      <c r="A877" s="1"/>
    </row>
    <row r="878" spans="1:1" ht="14.25" customHeight="1" x14ac:dyDescent="0.3">
      <c r="A878" s="1"/>
    </row>
    <row r="879" spans="1:1" ht="14.25" customHeight="1" x14ac:dyDescent="0.3">
      <c r="A879" s="1"/>
    </row>
    <row r="880" spans="1:1" ht="14.25" customHeight="1" x14ac:dyDescent="0.3">
      <c r="A880" s="1"/>
    </row>
    <row r="881" spans="1:1" ht="14.25" customHeight="1" x14ac:dyDescent="0.3">
      <c r="A881" s="1"/>
    </row>
    <row r="882" spans="1:1" ht="14.25" customHeight="1" x14ac:dyDescent="0.3">
      <c r="A882" s="1"/>
    </row>
    <row r="883" spans="1:1" ht="14.25" customHeight="1" x14ac:dyDescent="0.3">
      <c r="A883" s="1"/>
    </row>
    <row r="884" spans="1:1" ht="14.25" customHeight="1" x14ac:dyDescent="0.3">
      <c r="A884" s="1"/>
    </row>
    <row r="885" spans="1:1" ht="14.25" customHeight="1" x14ac:dyDescent="0.3">
      <c r="A885" s="1"/>
    </row>
    <row r="886" spans="1:1" ht="14.25" customHeight="1" x14ac:dyDescent="0.3">
      <c r="A886" s="1"/>
    </row>
    <row r="887" spans="1:1" ht="14.25" customHeight="1" x14ac:dyDescent="0.3">
      <c r="A887" s="1"/>
    </row>
    <row r="888" spans="1:1" ht="14.25" customHeight="1" x14ac:dyDescent="0.3">
      <c r="A888" s="1"/>
    </row>
    <row r="889" spans="1:1" ht="14.25" customHeight="1" x14ac:dyDescent="0.3">
      <c r="A889" s="1"/>
    </row>
    <row r="890" spans="1:1" ht="14.25" customHeight="1" x14ac:dyDescent="0.3">
      <c r="A890" s="1"/>
    </row>
    <row r="891" spans="1:1" ht="14.25" customHeight="1" x14ac:dyDescent="0.3">
      <c r="A891" s="1"/>
    </row>
    <row r="892" spans="1:1" ht="14.25" customHeight="1" x14ac:dyDescent="0.3">
      <c r="A892" s="1"/>
    </row>
    <row r="893" spans="1:1" ht="14.25" customHeight="1" x14ac:dyDescent="0.3">
      <c r="A893" s="1"/>
    </row>
    <row r="894" spans="1:1" ht="14.25" customHeight="1" x14ac:dyDescent="0.3">
      <c r="A894" s="1"/>
    </row>
    <row r="895" spans="1:1" ht="14.25" customHeight="1" x14ac:dyDescent="0.3">
      <c r="A895" s="1"/>
    </row>
    <row r="896" spans="1:1" ht="14.25" customHeight="1" x14ac:dyDescent="0.3">
      <c r="A896" s="1"/>
    </row>
    <row r="897" spans="1:1" ht="14.25" customHeight="1" x14ac:dyDescent="0.3">
      <c r="A897" s="1"/>
    </row>
    <row r="898" spans="1:1" ht="14.25" customHeight="1" x14ac:dyDescent="0.3">
      <c r="A898" s="1"/>
    </row>
    <row r="899" spans="1:1" ht="14.25" customHeight="1" x14ac:dyDescent="0.3">
      <c r="A899" s="1"/>
    </row>
    <row r="900" spans="1:1" ht="14.25" customHeight="1" x14ac:dyDescent="0.3">
      <c r="A900" s="1"/>
    </row>
    <row r="901" spans="1:1" ht="14.25" customHeight="1" x14ac:dyDescent="0.3">
      <c r="A901" s="1"/>
    </row>
    <row r="902" spans="1:1" ht="14.25" customHeight="1" x14ac:dyDescent="0.3">
      <c r="A902" s="1"/>
    </row>
    <row r="903" spans="1:1" ht="14.25" customHeight="1" x14ac:dyDescent="0.3">
      <c r="A903" s="1"/>
    </row>
    <row r="904" spans="1:1" ht="14.25" customHeight="1" x14ac:dyDescent="0.3">
      <c r="A904" s="1"/>
    </row>
    <row r="905" spans="1:1" ht="14.25" customHeight="1" x14ac:dyDescent="0.3">
      <c r="A905" s="1"/>
    </row>
    <row r="906" spans="1:1" ht="14.25" customHeight="1" x14ac:dyDescent="0.3">
      <c r="A906" s="1"/>
    </row>
    <row r="907" spans="1:1" ht="14.25" customHeight="1" x14ac:dyDescent="0.3">
      <c r="A907" s="1"/>
    </row>
    <row r="908" spans="1:1" ht="14.25" customHeight="1" x14ac:dyDescent="0.3">
      <c r="A908" s="1"/>
    </row>
    <row r="909" spans="1:1" ht="14.25" customHeight="1" x14ac:dyDescent="0.3">
      <c r="A909" s="1"/>
    </row>
    <row r="910" spans="1:1" ht="14.25" customHeight="1" x14ac:dyDescent="0.3">
      <c r="A910" s="1"/>
    </row>
    <row r="911" spans="1:1" ht="14.25" customHeight="1" x14ac:dyDescent="0.3">
      <c r="A911" s="1"/>
    </row>
    <row r="912" spans="1:1" ht="14.25" customHeight="1" x14ac:dyDescent="0.3">
      <c r="A912" s="1"/>
    </row>
    <row r="913" spans="1:1" ht="14.25" customHeight="1" x14ac:dyDescent="0.3">
      <c r="A913" s="1"/>
    </row>
    <row r="914" spans="1:1" ht="14.25" customHeight="1" x14ac:dyDescent="0.3">
      <c r="A914" s="1"/>
    </row>
    <row r="915" spans="1:1" ht="14.25" customHeight="1" x14ac:dyDescent="0.3">
      <c r="A915" s="1"/>
    </row>
    <row r="916" spans="1:1" ht="14.25" customHeight="1" x14ac:dyDescent="0.3">
      <c r="A916" s="1"/>
    </row>
    <row r="917" spans="1:1" ht="14.25" customHeight="1" x14ac:dyDescent="0.3">
      <c r="A917" s="1"/>
    </row>
    <row r="918" spans="1:1" ht="14.25" customHeight="1" x14ac:dyDescent="0.3">
      <c r="A918" s="1"/>
    </row>
    <row r="919" spans="1:1" ht="14.25" customHeight="1" x14ac:dyDescent="0.3">
      <c r="A919" s="1"/>
    </row>
    <row r="920" spans="1:1" ht="14.25" customHeight="1" x14ac:dyDescent="0.3">
      <c r="A920" s="1"/>
    </row>
    <row r="921" spans="1:1" ht="14.25" customHeight="1" x14ac:dyDescent="0.3">
      <c r="A921" s="1"/>
    </row>
    <row r="922" spans="1:1" ht="14.25" customHeight="1" x14ac:dyDescent="0.3">
      <c r="A922" s="1"/>
    </row>
    <row r="923" spans="1:1" ht="14.25" customHeight="1" x14ac:dyDescent="0.3">
      <c r="A923" s="1"/>
    </row>
    <row r="924" spans="1:1" ht="14.25" customHeight="1" x14ac:dyDescent="0.3">
      <c r="A924" s="1"/>
    </row>
    <row r="925" spans="1:1" ht="14.25" customHeight="1" x14ac:dyDescent="0.3">
      <c r="A925" s="1"/>
    </row>
    <row r="926" spans="1:1" ht="14.25" customHeight="1" x14ac:dyDescent="0.3">
      <c r="A926" s="1"/>
    </row>
    <row r="927" spans="1:1" ht="14.25" customHeight="1" x14ac:dyDescent="0.3">
      <c r="A927" s="1"/>
    </row>
    <row r="928" spans="1:1" ht="14.25" customHeight="1" x14ac:dyDescent="0.3">
      <c r="A928" s="1"/>
    </row>
    <row r="929" spans="1:1" ht="14.25" customHeight="1" x14ac:dyDescent="0.3">
      <c r="A929" s="1"/>
    </row>
    <row r="930" spans="1:1" ht="14.25" customHeight="1" x14ac:dyDescent="0.3">
      <c r="A930" s="1"/>
    </row>
    <row r="931" spans="1:1" ht="14.25" customHeight="1" x14ac:dyDescent="0.3">
      <c r="A931" s="1"/>
    </row>
    <row r="932" spans="1:1" ht="14.25" customHeight="1" x14ac:dyDescent="0.3">
      <c r="A932" s="1"/>
    </row>
    <row r="933" spans="1:1" ht="14.25" customHeight="1" x14ac:dyDescent="0.3">
      <c r="A933" s="1"/>
    </row>
    <row r="934" spans="1:1" ht="14.25" customHeight="1" x14ac:dyDescent="0.3">
      <c r="A934" s="1"/>
    </row>
    <row r="935" spans="1:1" ht="14.25" customHeight="1" x14ac:dyDescent="0.3">
      <c r="A935" s="1"/>
    </row>
    <row r="936" spans="1:1" ht="14.25" customHeight="1" x14ac:dyDescent="0.3">
      <c r="A936" s="1"/>
    </row>
    <row r="937" spans="1:1" ht="14.25" customHeight="1" x14ac:dyDescent="0.3">
      <c r="A937" s="1"/>
    </row>
    <row r="938" spans="1:1" ht="14.25" customHeight="1" x14ac:dyDescent="0.3">
      <c r="A938" s="1"/>
    </row>
    <row r="939" spans="1:1" ht="14.25" customHeight="1" x14ac:dyDescent="0.3">
      <c r="A939" s="1"/>
    </row>
    <row r="940" spans="1:1" ht="14.25" customHeight="1" x14ac:dyDescent="0.3">
      <c r="A940" s="1"/>
    </row>
    <row r="941" spans="1:1" ht="14.25" customHeight="1" x14ac:dyDescent="0.3">
      <c r="A941" s="1"/>
    </row>
    <row r="942" spans="1:1" ht="14.25" customHeight="1" x14ac:dyDescent="0.3">
      <c r="A942" s="1"/>
    </row>
    <row r="943" spans="1:1" ht="14.25" customHeight="1" x14ac:dyDescent="0.3">
      <c r="A943" s="1"/>
    </row>
    <row r="944" spans="1:1" ht="14.25" customHeight="1" x14ac:dyDescent="0.3">
      <c r="A944" s="1"/>
    </row>
    <row r="945" spans="1:1" ht="14.25" customHeight="1" x14ac:dyDescent="0.3">
      <c r="A945" s="1"/>
    </row>
    <row r="946" spans="1:1" ht="14.25" customHeight="1" x14ac:dyDescent="0.3">
      <c r="A946" s="1"/>
    </row>
    <row r="947" spans="1:1" ht="14.25" customHeight="1" x14ac:dyDescent="0.3">
      <c r="A947" s="1"/>
    </row>
    <row r="948" spans="1:1" ht="14.25" customHeight="1" x14ac:dyDescent="0.3">
      <c r="A948" s="1"/>
    </row>
    <row r="949" spans="1:1" ht="14.25" customHeight="1" x14ac:dyDescent="0.3">
      <c r="A949" s="1"/>
    </row>
    <row r="950" spans="1:1" ht="14.25" customHeight="1" x14ac:dyDescent="0.3">
      <c r="A950" s="1"/>
    </row>
    <row r="951" spans="1:1" ht="14.25" customHeight="1" x14ac:dyDescent="0.3">
      <c r="A951" s="1"/>
    </row>
    <row r="952" spans="1:1" ht="14.25" customHeight="1" x14ac:dyDescent="0.3">
      <c r="A952" s="1"/>
    </row>
    <row r="953" spans="1:1" ht="14.25" customHeight="1" x14ac:dyDescent="0.3">
      <c r="A953" s="1"/>
    </row>
    <row r="954" spans="1:1" ht="14.25" customHeight="1" x14ac:dyDescent="0.3">
      <c r="A954" s="1"/>
    </row>
    <row r="955" spans="1:1" ht="14.25" customHeight="1" x14ac:dyDescent="0.3">
      <c r="A955" s="1"/>
    </row>
    <row r="956" spans="1:1" ht="14.25" customHeight="1" x14ac:dyDescent="0.3">
      <c r="A956" s="1"/>
    </row>
    <row r="957" spans="1:1" ht="14.25" customHeight="1" x14ac:dyDescent="0.3">
      <c r="A957" s="1"/>
    </row>
    <row r="958" spans="1:1" ht="14.25" customHeight="1" x14ac:dyDescent="0.3">
      <c r="A958" s="1"/>
    </row>
    <row r="959" spans="1:1" ht="14.25" customHeight="1" x14ac:dyDescent="0.3">
      <c r="A959" s="1"/>
    </row>
    <row r="960" spans="1:1" ht="14.25" customHeight="1" x14ac:dyDescent="0.3">
      <c r="A960" s="1"/>
    </row>
    <row r="961" spans="1:1" ht="14.25" customHeight="1" x14ac:dyDescent="0.3">
      <c r="A961" s="1"/>
    </row>
    <row r="962" spans="1:1" ht="14.25" customHeight="1" x14ac:dyDescent="0.3">
      <c r="A962" s="1"/>
    </row>
    <row r="963" spans="1:1" ht="14.25" customHeight="1" x14ac:dyDescent="0.3">
      <c r="A963" s="1"/>
    </row>
    <row r="964" spans="1:1" ht="14.25" customHeight="1" x14ac:dyDescent="0.3">
      <c r="A964" s="1"/>
    </row>
    <row r="965" spans="1:1" ht="14.25" customHeight="1" x14ac:dyDescent="0.3">
      <c r="A965" s="1"/>
    </row>
    <row r="966" spans="1:1" ht="14.25" customHeight="1" x14ac:dyDescent="0.3">
      <c r="A966" s="1"/>
    </row>
    <row r="967" spans="1:1" ht="14.25" customHeight="1" x14ac:dyDescent="0.3">
      <c r="A967" s="1"/>
    </row>
    <row r="968" spans="1:1" ht="14.25" customHeight="1" x14ac:dyDescent="0.3">
      <c r="A968" s="1"/>
    </row>
    <row r="969" spans="1:1" ht="14.25" customHeight="1" x14ac:dyDescent="0.3">
      <c r="A969" s="1"/>
    </row>
    <row r="970" spans="1:1" ht="14.25" customHeight="1" x14ac:dyDescent="0.3">
      <c r="A970" s="1"/>
    </row>
    <row r="971" spans="1:1" ht="14.25" customHeight="1" x14ac:dyDescent="0.3">
      <c r="A971" s="1"/>
    </row>
    <row r="972" spans="1:1" ht="14.25" customHeight="1" x14ac:dyDescent="0.3">
      <c r="A972" s="1"/>
    </row>
    <row r="973" spans="1:1" ht="14.25" customHeight="1" x14ac:dyDescent="0.3">
      <c r="A973" s="1"/>
    </row>
    <row r="974" spans="1:1" ht="14.25" customHeight="1" x14ac:dyDescent="0.3">
      <c r="A974" s="1"/>
    </row>
    <row r="975" spans="1:1" ht="14.25" customHeight="1" x14ac:dyDescent="0.3">
      <c r="A975" s="1"/>
    </row>
    <row r="976" spans="1:1" ht="14.25" customHeight="1" x14ac:dyDescent="0.3">
      <c r="A976" s="1"/>
    </row>
    <row r="977" spans="1:1" ht="14.25" customHeight="1" x14ac:dyDescent="0.3">
      <c r="A977" s="1"/>
    </row>
    <row r="978" spans="1:1" ht="14.25" customHeight="1" x14ac:dyDescent="0.3">
      <c r="A978" s="1"/>
    </row>
    <row r="979" spans="1:1" ht="14.25" customHeight="1" x14ac:dyDescent="0.3">
      <c r="A979" s="1"/>
    </row>
    <row r="980" spans="1:1" ht="14.25" customHeight="1" x14ac:dyDescent="0.3">
      <c r="A980" s="1"/>
    </row>
    <row r="981" spans="1:1" ht="14.25" customHeight="1" x14ac:dyDescent="0.3">
      <c r="A981" s="1"/>
    </row>
    <row r="982" spans="1:1" ht="14.25" customHeight="1" x14ac:dyDescent="0.3">
      <c r="A982" s="1"/>
    </row>
    <row r="983" spans="1:1" ht="14.25" customHeight="1" x14ac:dyDescent="0.3">
      <c r="A983" s="1"/>
    </row>
    <row r="984" spans="1:1" ht="14.25" customHeight="1" x14ac:dyDescent="0.3">
      <c r="A984" s="1"/>
    </row>
    <row r="985" spans="1:1" ht="14.25" customHeight="1" x14ac:dyDescent="0.3">
      <c r="A985" s="1"/>
    </row>
    <row r="986" spans="1:1" ht="14.25" customHeight="1" x14ac:dyDescent="0.3">
      <c r="A986" s="1"/>
    </row>
    <row r="987" spans="1:1" ht="14.25" customHeight="1" x14ac:dyDescent="0.3">
      <c r="A987" s="1"/>
    </row>
    <row r="988" spans="1:1" ht="14.25" customHeight="1" x14ac:dyDescent="0.3">
      <c r="A988" s="1"/>
    </row>
    <row r="989" spans="1:1" ht="14.25" customHeight="1" x14ac:dyDescent="0.3">
      <c r="A989" s="1"/>
    </row>
    <row r="990" spans="1:1" ht="14.25" customHeight="1" x14ac:dyDescent="0.3">
      <c r="A990" s="1"/>
    </row>
    <row r="991" spans="1:1" ht="14.25" customHeight="1" x14ac:dyDescent="0.3">
      <c r="A991" s="1"/>
    </row>
    <row r="992" spans="1:1" ht="14.25" customHeight="1" x14ac:dyDescent="0.3">
      <c r="A992" s="1"/>
    </row>
    <row r="993" spans="1:1" ht="14.25" customHeight="1" x14ac:dyDescent="0.3">
      <c r="A993" s="1"/>
    </row>
    <row r="994" spans="1:1" ht="14.25" customHeight="1" x14ac:dyDescent="0.3">
      <c r="A994" s="1"/>
    </row>
    <row r="995" spans="1:1" ht="14.25" customHeight="1" x14ac:dyDescent="0.3">
      <c r="A995" s="1"/>
    </row>
    <row r="996" spans="1:1" ht="14.25" customHeight="1" x14ac:dyDescent="0.3">
      <c r="A996" s="1"/>
    </row>
    <row r="997" spans="1:1" ht="14.25" customHeight="1" x14ac:dyDescent="0.3">
      <c r="A997" s="1"/>
    </row>
    <row r="998" spans="1:1" ht="14.25" customHeight="1" x14ac:dyDescent="0.3">
      <c r="A998" s="1"/>
    </row>
    <row r="999" spans="1:1" ht="14.25" customHeight="1" x14ac:dyDescent="0.3">
      <c r="A999" s="1"/>
    </row>
    <row r="1000" spans="1:1" ht="14.25" customHeight="1" x14ac:dyDescent="0.3">
      <c r="A1000" s="1"/>
    </row>
  </sheetData>
  <pageMargins left="0.7" right="0.7" top="0.75" bottom="0.75" header="0" footer="0"/>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4">
    <tabColor theme="9"/>
  </sheetPr>
  <dimension ref="A1:Z1000"/>
  <sheetViews>
    <sheetView showGridLines="0" topLeftCell="A99" workbookViewId="0">
      <selection activeCell="D23" sqref="D23"/>
    </sheetView>
  </sheetViews>
  <sheetFormatPr baseColWidth="10" defaultColWidth="14.44140625" defaultRowHeight="15" customHeight="1" x14ac:dyDescent="0.3"/>
  <cols>
    <col min="1" max="1" width="18.109375" customWidth="1"/>
    <col min="2" max="2" width="4.88671875" customWidth="1"/>
    <col min="3" max="3" width="4.33203125" customWidth="1"/>
    <col min="4" max="6" width="11.33203125" customWidth="1"/>
    <col min="7" max="7" width="11.109375" customWidth="1"/>
    <col min="8" max="8" width="4.33203125" customWidth="1"/>
    <col min="9" max="11" width="11.33203125" customWidth="1"/>
    <col min="12" max="12" width="8.6640625" customWidth="1"/>
    <col min="13" max="15" width="8.6640625" hidden="1" customWidth="1"/>
    <col min="16" max="26" width="8.6640625" customWidth="1"/>
  </cols>
  <sheetData>
    <row r="1" spans="1:26" ht="150" customHeight="1" x14ac:dyDescent="0.3">
      <c r="A1" s="1"/>
      <c r="B1" s="1"/>
      <c r="C1" s="1"/>
      <c r="D1" s="1"/>
      <c r="E1" s="1"/>
      <c r="F1" s="1"/>
      <c r="G1" s="1"/>
      <c r="H1" s="1"/>
      <c r="I1" s="1"/>
    </row>
    <row r="2" spans="1:26" ht="14.25" customHeight="1" x14ac:dyDescent="0.3">
      <c r="A2" s="1"/>
      <c r="B2" s="1"/>
      <c r="C2" s="1"/>
      <c r="D2" s="1"/>
      <c r="E2" s="1"/>
      <c r="F2" s="1"/>
      <c r="G2" s="1"/>
      <c r="H2" s="1"/>
      <c r="I2" s="1"/>
    </row>
    <row r="3" spans="1:26" ht="15.75" customHeight="1" x14ac:dyDescent="0.3">
      <c r="A3" s="2"/>
      <c r="B3" s="1"/>
      <c r="C3" s="1"/>
      <c r="D3" s="1"/>
      <c r="E3" s="1"/>
      <c r="F3" s="1"/>
      <c r="G3" s="1"/>
      <c r="H3" s="1"/>
      <c r="I3" s="1"/>
    </row>
    <row r="4" spans="1:26" ht="0.75" customHeight="1" x14ac:dyDescent="0.3">
      <c r="A4" s="1"/>
      <c r="B4" s="1"/>
      <c r="C4" s="1"/>
      <c r="D4" s="1"/>
      <c r="E4" s="1"/>
      <c r="F4" s="1"/>
      <c r="G4" s="1"/>
      <c r="H4" s="1"/>
      <c r="I4" s="1"/>
    </row>
    <row r="5" spans="1:26" ht="15.75" customHeight="1" x14ac:dyDescent="0.3">
      <c r="A5" s="1"/>
    </row>
    <row r="6" spans="1:26" ht="14.25" customHeight="1" x14ac:dyDescent="0.4">
      <c r="A6" s="1"/>
      <c r="C6" s="21"/>
      <c r="D6" s="116" t="s">
        <v>25</v>
      </c>
      <c r="E6" s="117"/>
      <c r="F6" s="117"/>
      <c r="G6" s="32"/>
      <c r="H6" s="21"/>
      <c r="I6" s="116" t="s">
        <v>26</v>
      </c>
      <c r="J6" s="117"/>
      <c r="K6" s="117"/>
      <c r="M6" s="10" t="s">
        <v>27</v>
      </c>
      <c r="N6" s="10"/>
      <c r="O6" s="10"/>
    </row>
    <row r="7" spans="1:26" ht="14.25" customHeight="1" x14ac:dyDescent="0.3">
      <c r="A7" s="33"/>
      <c r="B7" s="33"/>
      <c r="C7" s="34" t="s">
        <v>28</v>
      </c>
      <c r="D7" s="34" t="s">
        <v>29</v>
      </c>
      <c r="E7" s="34" t="s">
        <v>30</v>
      </c>
      <c r="F7" s="34" t="s">
        <v>31</v>
      </c>
      <c r="G7" s="34"/>
      <c r="H7" s="34" t="s">
        <v>28</v>
      </c>
      <c r="I7" s="34" t="s">
        <v>29</v>
      </c>
      <c r="J7" s="34" t="s">
        <v>30</v>
      </c>
      <c r="K7" s="34" t="s">
        <v>31</v>
      </c>
      <c r="L7" s="33"/>
      <c r="M7" s="35" t="s">
        <v>29</v>
      </c>
      <c r="N7" s="35" t="s">
        <v>30</v>
      </c>
      <c r="O7" s="35" t="s">
        <v>31</v>
      </c>
      <c r="P7" s="33"/>
      <c r="Q7" s="33"/>
      <c r="R7" s="33"/>
      <c r="S7" s="33"/>
      <c r="T7" s="33"/>
      <c r="U7" s="33"/>
      <c r="V7" s="33"/>
      <c r="W7" s="33"/>
      <c r="X7" s="33"/>
      <c r="Y7" s="33"/>
      <c r="Z7" s="33"/>
    </row>
    <row r="8" spans="1:26" ht="14.25" customHeight="1" x14ac:dyDescent="0.3">
      <c r="A8" s="1"/>
      <c r="C8" s="21">
        <v>0</v>
      </c>
      <c r="D8" s="1">
        <f>IF(ISNUMBER(VLOOKUP('Country selection'!$E$5,incidence!$A$2:$CX$195,$C8+2,FALSE)),VLOOKUP('Country selection'!$E$5,incidence!$A$2:$CX$195,$C8+2,FALSE),0)</f>
        <v>0</v>
      </c>
      <c r="E8" s="1">
        <f>IF(ISNUMBER(VLOOKUP('Country selection'!$E$5,mortcecx!$A$2:$CX$195,$C8+2,FALSE)),VLOOKUP('Country selection'!$E$5,mortcecx!$A$2:$CX$195,$C8+2,FALSE),0)</f>
        <v>0</v>
      </c>
      <c r="F8" s="1">
        <f>IF(ISNUMBER(VLOOKUP('Country selection'!$E$5,mortall!$A$2:$CX$195,$C8+2,FALSE)),VLOOKUP('Country selection'!$E$5,mortall!$A$2:$CX$195,$C8+2,FALSE),0)</f>
        <v>1.1610000000000001E-2</v>
      </c>
      <c r="G8" s="1"/>
      <c r="H8" s="21">
        <v>0</v>
      </c>
      <c r="I8" s="36"/>
      <c r="J8" s="36"/>
      <c r="K8" s="36"/>
      <c r="M8" s="10">
        <f t="shared" ref="M8:O8" si="0">IF(I8="",D8,I8)</f>
        <v>0</v>
      </c>
      <c r="N8" s="10">
        <f t="shared" si="0"/>
        <v>0</v>
      </c>
      <c r="O8" s="10">
        <f t="shared" si="0"/>
        <v>1.1610000000000001E-2</v>
      </c>
    </row>
    <row r="9" spans="1:26" ht="14.25" customHeight="1" x14ac:dyDescent="0.3">
      <c r="A9" s="1"/>
      <c r="C9" s="21">
        <f t="shared" ref="C9:C108" si="1">C8+1</f>
        <v>1</v>
      </c>
      <c r="D9" s="1">
        <f>IF(ISNUMBER(VLOOKUP('Country selection'!$E$5,incidence!$A$2:$CX$195,$C9+2,FALSE)),VLOOKUP('Country selection'!$E$5,incidence!$A$2:$CX$195,$C9+2,FALSE),0)</f>
        <v>0</v>
      </c>
      <c r="E9" s="1">
        <f>IF(ISNUMBER(VLOOKUP('Country selection'!$E$5,mortcecx!$A$2:$CX$195,$C9+2,FALSE)),VLOOKUP('Country selection'!$E$5,mortcecx!$A$2:$CX$195,$C9+2,FALSE),0)</f>
        <v>0</v>
      </c>
      <c r="F9" s="1">
        <f>IF(ISNUMBER(VLOOKUP('Country selection'!$E$5,mortall!$A$2:$CX$195,$C9+2,FALSE)),VLOOKUP('Country selection'!$E$5,mortall!$A$2:$CX$195,$C9+2,FALSE),0)</f>
        <v>5.1999999999999995E-4</v>
      </c>
      <c r="G9" s="1"/>
      <c r="H9" s="21">
        <f t="shared" ref="H9:H108" si="2">H8+1</f>
        <v>1</v>
      </c>
      <c r="I9" s="36"/>
      <c r="J9" s="36"/>
      <c r="K9" s="36"/>
      <c r="M9" s="10">
        <f t="shared" ref="M9:O9" si="3">IF(I9="",D9,I9)</f>
        <v>0</v>
      </c>
      <c r="N9" s="10">
        <f t="shared" si="3"/>
        <v>0</v>
      </c>
      <c r="O9" s="10">
        <f t="shared" si="3"/>
        <v>5.1999999999999995E-4</v>
      </c>
    </row>
    <row r="10" spans="1:26" ht="14.25" customHeight="1" x14ac:dyDescent="0.3">
      <c r="A10" s="1"/>
      <c r="C10" s="21">
        <f t="shared" si="1"/>
        <v>2</v>
      </c>
      <c r="D10" s="1">
        <f>IF(ISNUMBER(VLOOKUP('Country selection'!$E$5,incidence!$A$2:$CX$195,$C10+2,FALSE)),VLOOKUP('Country selection'!$E$5,incidence!$A$2:$CX$195,$C10+2,FALSE),0)</f>
        <v>0</v>
      </c>
      <c r="E10" s="1">
        <f>IF(ISNUMBER(VLOOKUP('Country selection'!$E$5,mortcecx!$A$2:$CX$195,$C10+2,FALSE)),VLOOKUP('Country selection'!$E$5,mortcecx!$A$2:$CX$195,$C10+2,FALSE),0)</f>
        <v>0</v>
      </c>
      <c r="F10" s="1">
        <f>IF(ISNUMBER(VLOOKUP('Country selection'!$E$5,mortall!$A$2:$CX$195,$C10+2,FALSE)),VLOOKUP('Country selection'!$E$5,mortall!$A$2:$CX$195,$C10+2,FALSE),0)</f>
        <v>5.1999999999999995E-4</v>
      </c>
      <c r="G10" s="1"/>
      <c r="H10" s="21">
        <f t="shared" si="2"/>
        <v>2</v>
      </c>
      <c r="I10" s="36"/>
      <c r="J10" s="36"/>
      <c r="K10" s="36"/>
      <c r="M10" s="10">
        <f t="shared" ref="M10:O10" si="4">IF(I10="",D10,I10)</f>
        <v>0</v>
      </c>
      <c r="N10" s="10">
        <f t="shared" si="4"/>
        <v>0</v>
      </c>
      <c r="O10" s="10">
        <f t="shared" si="4"/>
        <v>5.1999999999999995E-4</v>
      </c>
    </row>
    <row r="11" spans="1:26" ht="14.25" customHeight="1" x14ac:dyDescent="0.3">
      <c r="A11" s="1"/>
      <c r="C11" s="21">
        <f t="shared" si="1"/>
        <v>3</v>
      </c>
      <c r="D11" s="1">
        <f>IF(ISNUMBER(VLOOKUP('Country selection'!$E$5,incidence!$A$2:$CX$195,$C11+2,FALSE)),VLOOKUP('Country selection'!$E$5,incidence!$A$2:$CX$195,$C11+2,FALSE),0)</f>
        <v>0</v>
      </c>
      <c r="E11" s="1">
        <f>IF(ISNUMBER(VLOOKUP('Country selection'!$E$5,mortcecx!$A$2:$CX$195,$C11+2,FALSE)),VLOOKUP('Country selection'!$E$5,mortcecx!$A$2:$CX$195,$C11+2,FALSE),0)</f>
        <v>0</v>
      </c>
      <c r="F11" s="1">
        <f>IF(ISNUMBER(VLOOKUP('Country selection'!$E$5,mortall!$A$2:$CX$195,$C11+2,FALSE)),VLOOKUP('Country selection'!$E$5,mortall!$A$2:$CX$195,$C11+2,FALSE),0)</f>
        <v>5.1999999999999995E-4</v>
      </c>
      <c r="G11" s="1"/>
      <c r="H11" s="21">
        <f t="shared" si="2"/>
        <v>3</v>
      </c>
      <c r="I11" s="36"/>
      <c r="J11" s="36"/>
      <c r="K11" s="36"/>
      <c r="M11" s="10">
        <f t="shared" ref="M11:O11" si="5">IF(I11="",D11,I11)</f>
        <v>0</v>
      </c>
      <c r="N11" s="10">
        <f t="shared" si="5"/>
        <v>0</v>
      </c>
      <c r="O11" s="10">
        <f t="shared" si="5"/>
        <v>5.1999999999999995E-4</v>
      </c>
    </row>
    <row r="12" spans="1:26" ht="14.25" customHeight="1" x14ac:dyDescent="0.3">
      <c r="A12" s="1"/>
      <c r="C12" s="21">
        <f t="shared" si="1"/>
        <v>4</v>
      </c>
      <c r="D12" s="1">
        <f>IF(ISNUMBER(VLOOKUP('Country selection'!$E$5,incidence!$A$2:$CX$195,$C12+2,FALSE)),VLOOKUP('Country selection'!$E$5,incidence!$A$2:$CX$195,$C12+2,FALSE),0)</f>
        <v>0</v>
      </c>
      <c r="E12" s="1">
        <f>IF(ISNUMBER(VLOOKUP('Country selection'!$E$5,mortcecx!$A$2:$CX$195,$C12+2,FALSE)),VLOOKUP('Country selection'!$E$5,mortcecx!$A$2:$CX$195,$C12+2,FALSE),0)</f>
        <v>0</v>
      </c>
      <c r="F12" s="1">
        <f>IF(ISNUMBER(VLOOKUP('Country selection'!$E$5,mortall!$A$2:$CX$195,$C12+2,FALSE)),VLOOKUP('Country selection'!$E$5,mortall!$A$2:$CX$195,$C12+2,FALSE),0)</f>
        <v>5.1999999999999995E-4</v>
      </c>
      <c r="G12" s="1"/>
      <c r="H12" s="21">
        <f t="shared" si="2"/>
        <v>4</v>
      </c>
      <c r="I12" s="36"/>
      <c r="J12" s="36"/>
      <c r="K12" s="36"/>
      <c r="M12" s="10">
        <f t="shared" ref="M12:O12" si="6">IF(I12="",D12,I12)</f>
        <v>0</v>
      </c>
      <c r="N12" s="10">
        <f t="shared" si="6"/>
        <v>0</v>
      </c>
      <c r="O12" s="10">
        <f t="shared" si="6"/>
        <v>5.1999999999999995E-4</v>
      </c>
    </row>
    <row r="13" spans="1:26" ht="14.25" customHeight="1" x14ac:dyDescent="0.3">
      <c r="A13" s="1"/>
      <c r="C13" s="21">
        <f t="shared" si="1"/>
        <v>5</v>
      </c>
      <c r="D13" s="1">
        <f>IF(ISNUMBER(VLOOKUP('Country selection'!$E$5,incidence!$A$2:$CX$195,$C13+2,FALSE)),VLOOKUP('Country selection'!$E$5,incidence!$A$2:$CX$195,$C13+2,FALSE),0)</f>
        <v>0</v>
      </c>
      <c r="E13" s="1">
        <f>IF(ISNUMBER(VLOOKUP('Country selection'!$E$5,mortcecx!$A$2:$CX$195,$C13+2,FALSE)),VLOOKUP('Country selection'!$E$5,mortcecx!$A$2:$CX$195,$C13+2,FALSE),0)</f>
        <v>0</v>
      </c>
      <c r="F13" s="1">
        <f>IF(ISNUMBER(VLOOKUP('Country selection'!$E$5,mortall!$A$2:$CX$195,$C13+2,FALSE)),VLOOKUP('Country selection'!$E$5,mortall!$A$2:$CX$195,$C13+2,FALSE),0)</f>
        <v>2.5000000000000001E-4</v>
      </c>
      <c r="G13" s="1"/>
      <c r="H13" s="21">
        <f t="shared" si="2"/>
        <v>5</v>
      </c>
      <c r="I13" s="36"/>
      <c r="J13" s="36"/>
      <c r="K13" s="36"/>
      <c r="M13" s="10">
        <f t="shared" ref="M13:O13" si="7">IF(I13="",D13,I13)</f>
        <v>0</v>
      </c>
      <c r="N13" s="10">
        <f t="shared" si="7"/>
        <v>0</v>
      </c>
      <c r="O13" s="10">
        <f t="shared" si="7"/>
        <v>2.5000000000000001E-4</v>
      </c>
    </row>
    <row r="14" spans="1:26" ht="14.25" customHeight="1" x14ac:dyDescent="0.3">
      <c r="A14" s="1"/>
      <c r="C14" s="21">
        <f t="shared" si="1"/>
        <v>6</v>
      </c>
      <c r="D14" s="1">
        <f>IF(ISNUMBER(VLOOKUP('Country selection'!$E$5,incidence!$A$2:$CX$195,$C14+2,FALSE)),VLOOKUP('Country selection'!$E$5,incidence!$A$2:$CX$195,$C14+2,FALSE),0)</f>
        <v>0</v>
      </c>
      <c r="E14" s="1">
        <f>IF(ISNUMBER(VLOOKUP('Country selection'!$E$5,mortcecx!$A$2:$CX$195,$C14+2,FALSE)),VLOOKUP('Country selection'!$E$5,mortcecx!$A$2:$CX$195,$C14+2,FALSE),0)</f>
        <v>0</v>
      </c>
      <c r="F14" s="1">
        <f>IF(ISNUMBER(VLOOKUP('Country selection'!$E$5,mortall!$A$2:$CX$195,$C14+2,FALSE)),VLOOKUP('Country selection'!$E$5,mortall!$A$2:$CX$195,$C14+2,FALSE),0)</f>
        <v>2.5000000000000001E-4</v>
      </c>
      <c r="G14" s="1"/>
      <c r="H14" s="21">
        <f t="shared" si="2"/>
        <v>6</v>
      </c>
      <c r="I14" s="36"/>
      <c r="J14" s="36"/>
      <c r="K14" s="36"/>
      <c r="M14" s="10">
        <f t="shared" ref="M14:O14" si="8">IF(I14="",D14,I14)</f>
        <v>0</v>
      </c>
      <c r="N14" s="10">
        <f t="shared" si="8"/>
        <v>0</v>
      </c>
      <c r="O14" s="10">
        <f t="shared" si="8"/>
        <v>2.5000000000000001E-4</v>
      </c>
    </row>
    <row r="15" spans="1:26" ht="14.25" customHeight="1" x14ac:dyDescent="0.3">
      <c r="A15" s="1"/>
      <c r="C15" s="21">
        <f t="shared" si="1"/>
        <v>7</v>
      </c>
      <c r="D15" s="1">
        <f>IF(ISNUMBER(VLOOKUP('Country selection'!$E$5,incidence!$A$2:$CX$195,$C15+2,FALSE)),VLOOKUP('Country selection'!$E$5,incidence!$A$2:$CX$195,$C15+2,FALSE),0)</f>
        <v>0</v>
      </c>
      <c r="E15" s="1">
        <f>IF(ISNUMBER(VLOOKUP('Country selection'!$E$5,mortcecx!$A$2:$CX$195,$C15+2,FALSE)),VLOOKUP('Country selection'!$E$5,mortcecx!$A$2:$CX$195,$C15+2,FALSE),0)</f>
        <v>0</v>
      </c>
      <c r="F15" s="1">
        <f>IF(ISNUMBER(VLOOKUP('Country selection'!$E$5,mortall!$A$2:$CX$195,$C15+2,FALSE)),VLOOKUP('Country selection'!$E$5,mortall!$A$2:$CX$195,$C15+2,FALSE),0)</f>
        <v>2.5000000000000001E-4</v>
      </c>
      <c r="G15" s="1"/>
      <c r="H15" s="21">
        <f t="shared" si="2"/>
        <v>7</v>
      </c>
      <c r="I15" s="36"/>
      <c r="J15" s="36"/>
      <c r="K15" s="36"/>
      <c r="M15" s="10">
        <f t="shared" ref="M15:O15" si="9">IF(I15="",D15,I15)</f>
        <v>0</v>
      </c>
      <c r="N15" s="10">
        <f t="shared" si="9"/>
        <v>0</v>
      </c>
      <c r="O15" s="10">
        <f t="shared" si="9"/>
        <v>2.5000000000000001E-4</v>
      </c>
    </row>
    <row r="16" spans="1:26" ht="14.25" customHeight="1" x14ac:dyDescent="0.3">
      <c r="A16" s="1"/>
      <c r="C16" s="21">
        <f t="shared" si="1"/>
        <v>8</v>
      </c>
      <c r="D16" s="1">
        <f>IF(ISNUMBER(VLOOKUP('Country selection'!$E$5,incidence!$A$2:$CX$195,$C16+2,FALSE)),VLOOKUP('Country selection'!$E$5,incidence!$A$2:$CX$195,$C16+2,FALSE),0)</f>
        <v>0</v>
      </c>
      <c r="E16" s="1">
        <f>IF(ISNUMBER(VLOOKUP('Country selection'!$E$5,mortcecx!$A$2:$CX$195,$C16+2,FALSE)),VLOOKUP('Country selection'!$E$5,mortcecx!$A$2:$CX$195,$C16+2,FALSE),0)</f>
        <v>0</v>
      </c>
      <c r="F16" s="1">
        <f>IF(ISNUMBER(VLOOKUP('Country selection'!$E$5,mortall!$A$2:$CX$195,$C16+2,FALSE)),VLOOKUP('Country selection'!$E$5,mortall!$A$2:$CX$195,$C16+2,FALSE),0)</f>
        <v>2.5000000000000001E-4</v>
      </c>
      <c r="G16" s="1"/>
      <c r="H16" s="21">
        <f t="shared" si="2"/>
        <v>8</v>
      </c>
      <c r="I16" s="36"/>
      <c r="J16" s="36"/>
      <c r="K16" s="36"/>
      <c r="M16" s="10">
        <f t="shared" ref="M16:O16" si="10">IF(I16="",D16,I16)</f>
        <v>0</v>
      </c>
      <c r="N16" s="10">
        <f t="shared" si="10"/>
        <v>0</v>
      </c>
      <c r="O16" s="10">
        <f t="shared" si="10"/>
        <v>2.5000000000000001E-4</v>
      </c>
    </row>
    <row r="17" spans="1:15" ht="14.25" customHeight="1" x14ac:dyDescent="0.3">
      <c r="A17" s="1"/>
      <c r="C17" s="21">
        <f t="shared" si="1"/>
        <v>9</v>
      </c>
      <c r="D17" s="1">
        <f>IF(ISNUMBER(VLOOKUP('Country selection'!$E$5,incidence!$A$2:$CX$195,$C17+2,FALSE)),VLOOKUP('Country selection'!$E$5,incidence!$A$2:$CX$195,$C17+2,FALSE),0)</f>
        <v>0</v>
      </c>
      <c r="E17" s="1">
        <f>IF(ISNUMBER(VLOOKUP('Country selection'!$E$5,mortcecx!$A$2:$CX$195,$C17+2,FALSE)),VLOOKUP('Country selection'!$E$5,mortcecx!$A$2:$CX$195,$C17+2,FALSE),0)</f>
        <v>0</v>
      </c>
      <c r="F17" s="1">
        <f>IF(ISNUMBER(VLOOKUP('Country selection'!$E$5,mortall!$A$2:$CX$195,$C17+2,FALSE)),VLOOKUP('Country selection'!$E$5,mortall!$A$2:$CX$195,$C17+2,FALSE),0)</f>
        <v>2.5000000000000001E-4</v>
      </c>
      <c r="G17" s="1"/>
      <c r="H17" s="21">
        <f t="shared" si="2"/>
        <v>9</v>
      </c>
      <c r="I17" s="36"/>
      <c r="J17" s="36"/>
      <c r="K17" s="36"/>
      <c r="M17" s="10">
        <f t="shared" ref="M17:O17" si="11">IF(I17="",D17,I17)</f>
        <v>0</v>
      </c>
      <c r="N17" s="10">
        <f t="shared" si="11"/>
        <v>0</v>
      </c>
      <c r="O17" s="10">
        <f t="shared" si="11"/>
        <v>2.5000000000000001E-4</v>
      </c>
    </row>
    <row r="18" spans="1:15" ht="14.25" customHeight="1" x14ac:dyDescent="0.3">
      <c r="A18" s="1"/>
      <c r="C18" s="21">
        <f t="shared" si="1"/>
        <v>10</v>
      </c>
      <c r="D18" s="1">
        <f>IF(ISNUMBER(VLOOKUP('Country selection'!$E$5,incidence!$A$2:$CX$195,$C18+2,FALSE)),VLOOKUP('Country selection'!$E$5,incidence!$A$2:$CX$195,$C18+2,FALSE),0)</f>
        <v>0</v>
      </c>
      <c r="E18" s="1">
        <f>IF(ISNUMBER(VLOOKUP('Country selection'!$E$5,mortcecx!$A$2:$CX$195,$C18+2,FALSE)),VLOOKUP('Country selection'!$E$5,mortcecx!$A$2:$CX$195,$C18+2,FALSE),0)</f>
        <v>0</v>
      </c>
      <c r="F18" s="1">
        <f>IF(ISNUMBER(VLOOKUP('Country selection'!$E$5,mortall!$A$2:$CX$195,$C18+2,FALSE)),VLOOKUP('Country selection'!$E$5,mortall!$A$2:$CX$195,$C18+2,FALSE),0)</f>
        <v>2.4000000000000001E-4</v>
      </c>
      <c r="G18" s="1"/>
      <c r="H18" s="21">
        <f t="shared" si="2"/>
        <v>10</v>
      </c>
      <c r="I18" s="36"/>
      <c r="J18" s="36"/>
      <c r="K18" s="36"/>
      <c r="M18" s="10">
        <f t="shared" ref="M18:O18" si="12">IF(I18="",D18,I18)</f>
        <v>0</v>
      </c>
      <c r="N18" s="10">
        <f t="shared" si="12"/>
        <v>0</v>
      </c>
      <c r="O18" s="10">
        <f t="shared" si="12"/>
        <v>2.4000000000000001E-4</v>
      </c>
    </row>
    <row r="19" spans="1:15" ht="14.25" customHeight="1" x14ac:dyDescent="0.3">
      <c r="A19" s="1"/>
      <c r="C19" s="21">
        <f t="shared" si="1"/>
        <v>11</v>
      </c>
      <c r="D19" s="1">
        <f>IF(ISNUMBER(VLOOKUP('Country selection'!$E$5,incidence!$A$2:$CX$195,$C19+2,FALSE)),VLOOKUP('Country selection'!$E$5,incidence!$A$2:$CX$195,$C19+2,FALSE),0)</f>
        <v>0</v>
      </c>
      <c r="E19" s="1">
        <f>IF(ISNUMBER(VLOOKUP('Country selection'!$E$5,mortcecx!$A$2:$CX$195,$C19+2,FALSE)),VLOOKUP('Country selection'!$E$5,mortcecx!$A$2:$CX$195,$C19+2,FALSE),0)</f>
        <v>0</v>
      </c>
      <c r="F19" s="1">
        <f>IF(ISNUMBER(VLOOKUP('Country selection'!$E$5,mortall!$A$2:$CX$195,$C19+2,FALSE)),VLOOKUP('Country selection'!$E$5,mortall!$A$2:$CX$195,$C19+2,FALSE),0)</f>
        <v>2.4000000000000001E-4</v>
      </c>
      <c r="G19" s="1"/>
      <c r="H19" s="21">
        <f t="shared" si="2"/>
        <v>11</v>
      </c>
      <c r="I19" s="36"/>
      <c r="J19" s="36"/>
      <c r="K19" s="36"/>
      <c r="M19" s="10">
        <f t="shared" ref="M19:O19" si="13">IF(I19="",D19,I19)</f>
        <v>0</v>
      </c>
      <c r="N19" s="10">
        <f t="shared" si="13"/>
        <v>0</v>
      </c>
      <c r="O19" s="10">
        <f t="shared" si="13"/>
        <v>2.4000000000000001E-4</v>
      </c>
    </row>
    <row r="20" spans="1:15" ht="14.25" customHeight="1" x14ac:dyDescent="0.3">
      <c r="A20" s="1"/>
      <c r="C20" s="21">
        <f t="shared" si="1"/>
        <v>12</v>
      </c>
      <c r="D20" s="1">
        <f>IF(ISNUMBER(VLOOKUP('Country selection'!$E$5,incidence!$A$2:$CX$195,$C20+2,FALSE)),VLOOKUP('Country selection'!$E$5,incidence!$A$2:$CX$195,$C20+2,FALSE),0)</f>
        <v>0</v>
      </c>
      <c r="E20" s="1">
        <f>IF(ISNUMBER(VLOOKUP('Country selection'!$E$5,mortcecx!$A$2:$CX$195,$C20+2,FALSE)),VLOOKUP('Country selection'!$E$5,mortcecx!$A$2:$CX$195,$C20+2,FALSE),0)</f>
        <v>0</v>
      </c>
      <c r="F20" s="1">
        <f>IF(ISNUMBER(VLOOKUP('Country selection'!$E$5,mortall!$A$2:$CX$195,$C20+2,FALSE)),VLOOKUP('Country selection'!$E$5,mortall!$A$2:$CX$195,$C20+2,FALSE),0)</f>
        <v>2.4000000000000001E-4</v>
      </c>
      <c r="G20" s="1"/>
      <c r="H20" s="21">
        <f t="shared" si="2"/>
        <v>12</v>
      </c>
      <c r="I20" s="36"/>
      <c r="J20" s="36"/>
      <c r="K20" s="36"/>
      <c r="M20" s="10">
        <f t="shared" ref="M20:O20" si="14">IF(I20="",D20,I20)</f>
        <v>0</v>
      </c>
      <c r="N20" s="10">
        <f t="shared" si="14"/>
        <v>0</v>
      </c>
      <c r="O20" s="10">
        <f t="shared" si="14"/>
        <v>2.4000000000000001E-4</v>
      </c>
    </row>
    <row r="21" spans="1:15" ht="14.25" customHeight="1" x14ac:dyDescent="0.3">
      <c r="A21" s="1"/>
      <c r="C21" s="21">
        <f t="shared" si="1"/>
        <v>13</v>
      </c>
      <c r="D21" s="1">
        <f>IF(ISNUMBER(VLOOKUP('Country selection'!$E$5,incidence!$A$2:$CX$195,$C21+2,FALSE)),VLOOKUP('Country selection'!$E$5,incidence!$A$2:$CX$195,$C21+2,FALSE),0)</f>
        <v>0</v>
      </c>
      <c r="E21" s="1">
        <f>IF(ISNUMBER(VLOOKUP('Country selection'!$E$5,mortcecx!$A$2:$CX$195,$C21+2,FALSE)),VLOOKUP('Country selection'!$E$5,mortcecx!$A$2:$CX$195,$C21+2,FALSE),0)</f>
        <v>0</v>
      </c>
      <c r="F21" s="1">
        <f>IF(ISNUMBER(VLOOKUP('Country selection'!$E$5,mortall!$A$2:$CX$195,$C21+2,FALSE)),VLOOKUP('Country selection'!$E$5,mortall!$A$2:$CX$195,$C21+2,FALSE),0)</f>
        <v>2.4000000000000001E-4</v>
      </c>
      <c r="G21" s="1"/>
      <c r="H21" s="21">
        <f t="shared" si="2"/>
        <v>13</v>
      </c>
      <c r="I21" s="36"/>
      <c r="J21" s="36"/>
      <c r="K21" s="36"/>
      <c r="M21" s="10">
        <f t="shared" ref="M21:O21" si="15">IF(I21="",D21,I21)</f>
        <v>0</v>
      </c>
      <c r="N21" s="10">
        <f t="shared" si="15"/>
        <v>0</v>
      </c>
      <c r="O21" s="10">
        <f t="shared" si="15"/>
        <v>2.4000000000000001E-4</v>
      </c>
    </row>
    <row r="22" spans="1:15" ht="14.25" customHeight="1" x14ac:dyDescent="0.3">
      <c r="A22" s="1"/>
      <c r="C22" s="21">
        <f t="shared" si="1"/>
        <v>14</v>
      </c>
      <c r="D22" s="1">
        <f>IF(ISNUMBER(VLOOKUP('Country selection'!$E$5,incidence!$A$2:$CX$195,$C22+2,FALSE)),VLOOKUP('Country selection'!$E$5,incidence!$A$2:$CX$195,$C22+2,FALSE),0)</f>
        <v>0</v>
      </c>
      <c r="E22" s="1">
        <f>IF(ISNUMBER(VLOOKUP('Country selection'!$E$5,mortcecx!$A$2:$CX$195,$C22+2,FALSE)),VLOOKUP('Country selection'!$E$5,mortcecx!$A$2:$CX$195,$C22+2,FALSE),0)</f>
        <v>0</v>
      </c>
      <c r="F22" s="1">
        <f>IF(ISNUMBER(VLOOKUP('Country selection'!$E$5,mortall!$A$2:$CX$195,$C22+2,FALSE)),VLOOKUP('Country selection'!$E$5,mortall!$A$2:$CX$195,$C22+2,FALSE),0)</f>
        <v>2.4000000000000001E-4</v>
      </c>
      <c r="G22" s="1"/>
      <c r="H22" s="21">
        <f t="shared" si="2"/>
        <v>14</v>
      </c>
      <c r="I22" s="36"/>
      <c r="J22" s="36"/>
      <c r="K22" s="36"/>
      <c r="M22" s="10">
        <f t="shared" ref="M22:O22" si="16">IF(I22="",D22,I22)</f>
        <v>0</v>
      </c>
      <c r="N22" s="10">
        <f t="shared" si="16"/>
        <v>0</v>
      </c>
      <c r="O22" s="10">
        <f t="shared" si="16"/>
        <v>2.4000000000000001E-4</v>
      </c>
    </row>
    <row r="23" spans="1:15" ht="14.25" customHeight="1" x14ac:dyDescent="0.3">
      <c r="A23" s="1"/>
      <c r="C23" s="21">
        <f t="shared" si="1"/>
        <v>15</v>
      </c>
      <c r="D23" s="1">
        <f>IF(ISNUMBER(VLOOKUP('Country selection'!$E$5,incidence!$A$2:$CX$195,$C23+2,FALSE)),VLOOKUP('Country selection'!$E$5,incidence!$A$2:$CX$195,$C23+2,FALSE),0)</f>
        <v>1.7200000000000001E-4</v>
      </c>
      <c r="E23" s="1">
        <f>IF(ISNUMBER(VLOOKUP('Country selection'!$E$5,mortcecx!$A$2:$CX$195,$C23+2,FALSE)),VLOOKUP('Country selection'!$E$5,mortcecx!$A$2:$CX$195,$C23+2,FALSE),0)</f>
        <v>3.8999999999999999E-5</v>
      </c>
      <c r="F23" s="1">
        <f>IF(ISNUMBER(VLOOKUP('Country selection'!$E$5,mortall!$A$2:$CX$195,$C23+2,FALSE)),VLOOKUP('Country selection'!$E$5,mortall!$A$2:$CX$195,$C23+2,FALSE),0)</f>
        <v>4.8000000000000001E-4</v>
      </c>
      <c r="G23" s="1"/>
      <c r="H23" s="21">
        <f t="shared" si="2"/>
        <v>15</v>
      </c>
      <c r="I23" s="36"/>
      <c r="J23" s="36"/>
      <c r="K23" s="36"/>
      <c r="M23" s="10">
        <f t="shared" ref="M23:O23" si="17">IF(I23="",D23,I23)</f>
        <v>1.7200000000000001E-4</v>
      </c>
      <c r="N23" s="10">
        <f t="shared" si="17"/>
        <v>3.8999999999999999E-5</v>
      </c>
      <c r="O23" s="10">
        <f t="shared" si="17"/>
        <v>4.8000000000000001E-4</v>
      </c>
    </row>
    <row r="24" spans="1:15" ht="14.25" customHeight="1" x14ac:dyDescent="0.3">
      <c r="A24" s="1"/>
      <c r="C24" s="21">
        <f t="shared" si="1"/>
        <v>16</v>
      </c>
      <c r="D24" s="1">
        <f>IF(ISNUMBER(VLOOKUP('Country selection'!$E$5,incidence!$A$2:$CX$195,$C24+2,FALSE)),VLOOKUP('Country selection'!$E$5,incidence!$A$2:$CX$195,$C24+2,FALSE),0)</f>
        <v>1.7200000000000001E-4</v>
      </c>
      <c r="E24" s="1">
        <f>IF(ISNUMBER(VLOOKUP('Country selection'!$E$5,mortcecx!$A$2:$CX$195,$C24+2,FALSE)),VLOOKUP('Country selection'!$E$5,mortcecx!$A$2:$CX$195,$C24+2,FALSE),0)</f>
        <v>3.8999999999999999E-5</v>
      </c>
      <c r="F24" s="1">
        <f>IF(ISNUMBER(VLOOKUP('Country selection'!$E$5,mortall!$A$2:$CX$195,$C24+2,FALSE)),VLOOKUP('Country selection'!$E$5,mortall!$A$2:$CX$195,$C24+2,FALSE),0)</f>
        <v>4.8000000000000001E-4</v>
      </c>
      <c r="G24" s="1"/>
      <c r="H24" s="21">
        <f t="shared" si="2"/>
        <v>16</v>
      </c>
      <c r="I24" s="36"/>
      <c r="J24" s="36"/>
      <c r="K24" s="36"/>
      <c r="M24" s="10">
        <f t="shared" ref="M24:O24" si="18">IF(I24="",D24,I24)</f>
        <v>1.7200000000000001E-4</v>
      </c>
      <c r="N24" s="10">
        <f t="shared" si="18"/>
        <v>3.8999999999999999E-5</v>
      </c>
      <c r="O24" s="10">
        <f t="shared" si="18"/>
        <v>4.8000000000000001E-4</v>
      </c>
    </row>
    <row r="25" spans="1:15" ht="14.25" customHeight="1" x14ac:dyDescent="0.3">
      <c r="A25" s="1"/>
      <c r="C25" s="21">
        <f t="shared" si="1"/>
        <v>17</v>
      </c>
      <c r="D25" s="1">
        <f>IF(ISNUMBER(VLOOKUP('Country selection'!$E$5,incidence!$A$2:$CX$195,$C25+2,FALSE)),VLOOKUP('Country selection'!$E$5,incidence!$A$2:$CX$195,$C25+2,FALSE),0)</f>
        <v>1.7200000000000001E-4</v>
      </c>
      <c r="E25" s="1">
        <f>IF(ISNUMBER(VLOOKUP('Country selection'!$E$5,mortcecx!$A$2:$CX$195,$C25+2,FALSE)),VLOOKUP('Country selection'!$E$5,mortcecx!$A$2:$CX$195,$C25+2,FALSE),0)</f>
        <v>3.8999999999999999E-5</v>
      </c>
      <c r="F25" s="1">
        <f>IF(ISNUMBER(VLOOKUP('Country selection'!$E$5,mortall!$A$2:$CX$195,$C25+2,FALSE)),VLOOKUP('Country selection'!$E$5,mortall!$A$2:$CX$195,$C25+2,FALSE),0)</f>
        <v>4.8000000000000001E-4</v>
      </c>
      <c r="G25" s="1"/>
      <c r="H25" s="21">
        <f t="shared" si="2"/>
        <v>17</v>
      </c>
      <c r="I25" s="36"/>
      <c r="J25" s="36"/>
      <c r="K25" s="36"/>
      <c r="M25" s="10">
        <f t="shared" ref="M25:O25" si="19">IF(I25="",D25,I25)</f>
        <v>1.7200000000000001E-4</v>
      </c>
      <c r="N25" s="10">
        <f t="shared" si="19"/>
        <v>3.8999999999999999E-5</v>
      </c>
      <c r="O25" s="10">
        <f t="shared" si="19"/>
        <v>4.8000000000000001E-4</v>
      </c>
    </row>
    <row r="26" spans="1:15" ht="14.25" customHeight="1" x14ac:dyDescent="0.3">
      <c r="A26" s="1"/>
      <c r="C26" s="21">
        <f t="shared" si="1"/>
        <v>18</v>
      </c>
      <c r="D26" s="1">
        <f>IF(ISNUMBER(VLOOKUP('Country selection'!$E$5,incidence!$A$2:$CX$195,$C26+2,FALSE)),VLOOKUP('Country selection'!$E$5,incidence!$A$2:$CX$195,$C26+2,FALSE),0)</f>
        <v>1.7200000000000001E-4</v>
      </c>
      <c r="E26" s="1">
        <f>IF(ISNUMBER(VLOOKUP('Country selection'!$E$5,mortcecx!$A$2:$CX$195,$C26+2,FALSE)),VLOOKUP('Country selection'!$E$5,mortcecx!$A$2:$CX$195,$C26+2,FALSE),0)</f>
        <v>3.8999999999999999E-5</v>
      </c>
      <c r="F26" s="1">
        <f>IF(ISNUMBER(VLOOKUP('Country selection'!$E$5,mortall!$A$2:$CX$195,$C26+2,FALSE)),VLOOKUP('Country selection'!$E$5,mortall!$A$2:$CX$195,$C26+2,FALSE),0)</f>
        <v>4.8000000000000001E-4</v>
      </c>
      <c r="G26" s="1"/>
      <c r="H26" s="21">
        <f t="shared" si="2"/>
        <v>18</v>
      </c>
      <c r="I26" s="36"/>
      <c r="J26" s="36"/>
      <c r="K26" s="36"/>
      <c r="M26" s="10">
        <f t="shared" ref="M26:O26" si="20">IF(I26="",D26,I26)</f>
        <v>1.7200000000000001E-4</v>
      </c>
      <c r="N26" s="10">
        <f t="shared" si="20"/>
        <v>3.8999999999999999E-5</v>
      </c>
      <c r="O26" s="10">
        <f t="shared" si="20"/>
        <v>4.8000000000000001E-4</v>
      </c>
    </row>
    <row r="27" spans="1:15" ht="14.25" customHeight="1" x14ac:dyDescent="0.3">
      <c r="A27" s="1"/>
      <c r="C27" s="21">
        <f t="shared" si="1"/>
        <v>19</v>
      </c>
      <c r="D27" s="1">
        <f>IF(ISNUMBER(VLOOKUP('Country selection'!$E$5,incidence!$A$2:$CX$195,$C27+2,FALSE)),VLOOKUP('Country selection'!$E$5,incidence!$A$2:$CX$195,$C27+2,FALSE),0)</f>
        <v>1.7200000000000001E-4</v>
      </c>
      <c r="E27" s="1">
        <f>IF(ISNUMBER(VLOOKUP('Country selection'!$E$5,mortcecx!$A$2:$CX$195,$C27+2,FALSE)),VLOOKUP('Country selection'!$E$5,mortcecx!$A$2:$CX$195,$C27+2,FALSE),0)</f>
        <v>3.8999999999999999E-5</v>
      </c>
      <c r="F27" s="1">
        <f>IF(ISNUMBER(VLOOKUP('Country selection'!$E$5,mortall!$A$2:$CX$195,$C27+2,FALSE)),VLOOKUP('Country selection'!$E$5,mortall!$A$2:$CX$195,$C27+2,FALSE),0)</f>
        <v>4.8000000000000001E-4</v>
      </c>
      <c r="G27" s="1"/>
      <c r="H27" s="21">
        <f t="shared" si="2"/>
        <v>19</v>
      </c>
      <c r="I27" s="36"/>
      <c r="J27" s="36"/>
      <c r="K27" s="36"/>
      <c r="M27" s="10">
        <f t="shared" ref="M27:O27" si="21">IF(I27="",D27,I27)</f>
        <v>1.7200000000000001E-4</v>
      </c>
      <c r="N27" s="10">
        <f t="shared" si="21"/>
        <v>3.8999999999999999E-5</v>
      </c>
      <c r="O27" s="10">
        <f t="shared" si="21"/>
        <v>4.8000000000000001E-4</v>
      </c>
    </row>
    <row r="28" spans="1:15" ht="14.25" customHeight="1" x14ac:dyDescent="0.3">
      <c r="A28" s="1"/>
      <c r="C28" s="21">
        <f t="shared" si="1"/>
        <v>20</v>
      </c>
      <c r="D28" s="1">
        <f>IF(ISNUMBER(VLOOKUP('Country selection'!$E$5,incidence!$A$2:$CX$195,$C28+2,FALSE)),VLOOKUP('Country selection'!$E$5,incidence!$A$2:$CX$195,$C28+2,FALSE),0)</f>
        <v>1.7200000000000001E-4</v>
      </c>
      <c r="E28" s="1">
        <f>IF(ISNUMBER(VLOOKUP('Country selection'!$E$5,mortcecx!$A$2:$CX$195,$C28+2,FALSE)),VLOOKUP('Country selection'!$E$5,mortcecx!$A$2:$CX$195,$C28+2,FALSE),0)</f>
        <v>3.8999999999999999E-5</v>
      </c>
      <c r="F28" s="1">
        <f>IF(ISNUMBER(VLOOKUP('Country selection'!$E$5,mortall!$A$2:$CX$195,$C28+2,FALSE)),VLOOKUP('Country selection'!$E$5,mortall!$A$2:$CX$195,$C28+2,FALSE),0)</f>
        <v>5.4000000000000001E-4</v>
      </c>
      <c r="G28" s="1"/>
      <c r="H28" s="21">
        <f t="shared" si="2"/>
        <v>20</v>
      </c>
      <c r="I28" s="36"/>
      <c r="J28" s="36"/>
      <c r="K28" s="36"/>
      <c r="M28" s="10">
        <f t="shared" ref="M28:O28" si="22">IF(I28="",D28,I28)</f>
        <v>1.7200000000000001E-4</v>
      </c>
      <c r="N28" s="10">
        <f t="shared" si="22"/>
        <v>3.8999999999999999E-5</v>
      </c>
      <c r="O28" s="10">
        <f t="shared" si="22"/>
        <v>5.4000000000000001E-4</v>
      </c>
    </row>
    <row r="29" spans="1:15" ht="14.25" customHeight="1" x14ac:dyDescent="0.3">
      <c r="A29" s="1"/>
      <c r="C29" s="21">
        <f t="shared" si="1"/>
        <v>21</v>
      </c>
      <c r="D29" s="1">
        <f>IF(ISNUMBER(VLOOKUP('Country selection'!$E$5,incidence!$A$2:$CX$195,$C29+2,FALSE)),VLOOKUP('Country selection'!$E$5,incidence!$A$2:$CX$195,$C29+2,FALSE),0)</f>
        <v>1.7200000000000001E-4</v>
      </c>
      <c r="E29" s="1">
        <f>IF(ISNUMBER(VLOOKUP('Country selection'!$E$5,mortcecx!$A$2:$CX$195,$C29+2,FALSE)),VLOOKUP('Country selection'!$E$5,mortcecx!$A$2:$CX$195,$C29+2,FALSE),0)</f>
        <v>3.8999999999999999E-5</v>
      </c>
      <c r="F29" s="1">
        <f>IF(ISNUMBER(VLOOKUP('Country selection'!$E$5,mortall!$A$2:$CX$195,$C29+2,FALSE)),VLOOKUP('Country selection'!$E$5,mortall!$A$2:$CX$195,$C29+2,FALSE),0)</f>
        <v>5.4000000000000001E-4</v>
      </c>
      <c r="G29" s="1"/>
      <c r="H29" s="21">
        <f t="shared" si="2"/>
        <v>21</v>
      </c>
      <c r="I29" s="36"/>
      <c r="J29" s="36"/>
      <c r="K29" s="36"/>
      <c r="M29" s="10">
        <f t="shared" ref="M29:O29" si="23">IF(I29="",D29,I29)</f>
        <v>1.7200000000000001E-4</v>
      </c>
      <c r="N29" s="10">
        <f t="shared" si="23"/>
        <v>3.8999999999999999E-5</v>
      </c>
      <c r="O29" s="10">
        <f t="shared" si="23"/>
        <v>5.4000000000000001E-4</v>
      </c>
    </row>
    <row r="30" spans="1:15" ht="14.25" customHeight="1" x14ac:dyDescent="0.3">
      <c r="A30" s="1"/>
      <c r="C30" s="21">
        <f t="shared" si="1"/>
        <v>22</v>
      </c>
      <c r="D30" s="1">
        <f>IF(ISNUMBER(VLOOKUP('Country selection'!$E$5,incidence!$A$2:$CX$195,$C30+2,FALSE)),VLOOKUP('Country selection'!$E$5,incidence!$A$2:$CX$195,$C30+2,FALSE),0)</f>
        <v>1.7200000000000001E-4</v>
      </c>
      <c r="E30" s="1">
        <f>IF(ISNUMBER(VLOOKUP('Country selection'!$E$5,mortcecx!$A$2:$CX$195,$C30+2,FALSE)),VLOOKUP('Country selection'!$E$5,mortcecx!$A$2:$CX$195,$C30+2,FALSE),0)</f>
        <v>3.8999999999999999E-5</v>
      </c>
      <c r="F30" s="1">
        <f>IF(ISNUMBER(VLOOKUP('Country selection'!$E$5,mortall!$A$2:$CX$195,$C30+2,FALSE)),VLOOKUP('Country selection'!$E$5,mortall!$A$2:$CX$195,$C30+2,FALSE),0)</f>
        <v>5.4000000000000001E-4</v>
      </c>
      <c r="G30" s="1"/>
      <c r="H30" s="21">
        <f t="shared" si="2"/>
        <v>22</v>
      </c>
      <c r="I30" s="36"/>
      <c r="J30" s="36"/>
      <c r="K30" s="36"/>
      <c r="M30" s="10">
        <f t="shared" ref="M30:O30" si="24">IF(I30="",D30,I30)</f>
        <v>1.7200000000000001E-4</v>
      </c>
      <c r="N30" s="10">
        <f t="shared" si="24"/>
        <v>3.8999999999999999E-5</v>
      </c>
      <c r="O30" s="10">
        <f t="shared" si="24"/>
        <v>5.4000000000000001E-4</v>
      </c>
    </row>
    <row r="31" spans="1:15" ht="14.25" customHeight="1" x14ac:dyDescent="0.3">
      <c r="A31" s="1"/>
      <c r="C31" s="21">
        <f t="shared" si="1"/>
        <v>23</v>
      </c>
      <c r="D31" s="1">
        <f>IF(ISNUMBER(VLOOKUP('Country selection'!$E$5,incidence!$A$2:$CX$195,$C31+2,FALSE)),VLOOKUP('Country selection'!$E$5,incidence!$A$2:$CX$195,$C31+2,FALSE),0)</f>
        <v>1.7200000000000001E-4</v>
      </c>
      <c r="E31" s="1">
        <f>IF(ISNUMBER(VLOOKUP('Country selection'!$E$5,mortcecx!$A$2:$CX$195,$C31+2,FALSE)),VLOOKUP('Country selection'!$E$5,mortcecx!$A$2:$CX$195,$C31+2,FALSE),0)</f>
        <v>3.8999999999999999E-5</v>
      </c>
      <c r="F31" s="1">
        <f>IF(ISNUMBER(VLOOKUP('Country selection'!$E$5,mortall!$A$2:$CX$195,$C31+2,FALSE)),VLOOKUP('Country selection'!$E$5,mortall!$A$2:$CX$195,$C31+2,FALSE),0)</f>
        <v>5.4000000000000001E-4</v>
      </c>
      <c r="G31" s="1"/>
      <c r="H31" s="21">
        <f t="shared" si="2"/>
        <v>23</v>
      </c>
      <c r="I31" s="36"/>
      <c r="J31" s="36"/>
      <c r="K31" s="36"/>
      <c r="M31" s="10">
        <f t="shared" ref="M31:O31" si="25">IF(I31="",D31,I31)</f>
        <v>1.7200000000000001E-4</v>
      </c>
      <c r="N31" s="10">
        <f t="shared" si="25"/>
        <v>3.8999999999999999E-5</v>
      </c>
      <c r="O31" s="10">
        <f t="shared" si="25"/>
        <v>5.4000000000000001E-4</v>
      </c>
    </row>
    <row r="32" spans="1:15" ht="14.25" customHeight="1" x14ac:dyDescent="0.3">
      <c r="A32" s="1"/>
      <c r="C32" s="21">
        <f t="shared" si="1"/>
        <v>24</v>
      </c>
      <c r="D32" s="1">
        <f>IF(ISNUMBER(VLOOKUP('Country selection'!$E$5,incidence!$A$2:$CX$195,$C32+2,FALSE)),VLOOKUP('Country selection'!$E$5,incidence!$A$2:$CX$195,$C32+2,FALSE),0)</f>
        <v>1.7200000000000001E-4</v>
      </c>
      <c r="E32" s="1">
        <f>IF(ISNUMBER(VLOOKUP('Country selection'!$E$5,mortcecx!$A$2:$CX$195,$C32+2,FALSE)),VLOOKUP('Country selection'!$E$5,mortcecx!$A$2:$CX$195,$C32+2,FALSE),0)</f>
        <v>3.8999999999999999E-5</v>
      </c>
      <c r="F32" s="1">
        <f>IF(ISNUMBER(VLOOKUP('Country selection'!$E$5,mortall!$A$2:$CX$195,$C32+2,FALSE)),VLOOKUP('Country selection'!$E$5,mortall!$A$2:$CX$195,$C32+2,FALSE),0)</f>
        <v>5.4000000000000001E-4</v>
      </c>
      <c r="G32" s="1"/>
      <c r="H32" s="21">
        <f t="shared" si="2"/>
        <v>24</v>
      </c>
      <c r="I32" s="36"/>
      <c r="J32" s="36"/>
      <c r="K32" s="36"/>
      <c r="M32" s="10">
        <f t="shared" ref="M32:O32" si="26">IF(I32="",D32,I32)</f>
        <v>1.7200000000000001E-4</v>
      </c>
      <c r="N32" s="10">
        <f t="shared" si="26"/>
        <v>3.8999999999999999E-5</v>
      </c>
      <c r="O32" s="10">
        <f t="shared" si="26"/>
        <v>5.4000000000000001E-4</v>
      </c>
    </row>
    <row r="33" spans="1:15" ht="14.25" customHeight="1" x14ac:dyDescent="0.3">
      <c r="A33" s="1"/>
      <c r="C33" s="21">
        <f t="shared" si="1"/>
        <v>25</v>
      </c>
      <c r="D33" s="1">
        <f>IF(ISNUMBER(VLOOKUP('Country selection'!$E$5,incidence!$A$2:$CX$195,$C33+2,FALSE)),VLOOKUP('Country selection'!$E$5,incidence!$A$2:$CX$195,$C33+2,FALSE),0)</f>
        <v>1.7200000000000001E-4</v>
      </c>
      <c r="E33" s="1">
        <f>IF(ISNUMBER(VLOOKUP('Country selection'!$E$5,mortcecx!$A$2:$CX$195,$C33+2,FALSE)),VLOOKUP('Country selection'!$E$5,mortcecx!$A$2:$CX$195,$C33+2,FALSE),0)</f>
        <v>3.8999999999999999E-5</v>
      </c>
      <c r="F33" s="1">
        <f>IF(ISNUMBER(VLOOKUP('Country selection'!$E$5,mortall!$A$2:$CX$195,$C33+2,FALSE)),VLOOKUP('Country selection'!$E$5,mortall!$A$2:$CX$195,$C33+2,FALSE),0)</f>
        <v>6.6E-4</v>
      </c>
      <c r="G33" s="1"/>
      <c r="H33" s="21">
        <f t="shared" si="2"/>
        <v>25</v>
      </c>
      <c r="I33" s="36"/>
      <c r="J33" s="36"/>
      <c r="K33" s="36"/>
      <c r="M33" s="10">
        <f t="shared" ref="M33:O33" si="27">IF(I33="",D33,I33)</f>
        <v>1.7200000000000001E-4</v>
      </c>
      <c r="N33" s="10">
        <f t="shared" si="27"/>
        <v>3.8999999999999999E-5</v>
      </c>
      <c r="O33" s="10">
        <f t="shared" si="27"/>
        <v>6.6E-4</v>
      </c>
    </row>
    <row r="34" spans="1:15" ht="14.25" customHeight="1" x14ac:dyDescent="0.3">
      <c r="A34" s="1"/>
      <c r="C34" s="21">
        <f t="shared" si="1"/>
        <v>26</v>
      </c>
      <c r="D34" s="1">
        <f>IF(ISNUMBER(VLOOKUP('Country selection'!$E$5,incidence!$A$2:$CX$195,$C34+2,FALSE)),VLOOKUP('Country selection'!$E$5,incidence!$A$2:$CX$195,$C34+2,FALSE),0)</f>
        <v>1.7200000000000001E-4</v>
      </c>
      <c r="E34" s="1">
        <f>IF(ISNUMBER(VLOOKUP('Country selection'!$E$5,mortcecx!$A$2:$CX$195,$C34+2,FALSE)),VLOOKUP('Country selection'!$E$5,mortcecx!$A$2:$CX$195,$C34+2,FALSE),0)</f>
        <v>3.8999999999999999E-5</v>
      </c>
      <c r="F34" s="1">
        <f>IF(ISNUMBER(VLOOKUP('Country selection'!$E$5,mortall!$A$2:$CX$195,$C34+2,FALSE)),VLOOKUP('Country selection'!$E$5,mortall!$A$2:$CX$195,$C34+2,FALSE),0)</f>
        <v>6.6E-4</v>
      </c>
      <c r="G34" s="1"/>
      <c r="H34" s="21">
        <f t="shared" si="2"/>
        <v>26</v>
      </c>
      <c r="I34" s="36"/>
      <c r="J34" s="36"/>
      <c r="K34" s="36"/>
      <c r="M34" s="10">
        <f t="shared" ref="M34:O34" si="28">IF(I34="",D34,I34)</f>
        <v>1.7200000000000001E-4</v>
      </c>
      <c r="N34" s="10">
        <f t="shared" si="28"/>
        <v>3.8999999999999999E-5</v>
      </c>
      <c r="O34" s="10">
        <f t="shared" si="28"/>
        <v>6.6E-4</v>
      </c>
    </row>
    <row r="35" spans="1:15" ht="14.25" customHeight="1" x14ac:dyDescent="0.3">
      <c r="A35" s="1"/>
      <c r="C35" s="21">
        <f t="shared" si="1"/>
        <v>27</v>
      </c>
      <c r="D35" s="1">
        <f>IF(ISNUMBER(VLOOKUP('Country selection'!$E$5,incidence!$A$2:$CX$195,$C35+2,FALSE)),VLOOKUP('Country selection'!$E$5,incidence!$A$2:$CX$195,$C35+2,FALSE),0)</f>
        <v>1.7200000000000001E-4</v>
      </c>
      <c r="E35" s="1">
        <f>IF(ISNUMBER(VLOOKUP('Country selection'!$E$5,mortcecx!$A$2:$CX$195,$C35+2,FALSE)),VLOOKUP('Country selection'!$E$5,mortcecx!$A$2:$CX$195,$C35+2,FALSE),0)</f>
        <v>3.8999999999999999E-5</v>
      </c>
      <c r="F35" s="1">
        <f>IF(ISNUMBER(VLOOKUP('Country selection'!$E$5,mortall!$A$2:$CX$195,$C35+2,FALSE)),VLOOKUP('Country selection'!$E$5,mortall!$A$2:$CX$195,$C35+2,FALSE),0)</f>
        <v>6.6E-4</v>
      </c>
      <c r="G35" s="1"/>
      <c r="H35" s="21">
        <f t="shared" si="2"/>
        <v>27</v>
      </c>
      <c r="I35" s="36"/>
      <c r="J35" s="36"/>
      <c r="K35" s="36"/>
      <c r="M35" s="10">
        <f t="shared" ref="M35:O35" si="29">IF(I35="",D35,I35)</f>
        <v>1.7200000000000001E-4</v>
      </c>
      <c r="N35" s="10">
        <f t="shared" si="29"/>
        <v>3.8999999999999999E-5</v>
      </c>
      <c r="O35" s="10">
        <f t="shared" si="29"/>
        <v>6.6E-4</v>
      </c>
    </row>
    <row r="36" spans="1:15" ht="14.25" customHeight="1" x14ac:dyDescent="0.3">
      <c r="A36" s="1"/>
      <c r="C36" s="21">
        <f t="shared" si="1"/>
        <v>28</v>
      </c>
      <c r="D36" s="1">
        <f>IF(ISNUMBER(VLOOKUP('Country selection'!$E$5,incidence!$A$2:$CX$195,$C36+2,FALSE)),VLOOKUP('Country selection'!$E$5,incidence!$A$2:$CX$195,$C36+2,FALSE),0)</f>
        <v>1.7200000000000001E-4</v>
      </c>
      <c r="E36" s="1">
        <f>IF(ISNUMBER(VLOOKUP('Country selection'!$E$5,mortcecx!$A$2:$CX$195,$C36+2,FALSE)),VLOOKUP('Country selection'!$E$5,mortcecx!$A$2:$CX$195,$C36+2,FALSE),0)</f>
        <v>3.8999999999999999E-5</v>
      </c>
      <c r="F36" s="1">
        <f>IF(ISNUMBER(VLOOKUP('Country selection'!$E$5,mortall!$A$2:$CX$195,$C36+2,FALSE)),VLOOKUP('Country selection'!$E$5,mortall!$A$2:$CX$195,$C36+2,FALSE),0)</f>
        <v>6.6E-4</v>
      </c>
      <c r="G36" s="1"/>
      <c r="H36" s="21">
        <f t="shared" si="2"/>
        <v>28</v>
      </c>
      <c r="I36" s="36"/>
      <c r="J36" s="36"/>
      <c r="K36" s="36"/>
      <c r="M36" s="10">
        <f t="shared" ref="M36:O36" si="30">IF(I36="",D36,I36)</f>
        <v>1.7200000000000001E-4</v>
      </c>
      <c r="N36" s="10">
        <f t="shared" si="30"/>
        <v>3.8999999999999999E-5</v>
      </c>
      <c r="O36" s="10">
        <f t="shared" si="30"/>
        <v>6.6E-4</v>
      </c>
    </row>
    <row r="37" spans="1:15" ht="14.25" customHeight="1" x14ac:dyDescent="0.3">
      <c r="A37" s="1"/>
      <c r="C37" s="21">
        <f t="shared" si="1"/>
        <v>29</v>
      </c>
      <c r="D37" s="1">
        <f>IF(ISNUMBER(VLOOKUP('Country selection'!$E$5,incidence!$A$2:$CX$195,$C37+2,FALSE)),VLOOKUP('Country selection'!$E$5,incidence!$A$2:$CX$195,$C37+2,FALSE),0)</f>
        <v>1.7200000000000001E-4</v>
      </c>
      <c r="E37" s="1">
        <f>IF(ISNUMBER(VLOOKUP('Country selection'!$E$5,mortcecx!$A$2:$CX$195,$C37+2,FALSE)),VLOOKUP('Country selection'!$E$5,mortcecx!$A$2:$CX$195,$C37+2,FALSE),0)</f>
        <v>3.8999999999999999E-5</v>
      </c>
      <c r="F37" s="1">
        <f>IF(ISNUMBER(VLOOKUP('Country selection'!$E$5,mortall!$A$2:$CX$195,$C37+2,FALSE)),VLOOKUP('Country selection'!$E$5,mortall!$A$2:$CX$195,$C37+2,FALSE),0)</f>
        <v>6.6E-4</v>
      </c>
      <c r="G37" s="1"/>
      <c r="H37" s="21">
        <f t="shared" si="2"/>
        <v>29</v>
      </c>
      <c r="I37" s="36"/>
      <c r="J37" s="36"/>
      <c r="K37" s="36"/>
      <c r="M37" s="10">
        <f t="shared" ref="M37:O37" si="31">IF(I37="",D37,I37)</f>
        <v>1.7200000000000001E-4</v>
      </c>
      <c r="N37" s="10">
        <f t="shared" si="31"/>
        <v>3.8999999999999999E-5</v>
      </c>
      <c r="O37" s="10">
        <f t="shared" si="31"/>
        <v>6.6E-4</v>
      </c>
    </row>
    <row r="38" spans="1:15" ht="14.25" customHeight="1" x14ac:dyDescent="0.3">
      <c r="A38" s="1"/>
      <c r="C38" s="21">
        <f t="shared" si="1"/>
        <v>30</v>
      </c>
      <c r="D38" s="1">
        <f>IF(ISNUMBER(VLOOKUP('Country selection'!$E$5,incidence!$A$2:$CX$195,$C38+2,FALSE)),VLOOKUP('Country selection'!$E$5,incidence!$A$2:$CX$195,$C38+2,FALSE),0)</f>
        <v>1.7200000000000001E-4</v>
      </c>
      <c r="E38" s="1">
        <f>IF(ISNUMBER(VLOOKUP('Country selection'!$E$5,mortcecx!$A$2:$CX$195,$C38+2,FALSE)),VLOOKUP('Country selection'!$E$5,mortcecx!$A$2:$CX$195,$C38+2,FALSE),0)</f>
        <v>3.8999999999999999E-5</v>
      </c>
      <c r="F38" s="1">
        <f>IF(ISNUMBER(VLOOKUP('Country selection'!$E$5,mortall!$A$2:$CX$195,$C38+2,FALSE)),VLOOKUP('Country selection'!$E$5,mortall!$A$2:$CX$195,$C38+2,FALSE),0)</f>
        <v>8.3000000000000001E-4</v>
      </c>
      <c r="G38" s="1"/>
      <c r="H38" s="21">
        <f t="shared" si="2"/>
        <v>30</v>
      </c>
      <c r="I38" s="36"/>
      <c r="J38" s="36"/>
      <c r="K38" s="36"/>
      <c r="M38" s="10">
        <f t="shared" ref="M38:O38" si="32">IF(I38="",D38,I38)</f>
        <v>1.7200000000000001E-4</v>
      </c>
      <c r="N38" s="10">
        <f t="shared" si="32"/>
        <v>3.8999999999999999E-5</v>
      </c>
      <c r="O38" s="10">
        <f t="shared" si="32"/>
        <v>8.3000000000000001E-4</v>
      </c>
    </row>
    <row r="39" spans="1:15" ht="14.25" customHeight="1" x14ac:dyDescent="0.3">
      <c r="A39" s="1"/>
      <c r="C39" s="21">
        <f t="shared" si="1"/>
        <v>31</v>
      </c>
      <c r="D39" s="1">
        <f>IF(ISNUMBER(VLOOKUP('Country selection'!$E$5,incidence!$A$2:$CX$195,$C39+2,FALSE)),VLOOKUP('Country selection'!$E$5,incidence!$A$2:$CX$195,$C39+2,FALSE),0)</f>
        <v>1.7200000000000001E-4</v>
      </c>
      <c r="E39" s="1">
        <f>IF(ISNUMBER(VLOOKUP('Country selection'!$E$5,mortcecx!$A$2:$CX$195,$C39+2,FALSE)),VLOOKUP('Country selection'!$E$5,mortcecx!$A$2:$CX$195,$C39+2,FALSE),0)</f>
        <v>3.8999999999999999E-5</v>
      </c>
      <c r="F39" s="1">
        <f>IF(ISNUMBER(VLOOKUP('Country selection'!$E$5,mortall!$A$2:$CX$195,$C39+2,FALSE)),VLOOKUP('Country selection'!$E$5,mortall!$A$2:$CX$195,$C39+2,FALSE),0)</f>
        <v>8.3000000000000001E-4</v>
      </c>
      <c r="G39" s="1"/>
      <c r="H39" s="21">
        <f t="shared" si="2"/>
        <v>31</v>
      </c>
      <c r="I39" s="36"/>
      <c r="J39" s="36"/>
      <c r="K39" s="36"/>
      <c r="M39" s="10">
        <f t="shared" ref="M39:O39" si="33">IF(I39="",D39,I39)</f>
        <v>1.7200000000000001E-4</v>
      </c>
      <c r="N39" s="10">
        <f t="shared" si="33"/>
        <v>3.8999999999999999E-5</v>
      </c>
      <c r="O39" s="10">
        <f t="shared" si="33"/>
        <v>8.3000000000000001E-4</v>
      </c>
    </row>
    <row r="40" spans="1:15" ht="14.25" customHeight="1" x14ac:dyDescent="0.3">
      <c r="A40" s="1"/>
      <c r="C40" s="21">
        <f t="shared" si="1"/>
        <v>32</v>
      </c>
      <c r="D40" s="1">
        <f>IF(ISNUMBER(VLOOKUP('Country selection'!$E$5,incidence!$A$2:$CX$195,$C40+2,FALSE)),VLOOKUP('Country selection'!$E$5,incidence!$A$2:$CX$195,$C40+2,FALSE),0)</f>
        <v>1.7200000000000001E-4</v>
      </c>
      <c r="E40" s="1">
        <f>IF(ISNUMBER(VLOOKUP('Country selection'!$E$5,mortcecx!$A$2:$CX$195,$C40+2,FALSE)),VLOOKUP('Country selection'!$E$5,mortcecx!$A$2:$CX$195,$C40+2,FALSE),0)</f>
        <v>3.8999999999999999E-5</v>
      </c>
      <c r="F40" s="1">
        <f>IF(ISNUMBER(VLOOKUP('Country selection'!$E$5,mortall!$A$2:$CX$195,$C40+2,FALSE)),VLOOKUP('Country selection'!$E$5,mortall!$A$2:$CX$195,$C40+2,FALSE),0)</f>
        <v>8.3000000000000001E-4</v>
      </c>
      <c r="G40" s="1"/>
      <c r="H40" s="21">
        <f t="shared" si="2"/>
        <v>32</v>
      </c>
      <c r="I40" s="36"/>
      <c r="J40" s="36"/>
      <c r="K40" s="36"/>
      <c r="M40" s="10">
        <f t="shared" ref="M40:O40" si="34">IF(I40="",D40,I40)</f>
        <v>1.7200000000000001E-4</v>
      </c>
      <c r="N40" s="10">
        <f t="shared" si="34"/>
        <v>3.8999999999999999E-5</v>
      </c>
      <c r="O40" s="10">
        <f t="shared" si="34"/>
        <v>8.3000000000000001E-4</v>
      </c>
    </row>
    <row r="41" spans="1:15" ht="14.25" customHeight="1" x14ac:dyDescent="0.3">
      <c r="A41" s="1"/>
      <c r="C41" s="21">
        <f t="shared" si="1"/>
        <v>33</v>
      </c>
      <c r="D41" s="1">
        <f>IF(ISNUMBER(VLOOKUP('Country selection'!$E$5,incidence!$A$2:$CX$195,$C41+2,FALSE)),VLOOKUP('Country selection'!$E$5,incidence!$A$2:$CX$195,$C41+2,FALSE),0)</f>
        <v>1.7200000000000001E-4</v>
      </c>
      <c r="E41" s="1">
        <f>IF(ISNUMBER(VLOOKUP('Country selection'!$E$5,mortcecx!$A$2:$CX$195,$C41+2,FALSE)),VLOOKUP('Country selection'!$E$5,mortcecx!$A$2:$CX$195,$C41+2,FALSE),0)</f>
        <v>3.8999999999999999E-5</v>
      </c>
      <c r="F41" s="1">
        <f>IF(ISNUMBER(VLOOKUP('Country selection'!$E$5,mortall!$A$2:$CX$195,$C41+2,FALSE)),VLOOKUP('Country selection'!$E$5,mortall!$A$2:$CX$195,$C41+2,FALSE),0)</f>
        <v>8.3000000000000001E-4</v>
      </c>
      <c r="G41" s="1"/>
      <c r="H41" s="21">
        <f t="shared" si="2"/>
        <v>33</v>
      </c>
      <c r="I41" s="36"/>
      <c r="J41" s="36"/>
      <c r="K41" s="36"/>
      <c r="M41" s="10">
        <f t="shared" ref="M41:O41" si="35">IF(I41="",D41,I41)</f>
        <v>1.7200000000000001E-4</v>
      </c>
      <c r="N41" s="10">
        <f t="shared" si="35"/>
        <v>3.8999999999999999E-5</v>
      </c>
      <c r="O41" s="10">
        <f t="shared" si="35"/>
        <v>8.3000000000000001E-4</v>
      </c>
    </row>
    <row r="42" spans="1:15" ht="14.25" customHeight="1" x14ac:dyDescent="0.3">
      <c r="A42" s="1"/>
      <c r="C42" s="21">
        <f t="shared" si="1"/>
        <v>34</v>
      </c>
      <c r="D42" s="1">
        <f>IF(ISNUMBER(VLOOKUP('Country selection'!$E$5,incidence!$A$2:$CX$195,$C42+2,FALSE)),VLOOKUP('Country selection'!$E$5,incidence!$A$2:$CX$195,$C42+2,FALSE),0)</f>
        <v>1.7200000000000001E-4</v>
      </c>
      <c r="E42" s="1">
        <f>IF(ISNUMBER(VLOOKUP('Country selection'!$E$5,mortcecx!$A$2:$CX$195,$C42+2,FALSE)),VLOOKUP('Country selection'!$E$5,mortcecx!$A$2:$CX$195,$C42+2,FALSE),0)</f>
        <v>3.8999999999999999E-5</v>
      </c>
      <c r="F42" s="1">
        <f>IF(ISNUMBER(VLOOKUP('Country selection'!$E$5,mortall!$A$2:$CX$195,$C42+2,FALSE)),VLOOKUP('Country selection'!$E$5,mortall!$A$2:$CX$195,$C42+2,FALSE),0)</f>
        <v>8.3000000000000001E-4</v>
      </c>
      <c r="G42" s="1"/>
      <c r="H42" s="21">
        <f t="shared" si="2"/>
        <v>34</v>
      </c>
      <c r="I42" s="36"/>
      <c r="J42" s="36"/>
      <c r="K42" s="36"/>
      <c r="M42" s="10">
        <f t="shared" ref="M42:O42" si="36">IF(I42="",D42,I42)</f>
        <v>1.7200000000000001E-4</v>
      </c>
      <c r="N42" s="10">
        <f t="shared" si="36"/>
        <v>3.8999999999999999E-5</v>
      </c>
      <c r="O42" s="10">
        <f t="shared" si="36"/>
        <v>8.3000000000000001E-4</v>
      </c>
    </row>
    <row r="43" spans="1:15" ht="14.25" customHeight="1" x14ac:dyDescent="0.3">
      <c r="A43" s="1"/>
      <c r="C43" s="21">
        <f t="shared" si="1"/>
        <v>35</v>
      </c>
      <c r="D43" s="1">
        <f>IF(ISNUMBER(VLOOKUP('Country selection'!$E$5,incidence!$A$2:$CX$195,$C43+2,FALSE)),VLOOKUP('Country selection'!$E$5,incidence!$A$2:$CX$195,$C43+2,FALSE),0)</f>
        <v>1.7200000000000001E-4</v>
      </c>
      <c r="E43" s="1">
        <f>IF(ISNUMBER(VLOOKUP('Country selection'!$E$5,mortcecx!$A$2:$CX$195,$C43+2,FALSE)),VLOOKUP('Country selection'!$E$5,mortcecx!$A$2:$CX$195,$C43+2,FALSE),0)</f>
        <v>3.8999999999999999E-5</v>
      </c>
      <c r="F43" s="1">
        <f>IF(ISNUMBER(VLOOKUP('Country selection'!$E$5,mortall!$A$2:$CX$195,$C43+2,FALSE)),VLOOKUP('Country selection'!$E$5,mortall!$A$2:$CX$195,$C43+2,FALSE),0)</f>
        <v>1.2199999999999999E-3</v>
      </c>
      <c r="G43" s="1"/>
      <c r="H43" s="21">
        <f t="shared" si="2"/>
        <v>35</v>
      </c>
      <c r="I43" s="36"/>
      <c r="J43" s="36"/>
      <c r="K43" s="36"/>
      <c r="M43" s="10">
        <f t="shared" ref="M43:O43" si="37">IF(I43="",D43,I43)</f>
        <v>1.7200000000000001E-4</v>
      </c>
      <c r="N43" s="10">
        <f t="shared" si="37"/>
        <v>3.8999999999999999E-5</v>
      </c>
      <c r="O43" s="10">
        <f t="shared" si="37"/>
        <v>1.2199999999999999E-3</v>
      </c>
    </row>
    <row r="44" spans="1:15" ht="14.25" customHeight="1" x14ac:dyDescent="0.3">
      <c r="A44" s="1"/>
      <c r="C44" s="21">
        <f t="shared" si="1"/>
        <v>36</v>
      </c>
      <c r="D44" s="1">
        <f>IF(ISNUMBER(VLOOKUP('Country selection'!$E$5,incidence!$A$2:$CX$195,$C44+2,FALSE)),VLOOKUP('Country selection'!$E$5,incidence!$A$2:$CX$195,$C44+2,FALSE),0)</f>
        <v>1.7200000000000001E-4</v>
      </c>
      <c r="E44" s="1">
        <f>IF(ISNUMBER(VLOOKUP('Country selection'!$E$5,mortcecx!$A$2:$CX$195,$C44+2,FALSE)),VLOOKUP('Country selection'!$E$5,mortcecx!$A$2:$CX$195,$C44+2,FALSE),0)</f>
        <v>3.8999999999999999E-5</v>
      </c>
      <c r="F44" s="1">
        <f>IF(ISNUMBER(VLOOKUP('Country selection'!$E$5,mortall!$A$2:$CX$195,$C44+2,FALSE)),VLOOKUP('Country selection'!$E$5,mortall!$A$2:$CX$195,$C44+2,FALSE),0)</f>
        <v>1.2199999999999999E-3</v>
      </c>
      <c r="G44" s="1"/>
      <c r="H44" s="21">
        <f t="shared" si="2"/>
        <v>36</v>
      </c>
      <c r="I44" s="36"/>
      <c r="J44" s="36"/>
      <c r="K44" s="36"/>
      <c r="M44" s="10">
        <f t="shared" ref="M44:O44" si="38">IF(I44="",D44,I44)</f>
        <v>1.7200000000000001E-4</v>
      </c>
      <c r="N44" s="10">
        <f t="shared" si="38"/>
        <v>3.8999999999999999E-5</v>
      </c>
      <c r="O44" s="10">
        <f t="shared" si="38"/>
        <v>1.2199999999999999E-3</v>
      </c>
    </row>
    <row r="45" spans="1:15" ht="14.25" customHeight="1" x14ac:dyDescent="0.3">
      <c r="A45" s="1"/>
      <c r="C45" s="21">
        <f t="shared" si="1"/>
        <v>37</v>
      </c>
      <c r="D45" s="1">
        <f>IF(ISNUMBER(VLOOKUP('Country selection'!$E$5,incidence!$A$2:$CX$195,$C45+2,FALSE)),VLOOKUP('Country selection'!$E$5,incidence!$A$2:$CX$195,$C45+2,FALSE),0)</f>
        <v>1.7200000000000001E-4</v>
      </c>
      <c r="E45" s="1">
        <f>IF(ISNUMBER(VLOOKUP('Country selection'!$E$5,mortcecx!$A$2:$CX$195,$C45+2,FALSE)),VLOOKUP('Country selection'!$E$5,mortcecx!$A$2:$CX$195,$C45+2,FALSE),0)</f>
        <v>3.8999999999999999E-5</v>
      </c>
      <c r="F45" s="1">
        <f>IF(ISNUMBER(VLOOKUP('Country selection'!$E$5,mortall!$A$2:$CX$195,$C45+2,FALSE)),VLOOKUP('Country selection'!$E$5,mortall!$A$2:$CX$195,$C45+2,FALSE),0)</f>
        <v>1.2199999999999999E-3</v>
      </c>
      <c r="G45" s="1"/>
      <c r="H45" s="21">
        <f t="shared" si="2"/>
        <v>37</v>
      </c>
      <c r="I45" s="36"/>
      <c r="J45" s="36"/>
      <c r="K45" s="36"/>
      <c r="M45" s="10">
        <f t="shared" ref="M45:O45" si="39">IF(I45="",D45,I45)</f>
        <v>1.7200000000000001E-4</v>
      </c>
      <c r="N45" s="10">
        <f t="shared" si="39"/>
        <v>3.8999999999999999E-5</v>
      </c>
      <c r="O45" s="10">
        <f t="shared" si="39"/>
        <v>1.2199999999999999E-3</v>
      </c>
    </row>
    <row r="46" spans="1:15" ht="14.25" customHeight="1" x14ac:dyDescent="0.3">
      <c r="A46" s="1"/>
      <c r="C46" s="21">
        <f t="shared" si="1"/>
        <v>38</v>
      </c>
      <c r="D46" s="1">
        <f>IF(ISNUMBER(VLOOKUP('Country selection'!$E$5,incidence!$A$2:$CX$195,$C46+2,FALSE)),VLOOKUP('Country selection'!$E$5,incidence!$A$2:$CX$195,$C46+2,FALSE),0)</f>
        <v>1.7200000000000001E-4</v>
      </c>
      <c r="E46" s="1">
        <f>IF(ISNUMBER(VLOOKUP('Country selection'!$E$5,mortcecx!$A$2:$CX$195,$C46+2,FALSE)),VLOOKUP('Country selection'!$E$5,mortcecx!$A$2:$CX$195,$C46+2,FALSE),0)</f>
        <v>3.8999999999999999E-5</v>
      </c>
      <c r="F46" s="1">
        <f>IF(ISNUMBER(VLOOKUP('Country selection'!$E$5,mortall!$A$2:$CX$195,$C46+2,FALSE)),VLOOKUP('Country selection'!$E$5,mortall!$A$2:$CX$195,$C46+2,FALSE),0)</f>
        <v>1.2199999999999999E-3</v>
      </c>
      <c r="G46" s="1"/>
      <c r="H46" s="21">
        <f t="shared" si="2"/>
        <v>38</v>
      </c>
      <c r="I46" s="36"/>
      <c r="J46" s="36"/>
      <c r="K46" s="36"/>
      <c r="M46" s="10">
        <f t="shared" ref="M46:O46" si="40">IF(I46="",D46,I46)</f>
        <v>1.7200000000000001E-4</v>
      </c>
      <c r="N46" s="10">
        <f t="shared" si="40"/>
        <v>3.8999999999999999E-5</v>
      </c>
      <c r="O46" s="10">
        <f t="shared" si="40"/>
        <v>1.2199999999999999E-3</v>
      </c>
    </row>
    <row r="47" spans="1:15" ht="14.25" customHeight="1" x14ac:dyDescent="0.3">
      <c r="A47" s="1"/>
      <c r="C47" s="21">
        <f t="shared" si="1"/>
        <v>39</v>
      </c>
      <c r="D47" s="1">
        <f>IF(ISNUMBER(VLOOKUP('Country selection'!$E$5,incidence!$A$2:$CX$195,$C47+2,FALSE)),VLOOKUP('Country selection'!$E$5,incidence!$A$2:$CX$195,$C47+2,FALSE),0)</f>
        <v>1.7200000000000001E-4</v>
      </c>
      <c r="E47" s="1">
        <f>IF(ISNUMBER(VLOOKUP('Country selection'!$E$5,mortcecx!$A$2:$CX$195,$C47+2,FALSE)),VLOOKUP('Country selection'!$E$5,mortcecx!$A$2:$CX$195,$C47+2,FALSE),0)</f>
        <v>3.8999999999999999E-5</v>
      </c>
      <c r="F47" s="1">
        <f>IF(ISNUMBER(VLOOKUP('Country selection'!$E$5,mortall!$A$2:$CX$195,$C47+2,FALSE)),VLOOKUP('Country selection'!$E$5,mortall!$A$2:$CX$195,$C47+2,FALSE),0)</f>
        <v>1.2199999999999999E-3</v>
      </c>
      <c r="G47" s="1"/>
      <c r="H47" s="21">
        <f t="shared" si="2"/>
        <v>39</v>
      </c>
      <c r="I47" s="36"/>
      <c r="J47" s="36"/>
      <c r="K47" s="36"/>
      <c r="M47" s="10">
        <f t="shared" ref="M47:O47" si="41">IF(I47="",D47,I47)</f>
        <v>1.7200000000000001E-4</v>
      </c>
      <c r="N47" s="10">
        <f t="shared" si="41"/>
        <v>3.8999999999999999E-5</v>
      </c>
      <c r="O47" s="10">
        <f t="shared" si="41"/>
        <v>1.2199999999999999E-3</v>
      </c>
    </row>
    <row r="48" spans="1:15" ht="14.25" customHeight="1" x14ac:dyDescent="0.3">
      <c r="A48" s="1"/>
      <c r="C48" s="21">
        <f t="shared" si="1"/>
        <v>40</v>
      </c>
      <c r="D48" s="1">
        <f>IF(ISNUMBER(VLOOKUP('Country selection'!$E$5,incidence!$A$2:$CX$195,$C48+2,FALSE)),VLOOKUP('Country selection'!$E$5,incidence!$A$2:$CX$195,$C48+2,FALSE),0)</f>
        <v>4.4200000000000001E-4</v>
      </c>
      <c r="E48" s="1">
        <f>IF(ISNUMBER(VLOOKUP('Country selection'!$E$5,mortcecx!$A$2:$CX$195,$C48+2,FALSE)),VLOOKUP('Country selection'!$E$5,mortcecx!$A$2:$CX$195,$C48+2,FALSE),0)</f>
        <v>1.5100000000000001E-4</v>
      </c>
      <c r="F48" s="1">
        <f>IF(ISNUMBER(VLOOKUP('Country selection'!$E$5,mortall!$A$2:$CX$195,$C48+2,FALSE)),VLOOKUP('Country selection'!$E$5,mortall!$A$2:$CX$195,$C48+2,FALSE),0)</f>
        <v>1.7899999999999999E-3</v>
      </c>
      <c r="G48" s="1"/>
      <c r="H48" s="21">
        <f t="shared" si="2"/>
        <v>40</v>
      </c>
      <c r="I48" s="36"/>
      <c r="J48" s="36"/>
      <c r="K48" s="36"/>
      <c r="M48" s="10">
        <f t="shared" ref="M48:O48" si="42">IF(I48="",D48,I48)</f>
        <v>4.4200000000000001E-4</v>
      </c>
      <c r="N48" s="10">
        <f t="shared" si="42"/>
        <v>1.5100000000000001E-4</v>
      </c>
      <c r="O48" s="10">
        <f t="shared" si="42"/>
        <v>1.7899999999999999E-3</v>
      </c>
    </row>
    <row r="49" spans="1:15" ht="14.25" customHeight="1" x14ac:dyDescent="0.3">
      <c r="A49" s="1"/>
      <c r="C49" s="21">
        <f t="shared" si="1"/>
        <v>41</v>
      </c>
      <c r="D49" s="1">
        <f>IF(ISNUMBER(VLOOKUP('Country selection'!$E$5,incidence!$A$2:$CX$195,$C49+2,FALSE)),VLOOKUP('Country selection'!$E$5,incidence!$A$2:$CX$195,$C49+2,FALSE),0)</f>
        <v>4.4200000000000001E-4</v>
      </c>
      <c r="E49" s="1">
        <f>IF(ISNUMBER(VLOOKUP('Country selection'!$E$5,mortcecx!$A$2:$CX$195,$C49+2,FALSE)),VLOOKUP('Country selection'!$E$5,mortcecx!$A$2:$CX$195,$C49+2,FALSE),0)</f>
        <v>1.5100000000000001E-4</v>
      </c>
      <c r="F49" s="1">
        <f>IF(ISNUMBER(VLOOKUP('Country selection'!$E$5,mortall!$A$2:$CX$195,$C49+2,FALSE)),VLOOKUP('Country selection'!$E$5,mortall!$A$2:$CX$195,$C49+2,FALSE),0)</f>
        <v>1.7899999999999999E-3</v>
      </c>
      <c r="G49" s="1"/>
      <c r="H49" s="21">
        <f t="shared" si="2"/>
        <v>41</v>
      </c>
      <c r="I49" s="36"/>
      <c r="J49" s="36"/>
      <c r="K49" s="36"/>
      <c r="M49" s="10">
        <f t="shared" ref="M49:O49" si="43">IF(I49="",D49,I49)</f>
        <v>4.4200000000000001E-4</v>
      </c>
      <c r="N49" s="10">
        <f t="shared" si="43"/>
        <v>1.5100000000000001E-4</v>
      </c>
      <c r="O49" s="10">
        <f t="shared" si="43"/>
        <v>1.7899999999999999E-3</v>
      </c>
    </row>
    <row r="50" spans="1:15" ht="14.25" customHeight="1" x14ac:dyDescent="0.3">
      <c r="A50" s="1"/>
      <c r="C50" s="21">
        <f t="shared" si="1"/>
        <v>42</v>
      </c>
      <c r="D50" s="1">
        <f>IF(ISNUMBER(VLOOKUP('Country selection'!$E$5,incidence!$A$2:$CX$195,$C50+2,FALSE)),VLOOKUP('Country selection'!$E$5,incidence!$A$2:$CX$195,$C50+2,FALSE),0)</f>
        <v>4.4200000000000001E-4</v>
      </c>
      <c r="E50" s="1">
        <f>IF(ISNUMBER(VLOOKUP('Country selection'!$E$5,mortcecx!$A$2:$CX$195,$C50+2,FALSE)),VLOOKUP('Country selection'!$E$5,mortcecx!$A$2:$CX$195,$C50+2,FALSE),0)</f>
        <v>1.5100000000000001E-4</v>
      </c>
      <c r="F50" s="1">
        <f>IF(ISNUMBER(VLOOKUP('Country selection'!$E$5,mortall!$A$2:$CX$195,$C50+2,FALSE)),VLOOKUP('Country selection'!$E$5,mortall!$A$2:$CX$195,$C50+2,FALSE),0)</f>
        <v>1.7899999999999999E-3</v>
      </c>
      <c r="G50" s="1"/>
      <c r="H50" s="21">
        <f t="shared" si="2"/>
        <v>42</v>
      </c>
      <c r="I50" s="36"/>
      <c r="J50" s="36"/>
      <c r="K50" s="36"/>
      <c r="M50" s="10">
        <f t="shared" ref="M50:O50" si="44">IF(I50="",D50,I50)</f>
        <v>4.4200000000000001E-4</v>
      </c>
      <c r="N50" s="10">
        <f t="shared" si="44"/>
        <v>1.5100000000000001E-4</v>
      </c>
      <c r="O50" s="10">
        <f t="shared" si="44"/>
        <v>1.7899999999999999E-3</v>
      </c>
    </row>
    <row r="51" spans="1:15" ht="14.25" customHeight="1" x14ac:dyDescent="0.3">
      <c r="A51" s="1"/>
      <c r="C51" s="21">
        <f t="shared" si="1"/>
        <v>43</v>
      </c>
      <c r="D51" s="1">
        <f>IF(ISNUMBER(VLOOKUP('Country selection'!$E$5,incidence!$A$2:$CX$195,$C51+2,FALSE)),VLOOKUP('Country selection'!$E$5,incidence!$A$2:$CX$195,$C51+2,FALSE),0)</f>
        <v>4.4200000000000001E-4</v>
      </c>
      <c r="E51" s="1">
        <f>IF(ISNUMBER(VLOOKUP('Country selection'!$E$5,mortcecx!$A$2:$CX$195,$C51+2,FALSE)),VLOOKUP('Country selection'!$E$5,mortcecx!$A$2:$CX$195,$C51+2,FALSE),0)</f>
        <v>1.5100000000000001E-4</v>
      </c>
      <c r="F51" s="1">
        <f>IF(ISNUMBER(VLOOKUP('Country selection'!$E$5,mortall!$A$2:$CX$195,$C51+2,FALSE)),VLOOKUP('Country selection'!$E$5,mortall!$A$2:$CX$195,$C51+2,FALSE),0)</f>
        <v>1.7899999999999999E-3</v>
      </c>
      <c r="G51" s="1"/>
      <c r="H51" s="21">
        <f t="shared" si="2"/>
        <v>43</v>
      </c>
      <c r="I51" s="36"/>
      <c r="J51" s="36"/>
      <c r="K51" s="36"/>
      <c r="M51" s="10">
        <f t="shared" ref="M51:O51" si="45">IF(I51="",D51,I51)</f>
        <v>4.4200000000000001E-4</v>
      </c>
      <c r="N51" s="10">
        <f t="shared" si="45"/>
        <v>1.5100000000000001E-4</v>
      </c>
      <c r="O51" s="10">
        <f t="shared" si="45"/>
        <v>1.7899999999999999E-3</v>
      </c>
    </row>
    <row r="52" spans="1:15" ht="14.25" customHeight="1" x14ac:dyDescent="0.3">
      <c r="A52" s="1"/>
      <c r="C52" s="21">
        <f t="shared" si="1"/>
        <v>44</v>
      </c>
      <c r="D52" s="1">
        <f>IF(ISNUMBER(VLOOKUP('Country selection'!$E$5,incidence!$A$2:$CX$195,$C52+2,FALSE)),VLOOKUP('Country selection'!$E$5,incidence!$A$2:$CX$195,$C52+2,FALSE),0)</f>
        <v>4.4200000000000001E-4</v>
      </c>
      <c r="E52" s="1">
        <f>IF(ISNUMBER(VLOOKUP('Country selection'!$E$5,mortcecx!$A$2:$CX$195,$C52+2,FALSE)),VLOOKUP('Country selection'!$E$5,mortcecx!$A$2:$CX$195,$C52+2,FALSE),0)</f>
        <v>1.5100000000000001E-4</v>
      </c>
      <c r="F52" s="1">
        <f>IF(ISNUMBER(VLOOKUP('Country selection'!$E$5,mortall!$A$2:$CX$195,$C52+2,FALSE)),VLOOKUP('Country selection'!$E$5,mortall!$A$2:$CX$195,$C52+2,FALSE),0)</f>
        <v>1.7899999999999999E-3</v>
      </c>
      <c r="G52" s="1"/>
      <c r="H52" s="21">
        <f t="shared" si="2"/>
        <v>44</v>
      </c>
      <c r="I52" s="36"/>
      <c r="J52" s="36"/>
      <c r="K52" s="36"/>
      <c r="M52" s="10">
        <f t="shared" ref="M52:O52" si="46">IF(I52="",D52,I52)</f>
        <v>4.4200000000000001E-4</v>
      </c>
      <c r="N52" s="10">
        <f t="shared" si="46"/>
        <v>1.5100000000000001E-4</v>
      </c>
      <c r="O52" s="10">
        <f t="shared" si="46"/>
        <v>1.7899999999999999E-3</v>
      </c>
    </row>
    <row r="53" spans="1:15" ht="14.25" customHeight="1" x14ac:dyDescent="0.3">
      <c r="A53" s="1"/>
      <c r="C53" s="21">
        <f t="shared" si="1"/>
        <v>45</v>
      </c>
      <c r="D53" s="1">
        <f>IF(ISNUMBER(VLOOKUP('Country selection'!$E$5,incidence!$A$2:$CX$195,$C53+2,FALSE)),VLOOKUP('Country selection'!$E$5,incidence!$A$2:$CX$195,$C53+2,FALSE),0)</f>
        <v>4.6299999999999998E-4</v>
      </c>
      <c r="E53" s="1">
        <f>IF(ISNUMBER(VLOOKUP('Country selection'!$E$5,mortcecx!$A$2:$CX$195,$C53+2,FALSE)),VLOOKUP('Country selection'!$E$5,mortcecx!$A$2:$CX$195,$C53+2,FALSE),0)</f>
        <v>1.9599999999999999E-4</v>
      </c>
      <c r="F53" s="1">
        <f>IF(ISNUMBER(VLOOKUP('Country selection'!$E$5,mortall!$A$2:$CX$195,$C53+2,FALSE)),VLOOKUP('Country selection'!$E$5,mortall!$A$2:$CX$195,$C53+2,FALSE),0)</f>
        <v>2.6900000000000001E-3</v>
      </c>
      <c r="G53" s="1"/>
      <c r="H53" s="21">
        <f t="shared" si="2"/>
        <v>45</v>
      </c>
      <c r="I53" s="36"/>
      <c r="J53" s="36"/>
      <c r="K53" s="36"/>
      <c r="M53" s="10">
        <f t="shared" ref="M53:O53" si="47">IF(I53="",D53,I53)</f>
        <v>4.6299999999999998E-4</v>
      </c>
      <c r="N53" s="10">
        <f t="shared" si="47"/>
        <v>1.9599999999999999E-4</v>
      </c>
      <c r="O53" s="10">
        <f t="shared" si="47"/>
        <v>2.6900000000000001E-3</v>
      </c>
    </row>
    <row r="54" spans="1:15" ht="14.25" customHeight="1" x14ac:dyDescent="0.3">
      <c r="A54" s="1"/>
      <c r="C54" s="21">
        <f t="shared" si="1"/>
        <v>46</v>
      </c>
      <c r="D54" s="1">
        <f>IF(ISNUMBER(VLOOKUP('Country selection'!$E$5,incidence!$A$2:$CX$195,$C54+2,FALSE)),VLOOKUP('Country selection'!$E$5,incidence!$A$2:$CX$195,$C54+2,FALSE),0)</f>
        <v>4.6299999999999998E-4</v>
      </c>
      <c r="E54" s="1">
        <f>IF(ISNUMBER(VLOOKUP('Country selection'!$E$5,mortcecx!$A$2:$CX$195,$C54+2,FALSE)),VLOOKUP('Country selection'!$E$5,mortcecx!$A$2:$CX$195,$C54+2,FALSE),0)</f>
        <v>1.9599999999999999E-4</v>
      </c>
      <c r="F54" s="1">
        <f>IF(ISNUMBER(VLOOKUP('Country selection'!$E$5,mortall!$A$2:$CX$195,$C54+2,FALSE)),VLOOKUP('Country selection'!$E$5,mortall!$A$2:$CX$195,$C54+2,FALSE),0)</f>
        <v>2.6900000000000001E-3</v>
      </c>
      <c r="G54" s="1"/>
      <c r="H54" s="21">
        <f t="shared" si="2"/>
        <v>46</v>
      </c>
      <c r="I54" s="36"/>
      <c r="J54" s="36"/>
      <c r="K54" s="36"/>
      <c r="M54" s="10">
        <f t="shared" ref="M54:O54" si="48">IF(I54="",D54,I54)</f>
        <v>4.6299999999999998E-4</v>
      </c>
      <c r="N54" s="10">
        <f t="shared" si="48"/>
        <v>1.9599999999999999E-4</v>
      </c>
      <c r="O54" s="10">
        <f t="shared" si="48"/>
        <v>2.6900000000000001E-3</v>
      </c>
    </row>
    <row r="55" spans="1:15" ht="14.25" customHeight="1" x14ac:dyDescent="0.3">
      <c r="A55" s="1"/>
      <c r="C55" s="21">
        <f t="shared" si="1"/>
        <v>47</v>
      </c>
      <c r="D55" s="1">
        <f>IF(ISNUMBER(VLOOKUP('Country selection'!$E$5,incidence!$A$2:$CX$195,$C55+2,FALSE)),VLOOKUP('Country selection'!$E$5,incidence!$A$2:$CX$195,$C55+2,FALSE),0)</f>
        <v>4.6299999999999998E-4</v>
      </c>
      <c r="E55" s="1">
        <f>IF(ISNUMBER(VLOOKUP('Country selection'!$E$5,mortcecx!$A$2:$CX$195,$C55+2,FALSE)),VLOOKUP('Country selection'!$E$5,mortcecx!$A$2:$CX$195,$C55+2,FALSE),0)</f>
        <v>1.9599999999999999E-4</v>
      </c>
      <c r="F55" s="1">
        <f>IF(ISNUMBER(VLOOKUP('Country selection'!$E$5,mortall!$A$2:$CX$195,$C55+2,FALSE)),VLOOKUP('Country selection'!$E$5,mortall!$A$2:$CX$195,$C55+2,FALSE),0)</f>
        <v>2.6900000000000001E-3</v>
      </c>
      <c r="G55" s="1"/>
      <c r="H55" s="21">
        <f t="shared" si="2"/>
        <v>47</v>
      </c>
      <c r="I55" s="36"/>
      <c r="J55" s="36"/>
      <c r="K55" s="36"/>
      <c r="M55" s="10">
        <f t="shared" ref="M55:O55" si="49">IF(I55="",D55,I55)</f>
        <v>4.6299999999999998E-4</v>
      </c>
      <c r="N55" s="10">
        <f t="shared" si="49"/>
        <v>1.9599999999999999E-4</v>
      </c>
      <c r="O55" s="10">
        <f t="shared" si="49"/>
        <v>2.6900000000000001E-3</v>
      </c>
    </row>
    <row r="56" spans="1:15" ht="14.25" customHeight="1" x14ac:dyDescent="0.3">
      <c r="A56" s="1"/>
      <c r="C56" s="21">
        <f t="shared" si="1"/>
        <v>48</v>
      </c>
      <c r="D56" s="1">
        <f>IF(ISNUMBER(VLOOKUP('Country selection'!$E$5,incidence!$A$2:$CX$195,$C56+2,FALSE)),VLOOKUP('Country selection'!$E$5,incidence!$A$2:$CX$195,$C56+2,FALSE),0)</f>
        <v>4.6299999999999998E-4</v>
      </c>
      <c r="E56" s="1">
        <f>IF(ISNUMBER(VLOOKUP('Country selection'!$E$5,mortcecx!$A$2:$CX$195,$C56+2,FALSE)),VLOOKUP('Country selection'!$E$5,mortcecx!$A$2:$CX$195,$C56+2,FALSE),0)</f>
        <v>1.9599999999999999E-4</v>
      </c>
      <c r="F56" s="1">
        <f>IF(ISNUMBER(VLOOKUP('Country selection'!$E$5,mortall!$A$2:$CX$195,$C56+2,FALSE)),VLOOKUP('Country selection'!$E$5,mortall!$A$2:$CX$195,$C56+2,FALSE),0)</f>
        <v>2.6900000000000001E-3</v>
      </c>
      <c r="G56" s="1"/>
      <c r="H56" s="21">
        <f t="shared" si="2"/>
        <v>48</v>
      </c>
      <c r="I56" s="36"/>
      <c r="J56" s="36"/>
      <c r="K56" s="36"/>
      <c r="M56" s="10">
        <f t="shared" ref="M56:O56" si="50">IF(I56="",D56,I56)</f>
        <v>4.6299999999999998E-4</v>
      </c>
      <c r="N56" s="10">
        <f t="shared" si="50"/>
        <v>1.9599999999999999E-4</v>
      </c>
      <c r="O56" s="10">
        <f t="shared" si="50"/>
        <v>2.6900000000000001E-3</v>
      </c>
    </row>
    <row r="57" spans="1:15" ht="14.25" customHeight="1" x14ac:dyDescent="0.3">
      <c r="A57" s="1"/>
      <c r="C57" s="21">
        <f t="shared" si="1"/>
        <v>49</v>
      </c>
      <c r="D57" s="1">
        <f>IF(ISNUMBER(VLOOKUP('Country selection'!$E$5,incidence!$A$2:$CX$195,$C57+2,FALSE)),VLOOKUP('Country selection'!$E$5,incidence!$A$2:$CX$195,$C57+2,FALSE),0)</f>
        <v>4.6299999999999998E-4</v>
      </c>
      <c r="E57" s="1">
        <f>IF(ISNUMBER(VLOOKUP('Country selection'!$E$5,mortcecx!$A$2:$CX$195,$C57+2,FALSE)),VLOOKUP('Country selection'!$E$5,mortcecx!$A$2:$CX$195,$C57+2,FALSE),0)</f>
        <v>1.9599999999999999E-4</v>
      </c>
      <c r="F57" s="1">
        <f>IF(ISNUMBER(VLOOKUP('Country selection'!$E$5,mortall!$A$2:$CX$195,$C57+2,FALSE)),VLOOKUP('Country selection'!$E$5,mortall!$A$2:$CX$195,$C57+2,FALSE),0)</f>
        <v>2.6900000000000001E-3</v>
      </c>
      <c r="G57" s="1"/>
      <c r="H57" s="21">
        <f t="shared" si="2"/>
        <v>49</v>
      </c>
      <c r="I57" s="36"/>
      <c r="J57" s="36"/>
      <c r="K57" s="36"/>
      <c r="M57" s="10">
        <f t="shared" ref="M57:O57" si="51">IF(I57="",D57,I57)</f>
        <v>4.6299999999999998E-4</v>
      </c>
      <c r="N57" s="10">
        <f t="shared" si="51"/>
        <v>1.9599999999999999E-4</v>
      </c>
      <c r="O57" s="10">
        <f t="shared" si="51"/>
        <v>2.6900000000000001E-3</v>
      </c>
    </row>
    <row r="58" spans="1:15" ht="14.25" customHeight="1" x14ac:dyDescent="0.3">
      <c r="A58" s="1"/>
      <c r="C58" s="21">
        <f t="shared" si="1"/>
        <v>50</v>
      </c>
      <c r="D58" s="1">
        <f>IF(ISNUMBER(VLOOKUP('Country selection'!$E$5,incidence!$A$2:$CX$195,$C58+2,FALSE)),VLOOKUP('Country selection'!$E$5,incidence!$A$2:$CX$195,$C58+2,FALSE),0)</f>
        <v>4.6099999999999998E-4</v>
      </c>
      <c r="E58" s="1">
        <f>IF(ISNUMBER(VLOOKUP('Country selection'!$E$5,mortcecx!$A$2:$CX$195,$C58+2,FALSE)),VLOOKUP('Country selection'!$E$5,mortcecx!$A$2:$CX$195,$C58+2,FALSE),0)</f>
        <v>2.2599999999999999E-4</v>
      </c>
      <c r="F58" s="1">
        <f>IF(ISNUMBER(VLOOKUP('Country selection'!$E$5,mortall!$A$2:$CX$195,$C58+2,FALSE)),VLOOKUP('Country selection'!$E$5,mortall!$A$2:$CX$195,$C58+2,FALSE),0)</f>
        <v>4.1399999999999996E-3</v>
      </c>
      <c r="G58" s="1"/>
      <c r="H58" s="21">
        <f t="shared" si="2"/>
        <v>50</v>
      </c>
      <c r="I58" s="36"/>
      <c r="J58" s="36"/>
      <c r="K58" s="36"/>
      <c r="M58" s="10">
        <f t="shared" ref="M58:O58" si="52">IF(I58="",D58,I58)</f>
        <v>4.6099999999999998E-4</v>
      </c>
      <c r="N58" s="10">
        <f t="shared" si="52"/>
        <v>2.2599999999999999E-4</v>
      </c>
      <c r="O58" s="10">
        <f t="shared" si="52"/>
        <v>4.1399999999999996E-3</v>
      </c>
    </row>
    <row r="59" spans="1:15" ht="14.25" customHeight="1" x14ac:dyDescent="0.3">
      <c r="A59" s="1"/>
      <c r="C59" s="21">
        <f t="shared" si="1"/>
        <v>51</v>
      </c>
      <c r="D59" s="1">
        <f>IF(ISNUMBER(VLOOKUP('Country selection'!$E$5,incidence!$A$2:$CX$195,$C59+2,FALSE)),VLOOKUP('Country selection'!$E$5,incidence!$A$2:$CX$195,$C59+2,FALSE),0)</f>
        <v>4.6099999999999998E-4</v>
      </c>
      <c r="E59" s="1">
        <f>IF(ISNUMBER(VLOOKUP('Country selection'!$E$5,mortcecx!$A$2:$CX$195,$C59+2,FALSE)),VLOOKUP('Country selection'!$E$5,mortcecx!$A$2:$CX$195,$C59+2,FALSE),0)</f>
        <v>2.2599999999999999E-4</v>
      </c>
      <c r="F59" s="1">
        <f>IF(ISNUMBER(VLOOKUP('Country selection'!$E$5,mortall!$A$2:$CX$195,$C59+2,FALSE)),VLOOKUP('Country selection'!$E$5,mortall!$A$2:$CX$195,$C59+2,FALSE),0)</f>
        <v>4.1399999999999996E-3</v>
      </c>
      <c r="G59" s="1"/>
      <c r="H59" s="21">
        <f t="shared" si="2"/>
        <v>51</v>
      </c>
      <c r="I59" s="36"/>
      <c r="J59" s="36"/>
      <c r="K59" s="36"/>
      <c r="M59" s="10">
        <f t="shared" ref="M59:O59" si="53">IF(I59="",D59,I59)</f>
        <v>4.6099999999999998E-4</v>
      </c>
      <c r="N59" s="10">
        <f t="shared" si="53"/>
        <v>2.2599999999999999E-4</v>
      </c>
      <c r="O59" s="10">
        <f t="shared" si="53"/>
        <v>4.1399999999999996E-3</v>
      </c>
    </row>
    <row r="60" spans="1:15" ht="14.25" customHeight="1" x14ac:dyDescent="0.3">
      <c r="A60" s="1"/>
      <c r="C60" s="21">
        <f t="shared" si="1"/>
        <v>52</v>
      </c>
      <c r="D60" s="1">
        <f>IF(ISNUMBER(VLOOKUP('Country selection'!$E$5,incidence!$A$2:$CX$195,$C60+2,FALSE)),VLOOKUP('Country selection'!$E$5,incidence!$A$2:$CX$195,$C60+2,FALSE),0)</f>
        <v>4.6099999999999998E-4</v>
      </c>
      <c r="E60" s="1">
        <f>IF(ISNUMBER(VLOOKUP('Country selection'!$E$5,mortcecx!$A$2:$CX$195,$C60+2,FALSE)),VLOOKUP('Country selection'!$E$5,mortcecx!$A$2:$CX$195,$C60+2,FALSE),0)</f>
        <v>2.2599999999999999E-4</v>
      </c>
      <c r="F60" s="1">
        <f>IF(ISNUMBER(VLOOKUP('Country selection'!$E$5,mortall!$A$2:$CX$195,$C60+2,FALSE)),VLOOKUP('Country selection'!$E$5,mortall!$A$2:$CX$195,$C60+2,FALSE),0)</f>
        <v>4.1399999999999996E-3</v>
      </c>
      <c r="G60" s="1"/>
      <c r="H60" s="21">
        <f t="shared" si="2"/>
        <v>52</v>
      </c>
      <c r="I60" s="36"/>
      <c r="J60" s="36"/>
      <c r="K60" s="36"/>
      <c r="M60" s="10">
        <f t="shared" ref="M60:O60" si="54">IF(I60="",D60,I60)</f>
        <v>4.6099999999999998E-4</v>
      </c>
      <c r="N60" s="10">
        <f t="shared" si="54"/>
        <v>2.2599999999999999E-4</v>
      </c>
      <c r="O60" s="10">
        <f t="shared" si="54"/>
        <v>4.1399999999999996E-3</v>
      </c>
    </row>
    <row r="61" spans="1:15" ht="14.25" customHeight="1" x14ac:dyDescent="0.3">
      <c r="A61" s="1"/>
      <c r="C61" s="21">
        <f t="shared" si="1"/>
        <v>53</v>
      </c>
      <c r="D61" s="1">
        <f>IF(ISNUMBER(VLOOKUP('Country selection'!$E$5,incidence!$A$2:$CX$195,$C61+2,FALSE)),VLOOKUP('Country selection'!$E$5,incidence!$A$2:$CX$195,$C61+2,FALSE),0)</f>
        <v>4.6099999999999998E-4</v>
      </c>
      <c r="E61" s="1">
        <f>IF(ISNUMBER(VLOOKUP('Country selection'!$E$5,mortcecx!$A$2:$CX$195,$C61+2,FALSE)),VLOOKUP('Country selection'!$E$5,mortcecx!$A$2:$CX$195,$C61+2,FALSE),0)</f>
        <v>2.2599999999999999E-4</v>
      </c>
      <c r="F61" s="1">
        <f>IF(ISNUMBER(VLOOKUP('Country selection'!$E$5,mortall!$A$2:$CX$195,$C61+2,FALSE)),VLOOKUP('Country selection'!$E$5,mortall!$A$2:$CX$195,$C61+2,FALSE),0)</f>
        <v>4.1399999999999996E-3</v>
      </c>
      <c r="G61" s="1"/>
      <c r="H61" s="21">
        <f t="shared" si="2"/>
        <v>53</v>
      </c>
      <c r="I61" s="36"/>
      <c r="J61" s="36"/>
      <c r="K61" s="36"/>
      <c r="M61" s="10">
        <f t="shared" ref="M61:O61" si="55">IF(I61="",D61,I61)</f>
        <v>4.6099999999999998E-4</v>
      </c>
      <c r="N61" s="10">
        <f t="shared" si="55"/>
        <v>2.2599999999999999E-4</v>
      </c>
      <c r="O61" s="10">
        <f t="shared" si="55"/>
        <v>4.1399999999999996E-3</v>
      </c>
    </row>
    <row r="62" spans="1:15" ht="14.25" customHeight="1" x14ac:dyDescent="0.3">
      <c r="A62" s="1"/>
      <c r="C62" s="21">
        <f t="shared" si="1"/>
        <v>54</v>
      </c>
      <c r="D62" s="1">
        <f>IF(ISNUMBER(VLOOKUP('Country selection'!$E$5,incidence!$A$2:$CX$195,$C62+2,FALSE)),VLOOKUP('Country selection'!$E$5,incidence!$A$2:$CX$195,$C62+2,FALSE),0)</f>
        <v>4.6099999999999998E-4</v>
      </c>
      <c r="E62" s="1">
        <f>IF(ISNUMBER(VLOOKUP('Country selection'!$E$5,mortcecx!$A$2:$CX$195,$C62+2,FALSE)),VLOOKUP('Country selection'!$E$5,mortcecx!$A$2:$CX$195,$C62+2,FALSE),0)</f>
        <v>2.2599999999999999E-4</v>
      </c>
      <c r="F62" s="1">
        <f>IF(ISNUMBER(VLOOKUP('Country selection'!$E$5,mortall!$A$2:$CX$195,$C62+2,FALSE)),VLOOKUP('Country selection'!$E$5,mortall!$A$2:$CX$195,$C62+2,FALSE),0)</f>
        <v>4.1399999999999996E-3</v>
      </c>
      <c r="G62" s="1"/>
      <c r="H62" s="21">
        <f t="shared" si="2"/>
        <v>54</v>
      </c>
      <c r="I62" s="36"/>
      <c r="J62" s="36"/>
      <c r="K62" s="36"/>
      <c r="M62" s="10">
        <f t="shared" ref="M62:O62" si="56">IF(I62="",D62,I62)</f>
        <v>4.6099999999999998E-4</v>
      </c>
      <c r="N62" s="10">
        <f t="shared" si="56"/>
        <v>2.2599999999999999E-4</v>
      </c>
      <c r="O62" s="10">
        <f t="shared" si="56"/>
        <v>4.1399999999999996E-3</v>
      </c>
    </row>
    <row r="63" spans="1:15" ht="14.25" customHeight="1" x14ac:dyDescent="0.3">
      <c r="A63" s="1"/>
      <c r="C63" s="21">
        <f t="shared" si="1"/>
        <v>55</v>
      </c>
      <c r="D63" s="1">
        <f>IF(ISNUMBER(VLOOKUP('Country selection'!$E$5,incidence!$A$2:$CX$195,$C63+2,FALSE)),VLOOKUP('Country selection'!$E$5,incidence!$A$2:$CX$195,$C63+2,FALSE),0)</f>
        <v>4.6900000000000002E-4</v>
      </c>
      <c r="E63" s="1">
        <f>IF(ISNUMBER(VLOOKUP('Country selection'!$E$5,mortcecx!$A$2:$CX$195,$C63+2,FALSE)),VLOOKUP('Country selection'!$E$5,mortcecx!$A$2:$CX$195,$C63+2,FALSE),0)</f>
        <v>2.3800000000000001E-4</v>
      </c>
      <c r="F63" s="1">
        <f>IF(ISNUMBER(VLOOKUP('Country selection'!$E$5,mortall!$A$2:$CX$195,$C63+2,FALSE)),VLOOKUP('Country selection'!$E$5,mortall!$A$2:$CX$195,$C63+2,FALSE),0)</f>
        <v>6.13E-3</v>
      </c>
      <c r="G63" s="1"/>
      <c r="H63" s="21">
        <f t="shared" si="2"/>
        <v>55</v>
      </c>
      <c r="I63" s="36"/>
      <c r="J63" s="36"/>
      <c r="K63" s="36"/>
      <c r="M63" s="10">
        <f t="shared" ref="M63:O63" si="57">IF(I63="",D63,I63)</f>
        <v>4.6900000000000002E-4</v>
      </c>
      <c r="N63" s="10">
        <f t="shared" si="57"/>
        <v>2.3800000000000001E-4</v>
      </c>
      <c r="O63" s="10">
        <f t="shared" si="57"/>
        <v>6.13E-3</v>
      </c>
    </row>
    <row r="64" spans="1:15" ht="14.25" customHeight="1" x14ac:dyDescent="0.3">
      <c r="A64" s="1"/>
      <c r="C64" s="21">
        <f t="shared" si="1"/>
        <v>56</v>
      </c>
      <c r="D64" s="1">
        <f>IF(ISNUMBER(VLOOKUP('Country selection'!$E$5,incidence!$A$2:$CX$195,$C64+2,FALSE)),VLOOKUP('Country selection'!$E$5,incidence!$A$2:$CX$195,$C64+2,FALSE),0)</f>
        <v>4.6900000000000002E-4</v>
      </c>
      <c r="E64" s="1">
        <f>IF(ISNUMBER(VLOOKUP('Country selection'!$E$5,mortcecx!$A$2:$CX$195,$C64+2,FALSE)),VLOOKUP('Country selection'!$E$5,mortcecx!$A$2:$CX$195,$C64+2,FALSE),0)</f>
        <v>2.3800000000000001E-4</v>
      </c>
      <c r="F64" s="1">
        <f>IF(ISNUMBER(VLOOKUP('Country selection'!$E$5,mortall!$A$2:$CX$195,$C64+2,FALSE)),VLOOKUP('Country selection'!$E$5,mortall!$A$2:$CX$195,$C64+2,FALSE),0)</f>
        <v>6.13E-3</v>
      </c>
      <c r="G64" s="1"/>
      <c r="H64" s="21">
        <f t="shared" si="2"/>
        <v>56</v>
      </c>
      <c r="I64" s="36"/>
      <c r="J64" s="36"/>
      <c r="K64" s="36"/>
      <c r="M64" s="10">
        <f t="shared" ref="M64:O64" si="58">IF(I64="",D64,I64)</f>
        <v>4.6900000000000002E-4</v>
      </c>
      <c r="N64" s="10">
        <f t="shared" si="58"/>
        <v>2.3800000000000001E-4</v>
      </c>
      <c r="O64" s="10">
        <f t="shared" si="58"/>
        <v>6.13E-3</v>
      </c>
    </row>
    <row r="65" spans="1:15" ht="14.25" customHeight="1" x14ac:dyDescent="0.3">
      <c r="A65" s="1"/>
      <c r="C65" s="21">
        <f t="shared" si="1"/>
        <v>57</v>
      </c>
      <c r="D65" s="1">
        <f>IF(ISNUMBER(VLOOKUP('Country selection'!$E$5,incidence!$A$2:$CX$195,$C65+2,FALSE)),VLOOKUP('Country selection'!$E$5,incidence!$A$2:$CX$195,$C65+2,FALSE),0)</f>
        <v>4.6900000000000002E-4</v>
      </c>
      <c r="E65" s="1">
        <f>IF(ISNUMBER(VLOOKUP('Country selection'!$E$5,mortcecx!$A$2:$CX$195,$C65+2,FALSE)),VLOOKUP('Country selection'!$E$5,mortcecx!$A$2:$CX$195,$C65+2,FALSE),0)</f>
        <v>2.3800000000000001E-4</v>
      </c>
      <c r="F65" s="1">
        <f>IF(ISNUMBER(VLOOKUP('Country selection'!$E$5,mortall!$A$2:$CX$195,$C65+2,FALSE)),VLOOKUP('Country selection'!$E$5,mortall!$A$2:$CX$195,$C65+2,FALSE),0)</f>
        <v>6.13E-3</v>
      </c>
      <c r="G65" s="1"/>
      <c r="H65" s="21">
        <f t="shared" si="2"/>
        <v>57</v>
      </c>
      <c r="I65" s="36"/>
      <c r="J65" s="36"/>
      <c r="K65" s="36"/>
      <c r="M65" s="10">
        <f t="shared" ref="M65:O65" si="59">IF(I65="",D65,I65)</f>
        <v>4.6900000000000002E-4</v>
      </c>
      <c r="N65" s="10">
        <f t="shared" si="59"/>
        <v>2.3800000000000001E-4</v>
      </c>
      <c r="O65" s="10">
        <f t="shared" si="59"/>
        <v>6.13E-3</v>
      </c>
    </row>
    <row r="66" spans="1:15" ht="14.25" customHeight="1" x14ac:dyDescent="0.3">
      <c r="A66" s="1"/>
      <c r="C66" s="21">
        <f t="shared" si="1"/>
        <v>58</v>
      </c>
      <c r="D66" s="1">
        <f>IF(ISNUMBER(VLOOKUP('Country selection'!$E$5,incidence!$A$2:$CX$195,$C66+2,FALSE)),VLOOKUP('Country selection'!$E$5,incidence!$A$2:$CX$195,$C66+2,FALSE),0)</f>
        <v>4.6900000000000002E-4</v>
      </c>
      <c r="E66" s="1">
        <f>IF(ISNUMBER(VLOOKUP('Country selection'!$E$5,mortcecx!$A$2:$CX$195,$C66+2,FALSE)),VLOOKUP('Country selection'!$E$5,mortcecx!$A$2:$CX$195,$C66+2,FALSE),0)</f>
        <v>2.3800000000000001E-4</v>
      </c>
      <c r="F66" s="1">
        <f>IF(ISNUMBER(VLOOKUP('Country selection'!$E$5,mortall!$A$2:$CX$195,$C66+2,FALSE)),VLOOKUP('Country selection'!$E$5,mortall!$A$2:$CX$195,$C66+2,FALSE),0)</f>
        <v>6.13E-3</v>
      </c>
      <c r="G66" s="1"/>
      <c r="H66" s="21">
        <f t="shared" si="2"/>
        <v>58</v>
      </c>
      <c r="I66" s="36"/>
      <c r="J66" s="36"/>
      <c r="K66" s="36"/>
      <c r="M66" s="10">
        <f t="shared" ref="M66:O66" si="60">IF(I66="",D66,I66)</f>
        <v>4.6900000000000002E-4</v>
      </c>
      <c r="N66" s="10">
        <f t="shared" si="60"/>
        <v>2.3800000000000001E-4</v>
      </c>
      <c r="O66" s="10">
        <f t="shared" si="60"/>
        <v>6.13E-3</v>
      </c>
    </row>
    <row r="67" spans="1:15" ht="14.25" customHeight="1" x14ac:dyDescent="0.3">
      <c r="A67" s="1"/>
      <c r="C67" s="21">
        <f t="shared" si="1"/>
        <v>59</v>
      </c>
      <c r="D67" s="1">
        <f>IF(ISNUMBER(VLOOKUP('Country selection'!$E$5,incidence!$A$2:$CX$195,$C67+2,FALSE)),VLOOKUP('Country selection'!$E$5,incidence!$A$2:$CX$195,$C67+2,FALSE),0)</f>
        <v>4.6900000000000002E-4</v>
      </c>
      <c r="E67" s="1">
        <f>IF(ISNUMBER(VLOOKUP('Country selection'!$E$5,mortcecx!$A$2:$CX$195,$C67+2,FALSE)),VLOOKUP('Country selection'!$E$5,mortcecx!$A$2:$CX$195,$C67+2,FALSE),0)</f>
        <v>2.3800000000000001E-4</v>
      </c>
      <c r="F67" s="1">
        <f>IF(ISNUMBER(VLOOKUP('Country selection'!$E$5,mortall!$A$2:$CX$195,$C67+2,FALSE)),VLOOKUP('Country selection'!$E$5,mortall!$A$2:$CX$195,$C67+2,FALSE),0)</f>
        <v>6.13E-3</v>
      </c>
      <c r="G67" s="1"/>
      <c r="H67" s="21">
        <f t="shared" si="2"/>
        <v>59</v>
      </c>
      <c r="I67" s="36"/>
      <c r="J67" s="36"/>
      <c r="K67" s="36"/>
      <c r="M67" s="10">
        <f t="shared" ref="M67:O67" si="61">IF(I67="",D67,I67)</f>
        <v>4.6900000000000002E-4</v>
      </c>
      <c r="N67" s="10">
        <f t="shared" si="61"/>
        <v>2.3800000000000001E-4</v>
      </c>
      <c r="O67" s="10">
        <f t="shared" si="61"/>
        <v>6.13E-3</v>
      </c>
    </row>
    <row r="68" spans="1:15" ht="14.25" customHeight="1" x14ac:dyDescent="0.3">
      <c r="A68" s="1"/>
      <c r="C68" s="21">
        <f t="shared" si="1"/>
        <v>60</v>
      </c>
      <c r="D68" s="1">
        <f>IF(ISNUMBER(VLOOKUP('Country selection'!$E$5,incidence!$A$2:$CX$195,$C68+2,FALSE)),VLOOKUP('Country selection'!$E$5,incidence!$A$2:$CX$195,$C68+2,FALSE),0)</f>
        <v>4.75E-4</v>
      </c>
      <c r="E68" s="1">
        <f>IF(ISNUMBER(VLOOKUP('Country selection'!$E$5,mortcecx!$A$2:$CX$195,$C68+2,FALSE)),VLOOKUP('Country selection'!$E$5,mortcecx!$A$2:$CX$195,$C68+2,FALSE),0)</f>
        <v>2.3499999999999999E-4</v>
      </c>
      <c r="F68" s="1">
        <f>IF(ISNUMBER(VLOOKUP('Country selection'!$E$5,mortall!$A$2:$CX$195,$C68+2,FALSE)),VLOOKUP('Country selection'!$E$5,mortall!$A$2:$CX$195,$C68+2,FALSE),0)</f>
        <v>9.41E-3</v>
      </c>
      <c r="G68" s="1"/>
      <c r="H68" s="21">
        <f t="shared" si="2"/>
        <v>60</v>
      </c>
      <c r="I68" s="36"/>
      <c r="J68" s="36"/>
      <c r="K68" s="36"/>
      <c r="M68" s="10">
        <f t="shared" ref="M68:O68" si="62">IF(I68="",D68,I68)</f>
        <v>4.75E-4</v>
      </c>
      <c r="N68" s="10">
        <f t="shared" si="62"/>
        <v>2.3499999999999999E-4</v>
      </c>
      <c r="O68" s="10">
        <f t="shared" si="62"/>
        <v>9.41E-3</v>
      </c>
    </row>
    <row r="69" spans="1:15" ht="14.25" customHeight="1" x14ac:dyDescent="0.3">
      <c r="A69" s="1"/>
      <c r="C69" s="21">
        <f t="shared" si="1"/>
        <v>61</v>
      </c>
      <c r="D69" s="1">
        <f>IF(ISNUMBER(VLOOKUP('Country selection'!$E$5,incidence!$A$2:$CX$195,$C69+2,FALSE)),VLOOKUP('Country selection'!$E$5,incidence!$A$2:$CX$195,$C69+2,FALSE),0)</f>
        <v>4.75E-4</v>
      </c>
      <c r="E69" s="1">
        <f>IF(ISNUMBER(VLOOKUP('Country selection'!$E$5,mortcecx!$A$2:$CX$195,$C69+2,FALSE)),VLOOKUP('Country selection'!$E$5,mortcecx!$A$2:$CX$195,$C69+2,FALSE),0)</f>
        <v>2.3499999999999999E-4</v>
      </c>
      <c r="F69" s="1">
        <f>IF(ISNUMBER(VLOOKUP('Country selection'!$E$5,mortall!$A$2:$CX$195,$C69+2,FALSE)),VLOOKUP('Country selection'!$E$5,mortall!$A$2:$CX$195,$C69+2,FALSE),0)</f>
        <v>9.41E-3</v>
      </c>
      <c r="G69" s="1"/>
      <c r="H69" s="21">
        <f t="shared" si="2"/>
        <v>61</v>
      </c>
      <c r="I69" s="36"/>
      <c r="J69" s="36"/>
      <c r="K69" s="36"/>
      <c r="M69" s="10">
        <f t="shared" ref="M69:O69" si="63">IF(I69="",D69,I69)</f>
        <v>4.75E-4</v>
      </c>
      <c r="N69" s="10">
        <f t="shared" si="63"/>
        <v>2.3499999999999999E-4</v>
      </c>
      <c r="O69" s="10">
        <f t="shared" si="63"/>
        <v>9.41E-3</v>
      </c>
    </row>
    <row r="70" spans="1:15" ht="14.25" customHeight="1" x14ac:dyDescent="0.3">
      <c r="A70" s="1"/>
      <c r="C70" s="21">
        <f t="shared" si="1"/>
        <v>62</v>
      </c>
      <c r="D70" s="1">
        <f>IF(ISNUMBER(VLOOKUP('Country selection'!$E$5,incidence!$A$2:$CX$195,$C70+2,FALSE)),VLOOKUP('Country selection'!$E$5,incidence!$A$2:$CX$195,$C70+2,FALSE),0)</f>
        <v>4.75E-4</v>
      </c>
      <c r="E70" s="1">
        <f>IF(ISNUMBER(VLOOKUP('Country selection'!$E$5,mortcecx!$A$2:$CX$195,$C70+2,FALSE)),VLOOKUP('Country selection'!$E$5,mortcecx!$A$2:$CX$195,$C70+2,FALSE),0)</f>
        <v>2.3499999999999999E-4</v>
      </c>
      <c r="F70" s="1">
        <f>IF(ISNUMBER(VLOOKUP('Country selection'!$E$5,mortall!$A$2:$CX$195,$C70+2,FALSE)),VLOOKUP('Country selection'!$E$5,mortall!$A$2:$CX$195,$C70+2,FALSE),0)</f>
        <v>9.41E-3</v>
      </c>
      <c r="G70" s="1"/>
      <c r="H70" s="21">
        <f t="shared" si="2"/>
        <v>62</v>
      </c>
      <c r="I70" s="36"/>
      <c r="J70" s="36"/>
      <c r="K70" s="36"/>
      <c r="M70" s="10">
        <f t="shared" ref="M70:O70" si="64">IF(I70="",D70,I70)</f>
        <v>4.75E-4</v>
      </c>
      <c r="N70" s="10">
        <f t="shared" si="64"/>
        <v>2.3499999999999999E-4</v>
      </c>
      <c r="O70" s="10">
        <f t="shared" si="64"/>
        <v>9.41E-3</v>
      </c>
    </row>
    <row r="71" spans="1:15" ht="14.25" customHeight="1" x14ac:dyDescent="0.3">
      <c r="A71" s="1"/>
      <c r="C71" s="21">
        <f t="shared" si="1"/>
        <v>63</v>
      </c>
      <c r="D71" s="1">
        <f>IF(ISNUMBER(VLOOKUP('Country selection'!$E$5,incidence!$A$2:$CX$195,$C71+2,FALSE)),VLOOKUP('Country selection'!$E$5,incidence!$A$2:$CX$195,$C71+2,FALSE),0)</f>
        <v>4.75E-4</v>
      </c>
      <c r="E71" s="1">
        <f>IF(ISNUMBER(VLOOKUP('Country selection'!$E$5,mortcecx!$A$2:$CX$195,$C71+2,FALSE)),VLOOKUP('Country selection'!$E$5,mortcecx!$A$2:$CX$195,$C71+2,FALSE),0)</f>
        <v>2.3499999999999999E-4</v>
      </c>
      <c r="F71" s="1">
        <f>IF(ISNUMBER(VLOOKUP('Country selection'!$E$5,mortall!$A$2:$CX$195,$C71+2,FALSE)),VLOOKUP('Country selection'!$E$5,mortall!$A$2:$CX$195,$C71+2,FALSE),0)</f>
        <v>9.41E-3</v>
      </c>
      <c r="G71" s="1"/>
      <c r="H71" s="21">
        <f t="shared" si="2"/>
        <v>63</v>
      </c>
      <c r="I71" s="36"/>
      <c r="J71" s="36"/>
      <c r="K71" s="36"/>
      <c r="M71" s="10">
        <f t="shared" ref="M71:O71" si="65">IF(I71="",D71,I71)</f>
        <v>4.75E-4</v>
      </c>
      <c r="N71" s="10">
        <f t="shared" si="65"/>
        <v>2.3499999999999999E-4</v>
      </c>
      <c r="O71" s="10">
        <f t="shared" si="65"/>
        <v>9.41E-3</v>
      </c>
    </row>
    <row r="72" spans="1:15" ht="14.25" customHeight="1" x14ac:dyDescent="0.3">
      <c r="A72" s="1"/>
      <c r="C72" s="21">
        <f t="shared" si="1"/>
        <v>64</v>
      </c>
      <c r="D72" s="1">
        <f>IF(ISNUMBER(VLOOKUP('Country selection'!$E$5,incidence!$A$2:$CX$195,$C72+2,FALSE)),VLOOKUP('Country selection'!$E$5,incidence!$A$2:$CX$195,$C72+2,FALSE),0)</f>
        <v>4.75E-4</v>
      </c>
      <c r="E72" s="1">
        <f>IF(ISNUMBER(VLOOKUP('Country selection'!$E$5,mortcecx!$A$2:$CX$195,$C72+2,FALSE)),VLOOKUP('Country selection'!$E$5,mortcecx!$A$2:$CX$195,$C72+2,FALSE),0)</f>
        <v>2.3499999999999999E-4</v>
      </c>
      <c r="F72" s="1">
        <f>IF(ISNUMBER(VLOOKUP('Country selection'!$E$5,mortall!$A$2:$CX$195,$C72+2,FALSE)),VLOOKUP('Country selection'!$E$5,mortall!$A$2:$CX$195,$C72+2,FALSE),0)</f>
        <v>9.41E-3</v>
      </c>
      <c r="G72" s="1"/>
      <c r="H72" s="21">
        <f t="shared" si="2"/>
        <v>64</v>
      </c>
      <c r="I72" s="36"/>
      <c r="J72" s="36"/>
      <c r="K72" s="36"/>
      <c r="M72" s="10">
        <f t="shared" ref="M72:O72" si="66">IF(I72="",D72,I72)</f>
        <v>4.75E-4</v>
      </c>
      <c r="N72" s="10">
        <f t="shared" si="66"/>
        <v>2.3499999999999999E-4</v>
      </c>
      <c r="O72" s="10">
        <f t="shared" si="66"/>
        <v>9.41E-3</v>
      </c>
    </row>
    <row r="73" spans="1:15" ht="14.25" customHeight="1" x14ac:dyDescent="0.3">
      <c r="A73" s="1"/>
      <c r="C73" s="21">
        <f t="shared" si="1"/>
        <v>65</v>
      </c>
      <c r="D73" s="1">
        <f>IF(ISNUMBER(VLOOKUP('Country selection'!$E$5,incidence!$A$2:$CX$195,$C73+2,FALSE)),VLOOKUP('Country selection'!$E$5,incidence!$A$2:$CX$195,$C73+2,FALSE),0)</f>
        <v>4.5800000000000002E-4</v>
      </c>
      <c r="E73" s="1">
        <f>IF(ISNUMBER(VLOOKUP('Country selection'!$E$5,mortcecx!$A$2:$CX$195,$C73+2,FALSE)),VLOOKUP('Country selection'!$E$5,mortcecx!$A$2:$CX$195,$C73+2,FALSE),0)</f>
        <v>2.43E-4</v>
      </c>
      <c r="F73" s="1">
        <f>IF(ISNUMBER(VLOOKUP('Country selection'!$E$5,mortall!$A$2:$CX$195,$C73+2,FALSE)),VLOOKUP('Country selection'!$E$5,mortall!$A$2:$CX$195,$C73+2,FALSE),0)</f>
        <v>1.357E-2</v>
      </c>
      <c r="G73" s="1"/>
      <c r="H73" s="21">
        <f t="shared" si="2"/>
        <v>65</v>
      </c>
      <c r="I73" s="36"/>
      <c r="J73" s="36"/>
      <c r="K73" s="36"/>
      <c r="M73" s="10">
        <f t="shared" ref="M73:O73" si="67">IF(I73="",D73,I73)</f>
        <v>4.5800000000000002E-4</v>
      </c>
      <c r="N73" s="10">
        <f t="shared" si="67"/>
        <v>2.43E-4</v>
      </c>
      <c r="O73" s="10">
        <f t="shared" si="67"/>
        <v>1.357E-2</v>
      </c>
    </row>
    <row r="74" spans="1:15" ht="14.25" customHeight="1" x14ac:dyDescent="0.3">
      <c r="A74" s="1"/>
      <c r="C74" s="21">
        <f t="shared" si="1"/>
        <v>66</v>
      </c>
      <c r="D74" s="1">
        <f>IF(ISNUMBER(VLOOKUP('Country selection'!$E$5,incidence!$A$2:$CX$195,$C74+2,FALSE)),VLOOKUP('Country selection'!$E$5,incidence!$A$2:$CX$195,$C74+2,FALSE),0)</f>
        <v>4.5800000000000002E-4</v>
      </c>
      <c r="E74" s="1">
        <f>IF(ISNUMBER(VLOOKUP('Country selection'!$E$5,mortcecx!$A$2:$CX$195,$C74+2,FALSE)),VLOOKUP('Country selection'!$E$5,mortcecx!$A$2:$CX$195,$C74+2,FALSE),0)</f>
        <v>2.43E-4</v>
      </c>
      <c r="F74" s="1">
        <f>IF(ISNUMBER(VLOOKUP('Country selection'!$E$5,mortall!$A$2:$CX$195,$C74+2,FALSE)),VLOOKUP('Country selection'!$E$5,mortall!$A$2:$CX$195,$C74+2,FALSE),0)</f>
        <v>1.357E-2</v>
      </c>
      <c r="G74" s="1"/>
      <c r="H74" s="21">
        <f t="shared" si="2"/>
        <v>66</v>
      </c>
      <c r="I74" s="36"/>
      <c r="J74" s="36"/>
      <c r="K74" s="36"/>
      <c r="M74" s="10">
        <f t="shared" ref="M74:O74" si="68">IF(I74="",D74,I74)</f>
        <v>4.5800000000000002E-4</v>
      </c>
      <c r="N74" s="10">
        <f t="shared" si="68"/>
        <v>2.43E-4</v>
      </c>
      <c r="O74" s="10">
        <f t="shared" si="68"/>
        <v>1.357E-2</v>
      </c>
    </row>
    <row r="75" spans="1:15" ht="14.25" customHeight="1" x14ac:dyDescent="0.3">
      <c r="A75" s="1"/>
      <c r="C75" s="21">
        <f t="shared" si="1"/>
        <v>67</v>
      </c>
      <c r="D75" s="1">
        <f>IF(ISNUMBER(VLOOKUP('Country selection'!$E$5,incidence!$A$2:$CX$195,$C75+2,FALSE)),VLOOKUP('Country selection'!$E$5,incidence!$A$2:$CX$195,$C75+2,FALSE),0)</f>
        <v>4.5800000000000002E-4</v>
      </c>
      <c r="E75" s="1">
        <f>IF(ISNUMBER(VLOOKUP('Country selection'!$E$5,mortcecx!$A$2:$CX$195,$C75+2,FALSE)),VLOOKUP('Country selection'!$E$5,mortcecx!$A$2:$CX$195,$C75+2,FALSE),0)</f>
        <v>2.43E-4</v>
      </c>
      <c r="F75" s="1">
        <f>IF(ISNUMBER(VLOOKUP('Country selection'!$E$5,mortall!$A$2:$CX$195,$C75+2,FALSE)),VLOOKUP('Country selection'!$E$5,mortall!$A$2:$CX$195,$C75+2,FALSE),0)</f>
        <v>1.357E-2</v>
      </c>
      <c r="G75" s="1"/>
      <c r="H75" s="21">
        <f t="shared" si="2"/>
        <v>67</v>
      </c>
      <c r="I75" s="36"/>
      <c r="J75" s="36"/>
      <c r="K75" s="36"/>
      <c r="M75" s="10">
        <f t="shared" ref="M75:O75" si="69">IF(I75="",D75,I75)</f>
        <v>4.5800000000000002E-4</v>
      </c>
      <c r="N75" s="10">
        <f t="shared" si="69"/>
        <v>2.43E-4</v>
      </c>
      <c r="O75" s="10">
        <f t="shared" si="69"/>
        <v>1.357E-2</v>
      </c>
    </row>
    <row r="76" spans="1:15" ht="14.25" customHeight="1" x14ac:dyDescent="0.3">
      <c r="A76" s="1"/>
      <c r="C76" s="21">
        <f t="shared" si="1"/>
        <v>68</v>
      </c>
      <c r="D76" s="1">
        <f>IF(ISNUMBER(VLOOKUP('Country selection'!$E$5,incidence!$A$2:$CX$195,$C76+2,FALSE)),VLOOKUP('Country selection'!$E$5,incidence!$A$2:$CX$195,$C76+2,FALSE),0)</f>
        <v>4.5800000000000002E-4</v>
      </c>
      <c r="E76" s="1">
        <f>IF(ISNUMBER(VLOOKUP('Country selection'!$E$5,mortcecx!$A$2:$CX$195,$C76+2,FALSE)),VLOOKUP('Country selection'!$E$5,mortcecx!$A$2:$CX$195,$C76+2,FALSE),0)</f>
        <v>2.43E-4</v>
      </c>
      <c r="F76" s="1">
        <f>IF(ISNUMBER(VLOOKUP('Country selection'!$E$5,mortall!$A$2:$CX$195,$C76+2,FALSE)),VLOOKUP('Country selection'!$E$5,mortall!$A$2:$CX$195,$C76+2,FALSE),0)</f>
        <v>1.357E-2</v>
      </c>
      <c r="G76" s="1"/>
      <c r="H76" s="21">
        <f t="shared" si="2"/>
        <v>68</v>
      </c>
      <c r="I76" s="36"/>
      <c r="J76" s="36"/>
      <c r="K76" s="36"/>
      <c r="M76" s="10">
        <f t="shared" ref="M76:O76" si="70">IF(I76="",D76,I76)</f>
        <v>4.5800000000000002E-4</v>
      </c>
      <c r="N76" s="10">
        <f t="shared" si="70"/>
        <v>2.43E-4</v>
      </c>
      <c r="O76" s="10">
        <f t="shared" si="70"/>
        <v>1.357E-2</v>
      </c>
    </row>
    <row r="77" spans="1:15" ht="14.25" customHeight="1" x14ac:dyDescent="0.3">
      <c r="A77" s="1"/>
      <c r="C77" s="21">
        <f t="shared" si="1"/>
        <v>69</v>
      </c>
      <c r="D77" s="1">
        <f>IF(ISNUMBER(VLOOKUP('Country selection'!$E$5,incidence!$A$2:$CX$195,$C77+2,FALSE)),VLOOKUP('Country selection'!$E$5,incidence!$A$2:$CX$195,$C77+2,FALSE),0)</f>
        <v>4.5800000000000002E-4</v>
      </c>
      <c r="E77" s="1">
        <f>IF(ISNUMBER(VLOOKUP('Country selection'!$E$5,mortcecx!$A$2:$CX$195,$C77+2,FALSE)),VLOOKUP('Country selection'!$E$5,mortcecx!$A$2:$CX$195,$C77+2,FALSE),0)</f>
        <v>2.43E-4</v>
      </c>
      <c r="F77" s="1">
        <f>IF(ISNUMBER(VLOOKUP('Country selection'!$E$5,mortall!$A$2:$CX$195,$C77+2,FALSE)),VLOOKUP('Country selection'!$E$5,mortall!$A$2:$CX$195,$C77+2,FALSE),0)</f>
        <v>1.357E-2</v>
      </c>
      <c r="G77" s="1"/>
      <c r="H77" s="21">
        <f t="shared" si="2"/>
        <v>69</v>
      </c>
      <c r="I77" s="36"/>
      <c r="J77" s="36"/>
      <c r="K77" s="36"/>
      <c r="M77" s="10">
        <f t="shared" ref="M77:O77" si="71">IF(I77="",D77,I77)</f>
        <v>4.5800000000000002E-4</v>
      </c>
      <c r="N77" s="10">
        <f t="shared" si="71"/>
        <v>2.43E-4</v>
      </c>
      <c r="O77" s="10">
        <f t="shared" si="71"/>
        <v>1.357E-2</v>
      </c>
    </row>
    <row r="78" spans="1:15" ht="14.25" customHeight="1" x14ac:dyDescent="0.3">
      <c r="A78" s="1"/>
      <c r="C78" s="21">
        <f t="shared" si="1"/>
        <v>70</v>
      </c>
      <c r="D78" s="1">
        <f>IF(ISNUMBER(VLOOKUP('Country selection'!$E$5,incidence!$A$2:$CX$195,$C78+2,FALSE)),VLOOKUP('Country selection'!$E$5,incidence!$A$2:$CX$195,$C78+2,FALSE),0)</f>
        <v>4.2299999999999998E-4</v>
      </c>
      <c r="E78" s="1">
        <f>IF(ISNUMBER(VLOOKUP('Country selection'!$E$5,mortcecx!$A$2:$CX$195,$C78+2,FALSE)),VLOOKUP('Country selection'!$E$5,mortcecx!$A$2:$CX$195,$C78+2,FALSE),0)</f>
        <v>2.5700000000000001E-4</v>
      </c>
      <c r="F78" s="1">
        <f>IF(ISNUMBER(VLOOKUP('Country selection'!$E$5,mortall!$A$2:$CX$195,$C78+2,FALSE)),VLOOKUP('Country selection'!$E$5,mortall!$A$2:$CX$195,$C78+2,FALSE),0)</f>
        <v>2.085E-2</v>
      </c>
      <c r="G78" s="1"/>
      <c r="H78" s="21">
        <f t="shared" si="2"/>
        <v>70</v>
      </c>
      <c r="I78" s="36"/>
      <c r="J78" s="36"/>
      <c r="K78" s="36"/>
      <c r="M78" s="10">
        <f t="shared" ref="M78:O78" si="72">IF(I78="",D78,I78)</f>
        <v>4.2299999999999998E-4</v>
      </c>
      <c r="N78" s="10">
        <f t="shared" si="72"/>
        <v>2.5700000000000001E-4</v>
      </c>
      <c r="O78" s="10">
        <f t="shared" si="72"/>
        <v>2.085E-2</v>
      </c>
    </row>
    <row r="79" spans="1:15" ht="14.25" customHeight="1" x14ac:dyDescent="0.3">
      <c r="A79" s="1"/>
      <c r="C79" s="21">
        <f t="shared" si="1"/>
        <v>71</v>
      </c>
      <c r="D79" s="1">
        <f>IF(ISNUMBER(VLOOKUP('Country selection'!$E$5,incidence!$A$2:$CX$195,$C79+2,FALSE)),VLOOKUP('Country selection'!$E$5,incidence!$A$2:$CX$195,$C79+2,FALSE),0)</f>
        <v>4.2299999999999998E-4</v>
      </c>
      <c r="E79" s="1">
        <f>IF(ISNUMBER(VLOOKUP('Country selection'!$E$5,mortcecx!$A$2:$CX$195,$C79+2,FALSE)),VLOOKUP('Country selection'!$E$5,mortcecx!$A$2:$CX$195,$C79+2,FALSE),0)</f>
        <v>2.5700000000000001E-4</v>
      </c>
      <c r="F79" s="1">
        <f>IF(ISNUMBER(VLOOKUP('Country selection'!$E$5,mortall!$A$2:$CX$195,$C79+2,FALSE)),VLOOKUP('Country selection'!$E$5,mortall!$A$2:$CX$195,$C79+2,FALSE),0)</f>
        <v>2.085E-2</v>
      </c>
      <c r="G79" s="1"/>
      <c r="H79" s="21">
        <f t="shared" si="2"/>
        <v>71</v>
      </c>
      <c r="I79" s="36"/>
      <c r="J79" s="36"/>
      <c r="K79" s="36"/>
      <c r="M79" s="10">
        <f t="shared" ref="M79:O79" si="73">IF(I79="",D79,I79)</f>
        <v>4.2299999999999998E-4</v>
      </c>
      <c r="N79" s="10">
        <f t="shared" si="73"/>
        <v>2.5700000000000001E-4</v>
      </c>
      <c r="O79" s="10">
        <f t="shared" si="73"/>
        <v>2.085E-2</v>
      </c>
    </row>
    <row r="80" spans="1:15" ht="14.25" customHeight="1" x14ac:dyDescent="0.3">
      <c r="A80" s="1"/>
      <c r="C80" s="21">
        <f t="shared" si="1"/>
        <v>72</v>
      </c>
      <c r="D80" s="1">
        <f>IF(ISNUMBER(VLOOKUP('Country selection'!$E$5,incidence!$A$2:$CX$195,$C80+2,FALSE)),VLOOKUP('Country selection'!$E$5,incidence!$A$2:$CX$195,$C80+2,FALSE),0)</f>
        <v>4.2299999999999998E-4</v>
      </c>
      <c r="E80" s="1">
        <f>IF(ISNUMBER(VLOOKUP('Country selection'!$E$5,mortcecx!$A$2:$CX$195,$C80+2,FALSE)),VLOOKUP('Country selection'!$E$5,mortcecx!$A$2:$CX$195,$C80+2,FALSE),0)</f>
        <v>2.5700000000000001E-4</v>
      </c>
      <c r="F80" s="1">
        <f>IF(ISNUMBER(VLOOKUP('Country selection'!$E$5,mortall!$A$2:$CX$195,$C80+2,FALSE)),VLOOKUP('Country selection'!$E$5,mortall!$A$2:$CX$195,$C80+2,FALSE),0)</f>
        <v>2.085E-2</v>
      </c>
      <c r="G80" s="1"/>
      <c r="H80" s="21">
        <f t="shared" si="2"/>
        <v>72</v>
      </c>
      <c r="I80" s="36"/>
      <c r="J80" s="36"/>
      <c r="K80" s="36"/>
      <c r="M80" s="10">
        <f t="shared" ref="M80:O80" si="74">IF(I80="",D80,I80)</f>
        <v>4.2299999999999998E-4</v>
      </c>
      <c r="N80" s="10">
        <f t="shared" si="74"/>
        <v>2.5700000000000001E-4</v>
      </c>
      <c r="O80" s="10">
        <f t="shared" si="74"/>
        <v>2.085E-2</v>
      </c>
    </row>
    <row r="81" spans="1:15" ht="14.25" customHeight="1" x14ac:dyDescent="0.3">
      <c r="A81" s="1"/>
      <c r="C81" s="21">
        <f t="shared" si="1"/>
        <v>73</v>
      </c>
      <c r="D81" s="1">
        <f>IF(ISNUMBER(VLOOKUP('Country selection'!$E$5,incidence!$A$2:$CX$195,$C81+2,FALSE)),VLOOKUP('Country selection'!$E$5,incidence!$A$2:$CX$195,$C81+2,FALSE),0)</f>
        <v>4.2299999999999998E-4</v>
      </c>
      <c r="E81" s="1">
        <f>IF(ISNUMBER(VLOOKUP('Country selection'!$E$5,mortcecx!$A$2:$CX$195,$C81+2,FALSE)),VLOOKUP('Country selection'!$E$5,mortcecx!$A$2:$CX$195,$C81+2,FALSE),0)</f>
        <v>2.5700000000000001E-4</v>
      </c>
      <c r="F81" s="1">
        <f>IF(ISNUMBER(VLOOKUP('Country selection'!$E$5,mortall!$A$2:$CX$195,$C81+2,FALSE)),VLOOKUP('Country selection'!$E$5,mortall!$A$2:$CX$195,$C81+2,FALSE),0)</f>
        <v>2.085E-2</v>
      </c>
      <c r="G81" s="1"/>
      <c r="H81" s="21">
        <f t="shared" si="2"/>
        <v>73</v>
      </c>
      <c r="I81" s="36"/>
      <c r="J81" s="36"/>
      <c r="K81" s="36"/>
      <c r="M81" s="10">
        <f t="shared" ref="M81:O81" si="75">IF(I81="",D81,I81)</f>
        <v>4.2299999999999998E-4</v>
      </c>
      <c r="N81" s="10">
        <f t="shared" si="75"/>
        <v>2.5700000000000001E-4</v>
      </c>
      <c r="O81" s="10">
        <f t="shared" si="75"/>
        <v>2.085E-2</v>
      </c>
    </row>
    <row r="82" spans="1:15" ht="14.25" customHeight="1" x14ac:dyDescent="0.3">
      <c r="A82" s="1"/>
      <c r="C82" s="21">
        <f t="shared" si="1"/>
        <v>74</v>
      </c>
      <c r="D82" s="1">
        <f>IF(ISNUMBER(VLOOKUP('Country selection'!$E$5,incidence!$A$2:$CX$195,$C82+2,FALSE)),VLOOKUP('Country selection'!$E$5,incidence!$A$2:$CX$195,$C82+2,FALSE),0)</f>
        <v>4.2299999999999998E-4</v>
      </c>
      <c r="E82" s="1">
        <f>IF(ISNUMBER(VLOOKUP('Country selection'!$E$5,mortcecx!$A$2:$CX$195,$C82+2,FALSE)),VLOOKUP('Country selection'!$E$5,mortcecx!$A$2:$CX$195,$C82+2,FALSE),0)</f>
        <v>2.5700000000000001E-4</v>
      </c>
      <c r="F82" s="1">
        <f>IF(ISNUMBER(VLOOKUP('Country selection'!$E$5,mortall!$A$2:$CX$195,$C82+2,FALSE)),VLOOKUP('Country selection'!$E$5,mortall!$A$2:$CX$195,$C82+2,FALSE),0)</f>
        <v>2.085E-2</v>
      </c>
      <c r="G82" s="1"/>
      <c r="H82" s="21">
        <f t="shared" si="2"/>
        <v>74</v>
      </c>
      <c r="I82" s="36"/>
      <c r="J82" s="36"/>
      <c r="K82" s="36"/>
      <c r="M82" s="10">
        <f t="shared" ref="M82:O82" si="76">IF(I82="",D82,I82)</f>
        <v>4.2299999999999998E-4</v>
      </c>
      <c r="N82" s="10">
        <f t="shared" si="76"/>
        <v>2.5700000000000001E-4</v>
      </c>
      <c r="O82" s="10">
        <f t="shared" si="76"/>
        <v>2.085E-2</v>
      </c>
    </row>
    <row r="83" spans="1:15" ht="14.25" customHeight="1" x14ac:dyDescent="0.3">
      <c r="A83" s="1"/>
      <c r="C83" s="21">
        <f t="shared" si="1"/>
        <v>75</v>
      </c>
      <c r="D83" s="1">
        <f>IF(ISNUMBER(VLOOKUP('Country selection'!$E$5,incidence!$A$2:$CX$195,$C83+2,FALSE)),VLOOKUP('Country selection'!$E$5,incidence!$A$2:$CX$195,$C83+2,FALSE),0)</f>
        <v>3.6900000000000002E-4</v>
      </c>
      <c r="E83" s="1">
        <f>IF(ISNUMBER(VLOOKUP('Country selection'!$E$5,mortcecx!$A$2:$CX$195,$C83+2,FALSE)),VLOOKUP('Country selection'!$E$5,mortcecx!$A$2:$CX$195,$C83+2,FALSE),0)</f>
        <v>2.7900000000000001E-4</v>
      </c>
      <c r="F83" s="1">
        <f>IF(ISNUMBER(VLOOKUP('Country selection'!$E$5,mortall!$A$2:$CX$195,$C83+2,FALSE)),VLOOKUP('Country selection'!$E$5,mortall!$A$2:$CX$195,$C83+2,FALSE),0)</f>
        <v>3.5180000000000003E-2</v>
      </c>
      <c r="G83" s="1"/>
      <c r="H83" s="21">
        <f t="shared" si="2"/>
        <v>75</v>
      </c>
      <c r="I83" s="36"/>
      <c r="J83" s="36"/>
      <c r="K83" s="36"/>
      <c r="M83" s="10">
        <f t="shared" ref="M83:O83" si="77">IF(I83="",D83,I83)</f>
        <v>3.6900000000000002E-4</v>
      </c>
      <c r="N83" s="10">
        <f t="shared" si="77"/>
        <v>2.7900000000000001E-4</v>
      </c>
      <c r="O83" s="10">
        <f t="shared" si="77"/>
        <v>3.5180000000000003E-2</v>
      </c>
    </row>
    <row r="84" spans="1:15" ht="14.25" customHeight="1" x14ac:dyDescent="0.3">
      <c r="A84" s="1"/>
      <c r="C84" s="21">
        <f t="shared" si="1"/>
        <v>76</v>
      </c>
      <c r="D84" s="1">
        <f>IF(ISNUMBER(VLOOKUP('Country selection'!$E$5,incidence!$A$2:$CX$195,$C84+2,FALSE)),VLOOKUP('Country selection'!$E$5,incidence!$A$2:$CX$195,$C84+2,FALSE),0)</f>
        <v>3.6900000000000002E-4</v>
      </c>
      <c r="E84" s="1">
        <f>IF(ISNUMBER(VLOOKUP('Country selection'!$E$5,mortcecx!$A$2:$CX$195,$C84+2,FALSE)),VLOOKUP('Country selection'!$E$5,mortcecx!$A$2:$CX$195,$C84+2,FALSE),0)</f>
        <v>2.7900000000000001E-4</v>
      </c>
      <c r="F84" s="1">
        <f>IF(ISNUMBER(VLOOKUP('Country selection'!$E$5,mortall!$A$2:$CX$195,$C84+2,FALSE)),VLOOKUP('Country selection'!$E$5,mortall!$A$2:$CX$195,$C84+2,FALSE),0)</f>
        <v>3.5180000000000003E-2</v>
      </c>
      <c r="G84" s="1"/>
      <c r="H84" s="21">
        <f t="shared" si="2"/>
        <v>76</v>
      </c>
      <c r="I84" s="36"/>
      <c r="J84" s="36"/>
      <c r="K84" s="36"/>
      <c r="M84" s="10">
        <f t="shared" ref="M84:O84" si="78">IF(I84="",D84,I84)</f>
        <v>3.6900000000000002E-4</v>
      </c>
      <c r="N84" s="10">
        <f t="shared" si="78"/>
        <v>2.7900000000000001E-4</v>
      </c>
      <c r="O84" s="10">
        <f t="shared" si="78"/>
        <v>3.5180000000000003E-2</v>
      </c>
    </row>
    <row r="85" spans="1:15" ht="14.25" customHeight="1" x14ac:dyDescent="0.3">
      <c r="A85" s="1"/>
      <c r="C85" s="21">
        <f t="shared" si="1"/>
        <v>77</v>
      </c>
      <c r="D85" s="1">
        <f>IF(ISNUMBER(VLOOKUP('Country selection'!$E$5,incidence!$A$2:$CX$195,$C85+2,FALSE)),VLOOKUP('Country selection'!$E$5,incidence!$A$2:$CX$195,$C85+2,FALSE),0)</f>
        <v>3.6900000000000002E-4</v>
      </c>
      <c r="E85" s="1">
        <f>IF(ISNUMBER(VLOOKUP('Country selection'!$E$5,mortcecx!$A$2:$CX$195,$C85+2,FALSE)),VLOOKUP('Country selection'!$E$5,mortcecx!$A$2:$CX$195,$C85+2,FALSE),0)</f>
        <v>2.7900000000000001E-4</v>
      </c>
      <c r="F85" s="1">
        <f>IF(ISNUMBER(VLOOKUP('Country selection'!$E$5,mortall!$A$2:$CX$195,$C85+2,FALSE)),VLOOKUP('Country selection'!$E$5,mortall!$A$2:$CX$195,$C85+2,FALSE),0)</f>
        <v>3.5180000000000003E-2</v>
      </c>
      <c r="G85" s="1"/>
      <c r="H85" s="21">
        <f t="shared" si="2"/>
        <v>77</v>
      </c>
      <c r="I85" s="36"/>
      <c r="J85" s="36"/>
      <c r="K85" s="36"/>
      <c r="M85" s="10">
        <f t="shared" ref="M85:O85" si="79">IF(I85="",D85,I85)</f>
        <v>3.6900000000000002E-4</v>
      </c>
      <c r="N85" s="10">
        <f t="shared" si="79"/>
        <v>2.7900000000000001E-4</v>
      </c>
      <c r="O85" s="10">
        <f t="shared" si="79"/>
        <v>3.5180000000000003E-2</v>
      </c>
    </row>
    <row r="86" spans="1:15" ht="14.25" customHeight="1" x14ac:dyDescent="0.3">
      <c r="A86" s="1"/>
      <c r="C86" s="21">
        <f t="shared" si="1"/>
        <v>78</v>
      </c>
      <c r="D86" s="1">
        <f>IF(ISNUMBER(VLOOKUP('Country selection'!$E$5,incidence!$A$2:$CX$195,$C86+2,FALSE)),VLOOKUP('Country selection'!$E$5,incidence!$A$2:$CX$195,$C86+2,FALSE),0)</f>
        <v>3.6900000000000002E-4</v>
      </c>
      <c r="E86" s="1">
        <f>IF(ISNUMBER(VLOOKUP('Country selection'!$E$5,mortcecx!$A$2:$CX$195,$C86+2,FALSE)),VLOOKUP('Country selection'!$E$5,mortcecx!$A$2:$CX$195,$C86+2,FALSE),0)</f>
        <v>2.7900000000000001E-4</v>
      </c>
      <c r="F86" s="1">
        <f>IF(ISNUMBER(VLOOKUP('Country selection'!$E$5,mortall!$A$2:$CX$195,$C86+2,FALSE)),VLOOKUP('Country selection'!$E$5,mortall!$A$2:$CX$195,$C86+2,FALSE),0)</f>
        <v>3.5180000000000003E-2</v>
      </c>
      <c r="G86" s="1"/>
      <c r="H86" s="21">
        <f t="shared" si="2"/>
        <v>78</v>
      </c>
      <c r="I86" s="36"/>
      <c r="J86" s="36"/>
      <c r="K86" s="36"/>
      <c r="M86" s="10">
        <f t="shared" ref="M86:O86" si="80">IF(I86="",D86,I86)</f>
        <v>3.6900000000000002E-4</v>
      </c>
      <c r="N86" s="10">
        <f t="shared" si="80"/>
        <v>2.7900000000000001E-4</v>
      </c>
      <c r="O86" s="10">
        <f t="shared" si="80"/>
        <v>3.5180000000000003E-2</v>
      </c>
    </row>
    <row r="87" spans="1:15" ht="14.25" customHeight="1" x14ac:dyDescent="0.3">
      <c r="A87" s="1"/>
      <c r="C87" s="21">
        <f t="shared" si="1"/>
        <v>79</v>
      </c>
      <c r="D87" s="1">
        <f>IF(ISNUMBER(VLOOKUP('Country selection'!$E$5,incidence!$A$2:$CX$195,$C87+2,FALSE)),VLOOKUP('Country selection'!$E$5,incidence!$A$2:$CX$195,$C87+2,FALSE),0)</f>
        <v>3.6900000000000002E-4</v>
      </c>
      <c r="E87" s="1">
        <f>IF(ISNUMBER(VLOOKUP('Country selection'!$E$5,mortcecx!$A$2:$CX$195,$C87+2,FALSE)),VLOOKUP('Country selection'!$E$5,mortcecx!$A$2:$CX$195,$C87+2,FALSE),0)</f>
        <v>2.7900000000000001E-4</v>
      </c>
      <c r="F87" s="1">
        <f>IF(ISNUMBER(VLOOKUP('Country selection'!$E$5,mortall!$A$2:$CX$195,$C87+2,FALSE)),VLOOKUP('Country selection'!$E$5,mortall!$A$2:$CX$195,$C87+2,FALSE),0)</f>
        <v>3.5180000000000003E-2</v>
      </c>
      <c r="G87" s="1"/>
      <c r="H87" s="21">
        <f t="shared" si="2"/>
        <v>79</v>
      </c>
      <c r="I87" s="36"/>
      <c r="J87" s="36"/>
      <c r="K87" s="36"/>
      <c r="M87" s="10">
        <f t="shared" ref="M87:O87" si="81">IF(I87="",D87,I87)</f>
        <v>3.6900000000000002E-4</v>
      </c>
      <c r="N87" s="10">
        <f t="shared" si="81"/>
        <v>2.7900000000000001E-4</v>
      </c>
      <c r="O87" s="10">
        <f t="shared" si="81"/>
        <v>3.5180000000000003E-2</v>
      </c>
    </row>
    <row r="88" spans="1:15" ht="14.25" customHeight="1" x14ac:dyDescent="0.3">
      <c r="A88" s="1"/>
      <c r="C88" s="21">
        <f t="shared" si="1"/>
        <v>80</v>
      </c>
      <c r="D88" s="1">
        <f>IF(ISNUMBER(VLOOKUP('Country selection'!$E$5,incidence!$A$2:$CX$195,$C88+2,FALSE)),VLOOKUP('Country selection'!$E$5,incidence!$A$2:$CX$195,$C88+2,FALSE),0)</f>
        <v>3.6900000000000002E-4</v>
      </c>
      <c r="E88" s="1">
        <f>IF(ISNUMBER(VLOOKUP('Country selection'!$E$5,mortcecx!$A$2:$CX$195,$C88+2,FALSE)),VLOOKUP('Country selection'!$E$5,mortcecx!$A$2:$CX$195,$C88+2,FALSE),0)</f>
        <v>2.7900000000000001E-4</v>
      </c>
      <c r="F88" s="1">
        <f>IF(ISNUMBER(VLOOKUP('Country selection'!$E$5,mortall!$A$2:$CX$195,$C88+2,FALSE)),VLOOKUP('Country selection'!$E$5,mortall!$A$2:$CX$195,$C88+2,FALSE),0)</f>
        <v>6.8510000000000001E-2</v>
      </c>
      <c r="G88" s="1"/>
      <c r="H88" s="21">
        <f t="shared" si="2"/>
        <v>80</v>
      </c>
      <c r="I88" s="36"/>
      <c r="J88" s="36"/>
      <c r="K88" s="36"/>
      <c r="M88" s="10">
        <f t="shared" ref="M88:O88" si="82">IF(I88="",D88,I88)</f>
        <v>3.6900000000000002E-4</v>
      </c>
      <c r="N88" s="10">
        <f t="shared" si="82"/>
        <v>2.7900000000000001E-4</v>
      </c>
      <c r="O88" s="10">
        <f t="shared" si="82"/>
        <v>6.8510000000000001E-2</v>
      </c>
    </row>
    <row r="89" spans="1:15" ht="14.25" customHeight="1" x14ac:dyDescent="0.3">
      <c r="A89" s="1"/>
      <c r="C89" s="21">
        <f t="shared" si="1"/>
        <v>81</v>
      </c>
      <c r="D89" s="1">
        <f>IF(ISNUMBER(VLOOKUP('Country selection'!$E$5,incidence!$A$2:$CX$195,$C89+2,FALSE)),VLOOKUP('Country selection'!$E$5,incidence!$A$2:$CX$195,$C89+2,FALSE),0)</f>
        <v>3.6900000000000002E-4</v>
      </c>
      <c r="E89" s="1">
        <f>IF(ISNUMBER(VLOOKUP('Country selection'!$E$5,mortcecx!$A$2:$CX$195,$C89+2,FALSE)),VLOOKUP('Country selection'!$E$5,mortcecx!$A$2:$CX$195,$C89+2,FALSE),0)</f>
        <v>2.7900000000000001E-4</v>
      </c>
      <c r="F89" s="1">
        <f>IF(ISNUMBER(VLOOKUP('Country selection'!$E$5,mortall!$A$2:$CX$195,$C89+2,FALSE)),VLOOKUP('Country selection'!$E$5,mortall!$A$2:$CX$195,$C89+2,FALSE),0)</f>
        <v>6.8510000000000001E-2</v>
      </c>
      <c r="G89" s="1"/>
      <c r="H89" s="21">
        <f t="shared" si="2"/>
        <v>81</v>
      </c>
      <c r="I89" s="36"/>
      <c r="J89" s="36"/>
      <c r="K89" s="36"/>
      <c r="M89" s="10">
        <f t="shared" ref="M89:O89" si="83">IF(I89="",D89,I89)</f>
        <v>3.6900000000000002E-4</v>
      </c>
      <c r="N89" s="10">
        <f t="shared" si="83"/>
        <v>2.7900000000000001E-4</v>
      </c>
      <c r="O89" s="10">
        <f t="shared" si="83"/>
        <v>6.8510000000000001E-2</v>
      </c>
    </row>
    <row r="90" spans="1:15" ht="14.25" customHeight="1" x14ac:dyDescent="0.3">
      <c r="A90" s="1"/>
      <c r="C90" s="21">
        <f t="shared" si="1"/>
        <v>82</v>
      </c>
      <c r="D90" s="1">
        <f>IF(ISNUMBER(VLOOKUP('Country selection'!$E$5,incidence!$A$2:$CX$195,$C90+2,FALSE)),VLOOKUP('Country selection'!$E$5,incidence!$A$2:$CX$195,$C90+2,FALSE),0)</f>
        <v>3.6900000000000002E-4</v>
      </c>
      <c r="E90" s="1">
        <f>IF(ISNUMBER(VLOOKUP('Country selection'!$E$5,mortcecx!$A$2:$CX$195,$C90+2,FALSE)),VLOOKUP('Country selection'!$E$5,mortcecx!$A$2:$CX$195,$C90+2,FALSE),0)</f>
        <v>2.7900000000000001E-4</v>
      </c>
      <c r="F90" s="1">
        <f>IF(ISNUMBER(VLOOKUP('Country selection'!$E$5,mortall!$A$2:$CX$195,$C90+2,FALSE)),VLOOKUP('Country selection'!$E$5,mortall!$A$2:$CX$195,$C90+2,FALSE),0)</f>
        <v>6.8510000000000001E-2</v>
      </c>
      <c r="G90" s="1"/>
      <c r="H90" s="21">
        <f t="shared" si="2"/>
        <v>82</v>
      </c>
      <c r="I90" s="36"/>
      <c r="J90" s="36"/>
      <c r="K90" s="36"/>
      <c r="M90" s="10">
        <f t="shared" ref="M90:O90" si="84">IF(I90="",D90,I90)</f>
        <v>3.6900000000000002E-4</v>
      </c>
      <c r="N90" s="10">
        <f t="shared" si="84"/>
        <v>2.7900000000000001E-4</v>
      </c>
      <c r="O90" s="10">
        <f t="shared" si="84"/>
        <v>6.8510000000000001E-2</v>
      </c>
    </row>
    <row r="91" spans="1:15" ht="14.25" customHeight="1" x14ac:dyDescent="0.3">
      <c r="A91" s="1"/>
      <c r="C91" s="21">
        <f t="shared" si="1"/>
        <v>83</v>
      </c>
      <c r="D91" s="1">
        <f>IF(ISNUMBER(VLOOKUP('Country selection'!$E$5,incidence!$A$2:$CX$195,$C91+2,FALSE)),VLOOKUP('Country selection'!$E$5,incidence!$A$2:$CX$195,$C91+2,FALSE),0)</f>
        <v>3.6900000000000002E-4</v>
      </c>
      <c r="E91" s="1">
        <f>IF(ISNUMBER(VLOOKUP('Country selection'!$E$5,mortcecx!$A$2:$CX$195,$C91+2,FALSE)),VLOOKUP('Country selection'!$E$5,mortcecx!$A$2:$CX$195,$C91+2,FALSE),0)</f>
        <v>2.7900000000000001E-4</v>
      </c>
      <c r="F91" s="1">
        <f>IF(ISNUMBER(VLOOKUP('Country selection'!$E$5,mortall!$A$2:$CX$195,$C91+2,FALSE)),VLOOKUP('Country selection'!$E$5,mortall!$A$2:$CX$195,$C91+2,FALSE),0)</f>
        <v>6.8510000000000001E-2</v>
      </c>
      <c r="G91" s="1"/>
      <c r="H91" s="21">
        <f t="shared" si="2"/>
        <v>83</v>
      </c>
      <c r="I91" s="36"/>
      <c r="J91" s="36"/>
      <c r="K91" s="36"/>
      <c r="M91" s="10">
        <f t="shared" ref="M91:O91" si="85">IF(I91="",D91,I91)</f>
        <v>3.6900000000000002E-4</v>
      </c>
      <c r="N91" s="10">
        <f t="shared" si="85"/>
        <v>2.7900000000000001E-4</v>
      </c>
      <c r="O91" s="10">
        <f t="shared" si="85"/>
        <v>6.8510000000000001E-2</v>
      </c>
    </row>
    <row r="92" spans="1:15" ht="14.25" customHeight="1" x14ac:dyDescent="0.3">
      <c r="A92" s="1"/>
      <c r="C92" s="21">
        <f t="shared" si="1"/>
        <v>84</v>
      </c>
      <c r="D92" s="1">
        <f>IF(ISNUMBER(VLOOKUP('Country selection'!$E$5,incidence!$A$2:$CX$195,$C92+2,FALSE)),VLOOKUP('Country selection'!$E$5,incidence!$A$2:$CX$195,$C92+2,FALSE),0)</f>
        <v>3.6900000000000002E-4</v>
      </c>
      <c r="E92" s="1">
        <f>IF(ISNUMBER(VLOOKUP('Country selection'!$E$5,mortcecx!$A$2:$CX$195,$C92+2,FALSE)),VLOOKUP('Country selection'!$E$5,mortcecx!$A$2:$CX$195,$C92+2,FALSE),0)</f>
        <v>2.7900000000000001E-4</v>
      </c>
      <c r="F92" s="1">
        <f>IF(ISNUMBER(VLOOKUP('Country selection'!$E$5,mortall!$A$2:$CX$195,$C92+2,FALSE)),VLOOKUP('Country selection'!$E$5,mortall!$A$2:$CX$195,$C92+2,FALSE),0)</f>
        <v>6.8510000000000001E-2</v>
      </c>
      <c r="G92" s="1"/>
      <c r="H92" s="21">
        <f t="shared" si="2"/>
        <v>84</v>
      </c>
      <c r="I92" s="36"/>
      <c r="J92" s="36"/>
      <c r="K92" s="36"/>
      <c r="M92" s="10">
        <f t="shared" ref="M92:O92" si="86">IF(I92="",D92,I92)</f>
        <v>3.6900000000000002E-4</v>
      </c>
      <c r="N92" s="10">
        <f t="shared" si="86"/>
        <v>2.7900000000000001E-4</v>
      </c>
      <c r="O92" s="10">
        <f t="shared" si="86"/>
        <v>6.8510000000000001E-2</v>
      </c>
    </row>
    <row r="93" spans="1:15" ht="14.25" customHeight="1" x14ac:dyDescent="0.3">
      <c r="A93" s="1"/>
      <c r="C93" s="21">
        <f t="shared" si="1"/>
        <v>85</v>
      </c>
      <c r="D93" s="1">
        <f>IF(ISNUMBER(VLOOKUP('Country selection'!$E$5,incidence!$A$2:$CX$195,$C93+2,FALSE)),VLOOKUP('Country selection'!$E$5,incidence!$A$2:$CX$195,$C93+2,FALSE),0)</f>
        <v>3.6900000000000002E-4</v>
      </c>
      <c r="E93" s="1">
        <f>IF(ISNUMBER(VLOOKUP('Country selection'!$E$5,mortcecx!$A$2:$CX$195,$C93+2,FALSE)),VLOOKUP('Country selection'!$E$5,mortcecx!$A$2:$CX$195,$C93+2,FALSE),0)</f>
        <v>2.7900000000000001E-4</v>
      </c>
      <c r="F93" s="1">
        <f>IF(ISNUMBER(VLOOKUP('Country selection'!$E$5,mortall!$A$2:$CX$195,$C93+2,FALSE)),VLOOKUP('Country selection'!$E$5,mortall!$A$2:$CX$195,$C93+2,FALSE),0)</f>
        <v>0.12469</v>
      </c>
      <c r="G93" s="1"/>
      <c r="H93" s="21">
        <f t="shared" si="2"/>
        <v>85</v>
      </c>
      <c r="I93" s="36"/>
      <c r="J93" s="36"/>
      <c r="K93" s="36"/>
      <c r="M93" s="10">
        <f t="shared" ref="M93:O93" si="87">IF(I93="",D93,I93)</f>
        <v>3.6900000000000002E-4</v>
      </c>
      <c r="N93" s="10">
        <f t="shared" si="87"/>
        <v>2.7900000000000001E-4</v>
      </c>
      <c r="O93" s="10">
        <f t="shared" si="87"/>
        <v>0.12469</v>
      </c>
    </row>
    <row r="94" spans="1:15" ht="14.25" customHeight="1" x14ac:dyDescent="0.3">
      <c r="A94" s="1"/>
      <c r="C94" s="21">
        <f t="shared" si="1"/>
        <v>86</v>
      </c>
      <c r="D94" s="1">
        <f>IF(ISNUMBER(VLOOKUP('Country selection'!$E$5,incidence!$A$2:$CX$195,$C94+2,FALSE)),VLOOKUP('Country selection'!$E$5,incidence!$A$2:$CX$195,$C94+2,FALSE),0)</f>
        <v>3.6900000000000002E-4</v>
      </c>
      <c r="E94" s="1">
        <f>IF(ISNUMBER(VLOOKUP('Country selection'!$E$5,mortcecx!$A$2:$CX$195,$C94+2,FALSE)),VLOOKUP('Country selection'!$E$5,mortcecx!$A$2:$CX$195,$C94+2,FALSE),0)</f>
        <v>2.7900000000000001E-4</v>
      </c>
      <c r="F94" s="1">
        <f>IF(ISNUMBER(VLOOKUP('Country selection'!$E$5,mortall!$A$2:$CX$195,$C94+2,FALSE)),VLOOKUP('Country selection'!$E$5,mortall!$A$2:$CX$195,$C94+2,FALSE),0)</f>
        <v>0.12469</v>
      </c>
      <c r="G94" s="1"/>
      <c r="H94" s="21">
        <f t="shared" si="2"/>
        <v>86</v>
      </c>
      <c r="I94" s="36"/>
      <c r="J94" s="36"/>
      <c r="K94" s="36"/>
      <c r="M94" s="10">
        <f t="shared" ref="M94:O94" si="88">IF(I94="",D94,I94)</f>
        <v>3.6900000000000002E-4</v>
      </c>
      <c r="N94" s="10">
        <f t="shared" si="88"/>
        <v>2.7900000000000001E-4</v>
      </c>
      <c r="O94" s="10">
        <f t="shared" si="88"/>
        <v>0.12469</v>
      </c>
    </row>
    <row r="95" spans="1:15" ht="14.25" customHeight="1" x14ac:dyDescent="0.3">
      <c r="A95" s="1"/>
      <c r="C95" s="21">
        <f t="shared" si="1"/>
        <v>87</v>
      </c>
      <c r="D95" s="1">
        <f>IF(ISNUMBER(VLOOKUP('Country selection'!$E$5,incidence!$A$2:$CX$195,$C95+2,FALSE)),VLOOKUP('Country selection'!$E$5,incidence!$A$2:$CX$195,$C95+2,FALSE),0)</f>
        <v>3.6900000000000002E-4</v>
      </c>
      <c r="E95" s="1">
        <f>IF(ISNUMBER(VLOOKUP('Country selection'!$E$5,mortcecx!$A$2:$CX$195,$C95+2,FALSE)),VLOOKUP('Country selection'!$E$5,mortcecx!$A$2:$CX$195,$C95+2,FALSE),0)</f>
        <v>2.7900000000000001E-4</v>
      </c>
      <c r="F95" s="1">
        <f>IF(ISNUMBER(VLOOKUP('Country selection'!$E$5,mortall!$A$2:$CX$195,$C95+2,FALSE)),VLOOKUP('Country selection'!$E$5,mortall!$A$2:$CX$195,$C95+2,FALSE),0)</f>
        <v>0.12469</v>
      </c>
      <c r="G95" s="1"/>
      <c r="H95" s="21">
        <f t="shared" si="2"/>
        <v>87</v>
      </c>
      <c r="I95" s="36"/>
      <c r="J95" s="36"/>
      <c r="K95" s="36"/>
      <c r="M95" s="10">
        <f t="shared" ref="M95:O95" si="89">IF(I95="",D95,I95)</f>
        <v>3.6900000000000002E-4</v>
      </c>
      <c r="N95" s="10">
        <f t="shared" si="89"/>
        <v>2.7900000000000001E-4</v>
      </c>
      <c r="O95" s="10">
        <f t="shared" si="89"/>
        <v>0.12469</v>
      </c>
    </row>
    <row r="96" spans="1:15" ht="14.25" customHeight="1" x14ac:dyDescent="0.3">
      <c r="A96" s="1"/>
      <c r="C96" s="21">
        <f t="shared" si="1"/>
        <v>88</v>
      </c>
      <c r="D96" s="1">
        <f>IF(ISNUMBER(VLOOKUP('Country selection'!$E$5,incidence!$A$2:$CX$195,$C96+2,FALSE)),VLOOKUP('Country selection'!$E$5,incidence!$A$2:$CX$195,$C96+2,FALSE),0)</f>
        <v>3.6900000000000002E-4</v>
      </c>
      <c r="E96" s="1">
        <f>IF(ISNUMBER(VLOOKUP('Country selection'!$E$5,mortcecx!$A$2:$CX$195,$C96+2,FALSE)),VLOOKUP('Country selection'!$E$5,mortcecx!$A$2:$CX$195,$C96+2,FALSE),0)</f>
        <v>2.7900000000000001E-4</v>
      </c>
      <c r="F96" s="1">
        <f>IF(ISNUMBER(VLOOKUP('Country selection'!$E$5,mortall!$A$2:$CX$195,$C96+2,FALSE)),VLOOKUP('Country selection'!$E$5,mortall!$A$2:$CX$195,$C96+2,FALSE),0)</f>
        <v>0.12469</v>
      </c>
      <c r="G96" s="1"/>
      <c r="H96" s="21">
        <f t="shared" si="2"/>
        <v>88</v>
      </c>
      <c r="I96" s="36"/>
      <c r="J96" s="36"/>
      <c r="K96" s="36"/>
      <c r="M96" s="10">
        <f t="shared" ref="M96:O96" si="90">IF(I96="",D96,I96)</f>
        <v>3.6900000000000002E-4</v>
      </c>
      <c r="N96" s="10">
        <f t="shared" si="90"/>
        <v>2.7900000000000001E-4</v>
      </c>
      <c r="O96" s="10">
        <f t="shared" si="90"/>
        <v>0.12469</v>
      </c>
    </row>
    <row r="97" spans="1:15" ht="14.25" customHeight="1" x14ac:dyDescent="0.3">
      <c r="A97" s="1"/>
      <c r="C97" s="21">
        <f t="shared" si="1"/>
        <v>89</v>
      </c>
      <c r="D97" s="1">
        <f>IF(ISNUMBER(VLOOKUP('Country selection'!$E$5,incidence!$A$2:$CX$195,$C97+2,FALSE)),VLOOKUP('Country selection'!$E$5,incidence!$A$2:$CX$195,$C97+2,FALSE),0)</f>
        <v>3.6900000000000002E-4</v>
      </c>
      <c r="E97" s="1">
        <f>IF(ISNUMBER(VLOOKUP('Country selection'!$E$5,mortcecx!$A$2:$CX$195,$C97+2,FALSE)),VLOOKUP('Country selection'!$E$5,mortcecx!$A$2:$CX$195,$C97+2,FALSE),0)</f>
        <v>2.7900000000000001E-4</v>
      </c>
      <c r="F97" s="1">
        <f>IF(ISNUMBER(VLOOKUP('Country selection'!$E$5,mortall!$A$2:$CX$195,$C97+2,FALSE)),VLOOKUP('Country selection'!$E$5,mortall!$A$2:$CX$195,$C97+2,FALSE),0)</f>
        <v>0.12469</v>
      </c>
      <c r="G97" s="1"/>
      <c r="H97" s="21">
        <f t="shared" si="2"/>
        <v>89</v>
      </c>
      <c r="I97" s="36"/>
      <c r="J97" s="36"/>
      <c r="K97" s="36"/>
      <c r="M97" s="10">
        <f t="shared" ref="M97:O97" si="91">IF(I97="",D97,I97)</f>
        <v>3.6900000000000002E-4</v>
      </c>
      <c r="N97" s="10">
        <f t="shared" si="91"/>
        <v>2.7900000000000001E-4</v>
      </c>
      <c r="O97" s="10">
        <f t="shared" si="91"/>
        <v>0.12469</v>
      </c>
    </row>
    <row r="98" spans="1:15" ht="14.25" customHeight="1" x14ac:dyDescent="0.3">
      <c r="A98" s="1"/>
      <c r="C98" s="21">
        <f t="shared" si="1"/>
        <v>90</v>
      </c>
      <c r="D98" s="1">
        <f>IF(ISNUMBER(VLOOKUP('Country selection'!$E$5,incidence!$A$2:$CX$195,$C98+2,FALSE)),VLOOKUP('Country selection'!$E$5,incidence!$A$2:$CX$195,$C98+2,FALSE),0)</f>
        <v>3.6900000000000002E-4</v>
      </c>
      <c r="E98" s="1">
        <f>IF(ISNUMBER(VLOOKUP('Country selection'!$E$5,mortcecx!$A$2:$CX$195,$C98+2,FALSE)),VLOOKUP('Country selection'!$E$5,mortcecx!$A$2:$CX$195,$C98+2,FALSE),0)</f>
        <v>2.7900000000000001E-4</v>
      </c>
      <c r="F98" s="1">
        <f>IF(ISNUMBER(VLOOKUP('Country selection'!$E$5,mortall!$A$2:$CX$195,$C98+2,FALSE)),VLOOKUP('Country selection'!$E$5,mortall!$A$2:$CX$195,$C98+2,FALSE),0)</f>
        <v>0.21207000000000001</v>
      </c>
      <c r="G98" s="1"/>
      <c r="H98" s="21">
        <f t="shared" si="2"/>
        <v>90</v>
      </c>
      <c r="I98" s="36"/>
      <c r="J98" s="36"/>
      <c r="K98" s="36"/>
      <c r="M98" s="10">
        <f t="shared" ref="M98:O98" si="92">IF(I98="",D98,I98)</f>
        <v>3.6900000000000002E-4</v>
      </c>
      <c r="N98" s="10">
        <f t="shared" si="92"/>
        <v>2.7900000000000001E-4</v>
      </c>
      <c r="O98" s="10">
        <f t="shared" si="92"/>
        <v>0.21207000000000001</v>
      </c>
    </row>
    <row r="99" spans="1:15" ht="14.25" customHeight="1" x14ac:dyDescent="0.3">
      <c r="A99" s="1"/>
      <c r="C99" s="21">
        <f t="shared" si="1"/>
        <v>91</v>
      </c>
      <c r="D99" s="1">
        <f>IF(ISNUMBER(VLOOKUP('Country selection'!$E$5,incidence!$A$2:$CX$195,$C99+2,FALSE)),VLOOKUP('Country selection'!$E$5,incidence!$A$2:$CX$195,$C99+2,FALSE),0)</f>
        <v>3.6900000000000002E-4</v>
      </c>
      <c r="E99" s="1">
        <f>IF(ISNUMBER(VLOOKUP('Country selection'!$E$5,mortcecx!$A$2:$CX$195,$C99+2,FALSE)),VLOOKUP('Country selection'!$E$5,mortcecx!$A$2:$CX$195,$C99+2,FALSE),0)</f>
        <v>2.7900000000000001E-4</v>
      </c>
      <c r="F99" s="1">
        <f>IF(ISNUMBER(VLOOKUP('Country selection'!$E$5,mortall!$A$2:$CX$195,$C99+2,FALSE)),VLOOKUP('Country selection'!$E$5,mortall!$A$2:$CX$195,$C99+2,FALSE),0)</f>
        <v>0.21207000000000001</v>
      </c>
      <c r="G99" s="1"/>
      <c r="H99" s="21">
        <f t="shared" si="2"/>
        <v>91</v>
      </c>
      <c r="I99" s="36"/>
      <c r="J99" s="36"/>
      <c r="K99" s="36"/>
      <c r="M99" s="10">
        <f t="shared" ref="M99:O99" si="93">IF(I99="",D99,I99)</f>
        <v>3.6900000000000002E-4</v>
      </c>
      <c r="N99" s="10">
        <f t="shared" si="93"/>
        <v>2.7900000000000001E-4</v>
      </c>
      <c r="O99" s="10">
        <f t="shared" si="93"/>
        <v>0.21207000000000001</v>
      </c>
    </row>
    <row r="100" spans="1:15" ht="14.25" customHeight="1" x14ac:dyDescent="0.3">
      <c r="A100" s="1"/>
      <c r="C100" s="21">
        <f t="shared" si="1"/>
        <v>92</v>
      </c>
      <c r="D100" s="1">
        <f>IF(ISNUMBER(VLOOKUP('Country selection'!$E$5,incidence!$A$2:$CX$195,$C100+2,FALSE)),VLOOKUP('Country selection'!$E$5,incidence!$A$2:$CX$195,$C100+2,FALSE),0)</f>
        <v>3.6900000000000002E-4</v>
      </c>
      <c r="E100" s="1">
        <f>IF(ISNUMBER(VLOOKUP('Country selection'!$E$5,mortcecx!$A$2:$CX$195,$C100+2,FALSE)),VLOOKUP('Country selection'!$E$5,mortcecx!$A$2:$CX$195,$C100+2,FALSE),0)</f>
        <v>2.7900000000000001E-4</v>
      </c>
      <c r="F100" s="1">
        <f>IF(ISNUMBER(VLOOKUP('Country selection'!$E$5,mortall!$A$2:$CX$195,$C100+2,FALSE)),VLOOKUP('Country selection'!$E$5,mortall!$A$2:$CX$195,$C100+2,FALSE),0)</f>
        <v>0.21207000000000001</v>
      </c>
      <c r="G100" s="1"/>
      <c r="H100" s="21">
        <f t="shared" si="2"/>
        <v>92</v>
      </c>
      <c r="I100" s="36"/>
      <c r="J100" s="36"/>
      <c r="K100" s="36"/>
      <c r="M100" s="10">
        <f t="shared" ref="M100:O100" si="94">IF(I100="",D100,I100)</f>
        <v>3.6900000000000002E-4</v>
      </c>
      <c r="N100" s="10">
        <f t="shared" si="94"/>
        <v>2.7900000000000001E-4</v>
      </c>
      <c r="O100" s="10">
        <f t="shared" si="94"/>
        <v>0.21207000000000001</v>
      </c>
    </row>
    <row r="101" spans="1:15" ht="14.25" customHeight="1" x14ac:dyDescent="0.3">
      <c r="A101" s="1"/>
      <c r="C101" s="21">
        <f t="shared" si="1"/>
        <v>93</v>
      </c>
      <c r="D101" s="1">
        <f>IF(ISNUMBER(VLOOKUP('Country selection'!$E$5,incidence!$A$2:$CX$195,$C101+2,FALSE)),VLOOKUP('Country selection'!$E$5,incidence!$A$2:$CX$195,$C101+2,FALSE),0)</f>
        <v>3.6900000000000002E-4</v>
      </c>
      <c r="E101" s="1">
        <f>IF(ISNUMBER(VLOOKUP('Country selection'!$E$5,mortcecx!$A$2:$CX$195,$C101+2,FALSE)),VLOOKUP('Country selection'!$E$5,mortcecx!$A$2:$CX$195,$C101+2,FALSE),0)</f>
        <v>2.7900000000000001E-4</v>
      </c>
      <c r="F101" s="1">
        <f>IF(ISNUMBER(VLOOKUP('Country selection'!$E$5,mortall!$A$2:$CX$195,$C101+2,FALSE)),VLOOKUP('Country selection'!$E$5,mortall!$A$2:$CX$195,$C101+2,FALSE),0)</f>
        <v>0.21207000000000001</v>
      </c>
      <c r="G101" s="1"/>
      <c r="H101" s="21">
        <f t="shared" si="2"/>
        <v>93</v>
      </c>
      <c r="I101" s="36"/>
      <c r="J101" s="36"/>
      <c r="K101" s="36"/>
      <c r="M101" s="10">
        <f t="shared" ref="M101:O101" si="95">IF(I101="",D101,I101)</f>
        <v>3.6900000000000002E-4</v>
      </c>
      <c r="N101" s="10">
        <f t="shared" si="95"/>
        <v>2.7900000000000001E-4</v>
      </c>
      <c r="O101" s="10">
        <f t="shared" si="95"/>
        <v>0.21207000000000001</v>
      </c>
    </row>
    <row r="102" spans="1:15" ht="14.25" customHeight="1" x14ac:dyDescent="0.3">
      <c r="A102" s="1"/>
      <c r="C102" s="21">
        <f t="shared" si="1"/>
        <v>94</v>
      </c>
      <c r="D102" s="1">
        <f>IF(ISNUMBER(VLOOKUP('Country selection'!$E$5,incidence!$A$2:$CX$195,$C102+2,FALSE)),VLOOKUP('Country selection'!$E$5,incidence!$A$2:$CX$195,$C102+2,FALSE),0)</f>
        <v>3.6900000000000002E-4</v>
      </c>
      <c r="E102" s="1">
        <f>IF(ISNUMBER(VLOOKUP('Country selection'!$E$5,mortcecx!$A$2:$CX$195,$C102+2,FALSE)),VLOOKUP('Country selection'!$E$5,mortcecx!$A$2:$CX$195,$C102+2,FALSE),0)</f>
        <v>2.7900000000000001E-4</v>
      </c>
      <c r="F102" s="1">
        <f>IF(ISNUMBER(VLOOKUP('Country selection'!$E$5,mortall!$A$2:$CX$195,$C102+2,FALSE)),VLOOKUP('Country selection'!$E$5,mortall!$A$2:$CX$195,$C102+2,FALSE),0)</f>
        <v>0.21207000000000001</v>
      </c>
      <c r="G102" s="1"/>
      <c r="H102" s="21">
        <f t="shared" si="2"/>
        <v>94</v>
      </c>
      <c r="I102" s="36"/>
      <c r="J102" s="36"/>
      <c r="K102" s="36"/>
      <c r="M102" s="10">
        <f t="shared" ref="M102:O102" si="96">IF(I102="",D102,I102)</f>
        <v>3.6900000000000002E-4</v>
      </c>
      <c r="N102" s="10">
        <f t="shared" si="96"/>
        <v>2.7900000000000001E-4</v>
      </c>
      <c r="O102" s="10">
        <f t="shared" si="96"/>
        <v>0.21207000000000001</v>
      </c>
    </row>
    <row r="103" spans="1:15" ht="14.25" customHeight="1" x14ac:dyDescent="0.3">
      <c r="A103" s="1"/>
      <c r="C103" s="21">
        <f t="shared" si="1"/>
        <v>95</v>
      </c>
      <c r="D103" s="1">
        <f>IF(ISNUMBER(VLOOKUP('Country selection'!$E$5,incidence!$A$2:$CX$195,$C103+2,FALSE)),VLOOKUP('Country selection'!$E$5,incidence!$A$2:$CX$195,$C103+2,FALSE),0)</f>
        <v>3.6900000000000002E-4</v>
      </c>
      <c r="E103" s="1">
        <f>IF(ISNUMBER(VLOOKUP('Country selection'!$E$5,mortcecx!$A$2:$CX$195,$C103+2,FALSE)),VLOOKUP('Country selection'!$E$5,mortcecx!$A$2:$CX$195,$C103+2,FALSE),0)</f>
        <v>2.7900000000000001E-4</v>
      </c>
      <c r="F103" s="1">
        <f>IF(ISNUMBER(VLOOKUP('Country selection'!$E$5,mortall!$A$2:$CX$195,$C103+2,FALSE)),VLOOKUP('Country selection'!$E$5,mortall!$A$2:$CX$195,$C103+2,FALSE),0)</f>
        <v>0.33709</v>
      </c>
      <c r="G103" s="1"/>
      <c r="H103" s="21">
        <f t="shared" si="2"/>
        <v>95</v>
      </c>
      <c r="I103" s="36"/>
      <c r="J103" s="36"/>
      <c r="K103" s="36"/>
      <c r="M103" s="10">
        <f t="shared" ref="M103:O103" si="97">IF(I103="",D103,I103)</f>
        <v>3.6900000000000002E-4</v>
      </c>
      <c r="N103" s="10">
        <f t="shared" si="97"/>
        <v>2.7900000000000001E-4</v>
      </c>
      <c r="O103" s="10">
        <f t="shared" si="97"/>
        <v>0.33709</v>
      </c>
    </row>
    <row r="104" spans="1:15" ht="14.25" customHeight="1" x14ac:dyDescent="0.3">
      <c r="A104" s="1"/>
      <c r="C104" s="21">
        <f t="shared" si="1"/>
        <v>96</v>
      </c>
      <c r="D104" s="1">
        <f>IF(ISNUMBER(VLOOKUP('Country selection'!$E$5,incidence!$A$2:$CX$195,$C104+2,FALSE)),VLOOKUP('Country selection'!$E$5,incidence!$A$2:$CX$195,$C104+2,FALSE),0)</f>
        <v>3.6900000000000002E-4</v>
      </c>
      <c r="E104" s="1">
        <f>IF(ISNUMBER(VLOOKUP('Country selection'!$E$5,mortcecx!$A$2:$CX$195,$C104+2,FALSE)),VLOOKUP('Country selection'!$E$5,mortcecx!$A$2:$CX$195,$C104+2,FALSE),0)</f>
        <v>2.7900000000000001E-4</v>
      </c>
      <c r="F104" s="1">
        <f>IF(ISNUMBER(VLOOKUP('Country selection'!$E$5,mortall!$A$2:$CX$195,$C104+2,FALSE)),VLOOKUP('Country selection'!$E$5,mortall!$A$2:$CX$195,$C104+2,FALSE),0)</f>
        <v>0.33709</v>
      </c>
      <c r="G104" s="1"/>
      <c r="H104" s="21">
        <f t="shared" si="2"/>
        <v>96</v>
      </c>
      <c r="I104" s="36"/>
      <c r="J104" s="36"/>
      <c r="K104" s="36"/>
      <c r="M104" s="10">
        <f t="shared" ref="M104:O104" si="98">IF(I104="",D104,I104)</f>
        <v>3.6900000000000002E-4</v>
      </c>
      <c r="N104" s="10">
        <f t="shared" si="98"/>
        <v>2.7900000000000001E-4</v>
      </c>
      <c r="O104" s="10">
        <f t="shared" si="98"/>
        <v>0.33709</v>
      </c>
    </row>
    <row r="105" spans="1:15" ht="14.25" customHeight="1" x14ac:dyDescent="0.3">
      <c r="A105" s="1"/>
      <c r="C105" s="21">
        <f t="shared" si="1"/>
        <v>97</v>
      </c>
      <c r="D105" s="1">
        <f>IF(ISNUMBER(VLOOKUP('Country selection'!$E$5,incidence!$A$2:$CX$195,$C105+2,FALSE)),VLOOKUP('Country selection'!$E$5,incidence!$A$2:$CX$195,$C105+2,FALSE),0)</f>
        <v>3.6900000000000002E-4</v>
      </c>
      <c r="E105" s="1">
        <f>IF(ISNUMBER(VLOOKUP('Country selection'!$E$5,mortcecx!$A$2:$CX$195,$C105+2,FALSE)),VLOOKUP('Country selection'!$E$5,mortcecx!$A$2:$CX$195,$C105+2,FALSE),0)</f>
        <v>2.7900000000000001E-4</v>
      </c>
      <c r="F105" s="1">
        <f>IF(ISNUMBER(VLOOKUP('Country selection'!$E$5,mortall!$A$2:$CX$195,$C105+2,FALSE)),VLOOKUP('Country selection'!$E$5,mortall!$A$2:$CX$195,$C105+2,FALSE),0)</f>
        <v>0.33709</v>
      </c>
      <c r="G105" s="1"/>
      <c r="H105" s="21">
        <f t="shared" si="2"/>
        <v>97</v>
      </c>
      <c r="I105" s="36"/>
      <c r="J105" s="36"/>
      <c r="K105" s="36"/>
      <c r="M105" s="10">
        <f t="shared" ref="M105:O105" si="99">IF(I105="",D105,I105)</f>
        <v>3.6900000000000002E-4</v>
      </c>
      <c r="N105" s="10">
        <f t="shared" si="99"/>
        <v>2.7900000000000001E-4</v>
      </c>
      <c r="O105" s="10">
        <f t="shared" si="99"/>
        <v>0.33709</v>
      </c>
    </row>
    <row r="106" spans="1:15" ht="14.25" customHeight="1" x14ac:dyDescent="0.3">
      <c r="A106" s="1"/>
      <c r="C106" s="21">
        <f t="shared" si="1"/>
        <v>98</v>
      </c>
      <c r="D106" s="1">
        <f>IF(ISNUMBER(VLOOKUP('Country selection'!$E$5,incidence!$A$2:$CX$195,$C106+2,FALSE)),VLOOKUP('Country selection'!$E$5,incidence!$A$2:$CX$195,$C106+2,FALSE),0)</f>
        <v>3.6900000000000002E-4</v>
      </c>
      <c r="E106" s="1">
        <f>IF(ISNUMBER(VLOOKUP('Country selection'!$E$5,mortcecx!$A$2:$CX$195,$C106+2,FALSE)),VLOOKUP('Country selection'!$E$5,mortcecx!$A$2:$CX$195,$C106+2,FALSE),0)</f>
        <v>2.7900000000000001E-4</v>
      </c>
      <c r="F106" s="1">
        <f>IF(ISNUMBER(VLOOKUP('Country selection'!$E$5,mortall!$A$2:$CX$195,$C106+2,FALSE)),VLOOKUP('Country selection'!$E$5,mortall!$A$2:$CX$195,$C106+2,FALSE),0)</f>
        <v>0.33709</v>
      </c>
      <c r="G106" s="1"/>
      <c r="H106" s="21">
        <f t="shared" si="2"/>
        <v>98</v>
      </c>
      <c r="I106" s="36"/>
      <c r="J106" s="36"/>
      <c r="K106" s="36"/>
      <c r="M106" s="10">
        <f t="shared" ref="M106:O106" si="100">IF(I106="",D106,I106)</f>
        <v>3.6900000000000002E-4</v>
      </c>
      <c r="N106" s="10">
        <f t="shared" si="100"/>
        <v>2.7900000000000001E-4</v>
      </c>
      <c r="O106" s="10">
        <f t="shared" si="100"/>
        <v>0.33709</v>
      </c>
    </row>
    <row r="107" spans="1:15" ht="14.25" customHeight="1" x14ac:dyDescent="0.3">
      <c r="A107" s="1"/>
      <c r="C107" s="21">
        <f t="shared" si="1"/>
        <v>99</v>
      </c>
      <c r="D107" s="1">
        <f>IF(ISNUMBER(VLOOKUP('Country selection'!$E$5,incidence!$A$2:$CX$195,$C107+2,FALSE)),VLOOKUP('Country selection'!$E$5,incidence!$A$2:$CX$195,$C107+2,FALSE),0)</f>
        <v>3.6900000000000002E-4</v>
      </c>
      <c r="E107" s="1">
        <f>IF(ISNUMBER(VLOOKUP('Country selection'!$E$5,mortcecx!$A$2:$CX$195,$C107+2,FALSE)),VLOOKUP('Country selection'!$E$5,mortcecx!$A$2:$CX$195,$C107+2,FALSE),0)</f>
        <v>2.7900000000000001E-4</v>
      </c>
      <c r="F107" s="1">
        <f>IF(ISNUMBER(VLOOKUP('Country selection'!$E$5,mortall!$A$2:$CX$195,$C107+2,FALSE)),VLOOKUP('Country selection'!$E$5,mortall!$A$2:$CX$195,$C107+2,FALSE),0)</f>
        <v>0.33709</v>
      </c>
      <c r="G107" s="1"/>
      <c r="H107" s="21">
        <f t="shared" si="2"/>
        <v>99</v>
      </c>
      <c r="I107" s="36"/>
      <c r="J107" s="36"/>
      <c r="K107" s="36"/>
      <c r="M107" s="10">
        <f t="shared" ref="M107:O107" si="101">IF(I107="",D107,I107)</f>
        <v>3.6900000000000002E-4</v>
      </c>
      <c r="N107" s="10">
        <f t="shared" si="101"/>
        <v>2.7900000000000001E-4</v>
      </c>
      <c r="O107" s="10">
        <f t="shared" si="101"/>
        <v>0.33709</v>
      </c>
    </row>
    <row r="108" spans="1:15" ht="14.25" customHeight="1" x14ac:dyDescent="0.3">
      <c r="A108" s="1"/>
      <c r="C108" s="21">
        <f t="shared" si="1"/>
        <v>100</v>
      </c>
      <c r="D108" s="1">
        <f>IF(ISNUMBER(VLOOKUP('Country selection'!$E$5,incidence!$A$2:$CX$195,$C108+2,FALSE)),VLOOKUP('Country selection'!$E$5,incidence!$A$2:$CX$195,$C108+2,FALSE),0)</f>
        <v>3.6900000000000002E-4</v>
      </c>
      <c r="E108" s="1">
        <f>IF(ISNUMBER(VLOOKUP('Country selection'!$E$5,mortcecx!$A$2:$CX$195,$C108+2,FALSE)),VLOOKUP('Country selection'!$E$5,mortcecx!$A$2:$CX$195,$C108+2,FALSE),0)</f>
        <v>2.7900000000000001E-4</v>
      </c>
      <c r="F108" s="1">
        <f>IF(ISNUMBER(VLOOKUP('Country selection'!$E$5,mortall!$A$2:$CX$195,$C108+2,FALSE)),VLOOKUP('Country selection'!$E$5,mortall!$A$2:$CX$195,$C108+2,FALSE),0)</f>
        <v>1</v>
      </c>
      <c r="G108" s="1"/>
      <c r="H108" s="21">
        <f t="shared" si="2"/>
        <v>100</v>
      </c>
      <c r="I108" s="36"/>
      <c r="J108" s="36"/>
      <c r="K108" s="36"/>
      <c r="M108" s="10">
        <f t="shared" ref="M108:O108" si="102">IF(I108="",D108,I108)</f>
        <v>3.6900000000000002E-4</v>
      </c>
      <c r="N108" s="10">
        <f t="shared" si="102"/>
        <v>2.7900000000000001E-4</v>
      </c>
      <c r="O108" s="10">
        <f t="shared" si="102"/>
        <v>1</v>
      </c>
    </row>
    <row r="109" spans="1:15" ht="14.25" customHeight="1" x14ac:dyDescent="0.3">
      <c r="A109" s="1"/>
      <c r="C109" s="21"/>
      <c r="H109" s="21"/>
    </row>
    <row r="110" spans="1:15" ht="14.25" customHeight="1" x14ac:dyDescent="0.3">
      <c r="A110" s="1"/>
      <c r="C110" s="21"/>
      <c r="H110" s="21"/>
    </row>
    <row r="111" spans="1:15" ht="14.25" customHeight="1" x14ac:dyDescent="0.3">
      <c r="A111" s="1"/>
      <c r="C111" s="21"/>
      <c r="H111" s="21"/>
    </row>
    <row r="112" spans="1:15" ht="14.25" customHeight="1" x14ac:dyDescent="0.3">
      <c r="A112" s="1"/>
      <c r="C112" s="21"/>
      <c r="H112" s="21"/>
    </row>
    <row r="113" spans="1:8" ht="14.25" customHeight="1" x14ac:dyDescent="0.3">
      <c r="A113" s="1"/>
      <c r="C113" s="21"/>
      <c r="H113" s="21"/>
    </row>
    <row r="114" spans="1:8" ht="14.25" customHeight="1" x14ac:dyDescent="0.3">
      <c r="A114" s="1"/>
      <c r="C114" s="21"/>
      <c r="H114" s="21"/>
    </row>
    <row r="115" spans="1:8" ht="14.25" customHeight="1" x14ac:dyDescent="0.3">
      <c r="A115" s="1"/>
      <c r="C115" s="21"/>
      <c r="H115" s="21"/>
    </row>
    <row r="116" spans="1:8" ht="14.25" customHeight="1" x14ac:dyDescent="0.3">
      <c r="A116" s="1"/>
      <c r="C116" s="21"/>
      <c r="H116" s="21"/>
    </row>
    <row r="117" spans="1:8" ht="14.25" customHeight="1" x14ac:dyDescent="0.3">
      <c r="A117" s="1"/>
      <c r="C117" s="21"/>
      <c r="H117" s="21"/>
    </row>
    <row r="118" spans="1:8" ht="14.25" customHeight="1" x14ac:dyDescent="0.3">
      <c r="A118" s="1"/>
      <c r="C118" s="21"/>
      <c r="H118" s="21"/>
    </row>
    <row r="119" spans="1:8" ht="14.25" customHeight="1" x14ac:dyDescent="0.3">
      <c r="A119" s="1"/>
      <c r="C119" s="21"/>
      <c r="H119" s="21"/>
    </row>
    <row r="120" spans="1:8" ht="14.25" customHeight="1" x14ac:dyDescent="0.3">
      <c r="A120" s="1"/>
      <c r="C120" s="21"/>
      <c r="H120" s="21"/>
    </row>
    <row r="121" spans="1:8" ht="14.25" customHeight="1" x14ac:dyDescent="0.3">
      <c r="A121" s="1"/>
      <c r="C121" s="21"/>
      <c r="H121" s="21"/>
    </row>
    <row r="122" spans="1:8" ht="14.25" customHeight="1" x14ac:dyDescent="0.3">
      <c r="A122" s="1"/>
      <c r="C122" s="21"/>
      <c r="H122" s="21"/>
    </row>
    <row r="123" spans="1:8" ht="14.25" customHeight="1" x14ac:dyDescent="0.3">
      <c r="A123" s="1"/>
      <c r="C123" s="21"/>
      <c r="H123" s="21"/>
    </row>
    <row r="124" spans="1:8" ht="14.25" customHeight="1" x14ac:dyDescent="0.3">
      <c r="A124" s="1"/>
      <c r="C124" s="21"/>
      <c r="H124" s="21"/>
    </row>
    <row r="125" spans="1:8" ht="14.25" customHeight="1" x14ac:dyDescent="0.3">
      <c r="A125" s="1"/>
      <c r="C125" s="21"/>
      <c r="H125" s="21"/>
    </row>
    <row r="126" spans="1:8" ht="14.25" customHeight="1" x14ac:dyDescent="0.3">
      <c r="A126" s="1"/>
      <c r="C126" s="21"/>
      <c r="H126" s="21"/>
    </row>
    <row r="127" spans="1:8" ht="14.25" customHeight="1" x14ac:dyDescent="0.3">
      <c r="A127" s="1"/>
      <c r="C127" s="21"/>
      <c r="H127" s="21"/>
    </row>
    <row r="128" spans="1:8" ht="14.25" customHeight="1" x14ac:dyDescent="0.3">
      <c r="A128" s="1"/>
      <c r="C128" s="21"/>
      <c r="H128" s="21"/>
    </row>
    <row r="129" spans="1:8" ht="14.25" customHeight="1" x14ac:dyDescent="0.3">
      <c r="A129" s="1"/>
      <c r="C129" s="21"/>
      <c r="H129" s="21"/>
    </row>
    <row r="130" spans="1:8" ht="14.25" customHeight="1" x14ac:dyDescent="0.3">
      <c r="A130" s="1"/>
      <c r="C130" s="21"/>
      <c r="H130" s="21"/>
    </row>
    <row r="131" spans="1:8" ht="14.25" customHeight="1" x14ac:dyDescent="0.3">
      <c r="A131" s="1"/>
      <c r="C131" s="21"/>
      <c r="H131" s="21"/>
    </row>
    <row r="132" spans="1:8" ht="14.25" customHeight="1" x14ac:dyDescent="0.3">
      <c r="A132" s="1"/>
      <c r="C132" s="21"/>
      <c r="H132" s="21"/>
    </row>
    <row r="133" spans="1:8" ht="14.25" customHeight="1" x14ac:dyDescent="0.3">
      <c r="A133" s="1"/>
      <c r="C133" s="21"/>
      <c r="H133" s="21"/>
    </row>
    <row r="134" spans="1:8" ht="14.25" customHeight="1" x14ac:dyDescent="0.3">
      <c r="A134" s="1"/>
      <c r="C134" s="21"/>
      <c r="H134" s="21"/>
    </row>
    <row r="135" spans="1:8" ht="14.25" customHeight="1" x14ac:dyDescent="0.3">
      <c r="A135" s="1"/>
      <c r="C135" s="21"/>
      <c r="H135" s="21"/>
    </row>
    <row r="136" spans="1:8" ht="14.25" customHeight="1" x14ac:dyDescent="0.3">
      <c r="A136" s="1"/>
      <c r="C136" s="21"/>
      <c r="H136" s="21"/>
    </row>
    <row r="137" spans="1:8" ht="14.25" customHeight="1" x14ac:dyDescent="0.3">
      <c r="A137" s="1"/>
      <c r="C137" s="21"/>
      <c r="H137" s="21"/>
    </row>
    <row r="138" spans="1:8" ht="14.25" customHeight="1" x14ac:dyDescent="0.3">
      <c r="A138" s="1"/>
      <c r="C138" s="21"/>
      <c r="H138" s="21"/>
    </row>
    <row r="139" spans="1:8" ht="14.25" customHeight="1" x14ac:dyDescent="0.3">
      <c r="A139" s="1"/>
      <c r="C139" s="21"/>
      <c r="H139" s="21"/>
    </row>
    <row r="140" spans="1:8" ht="14.25" customHeight="1" x14ac:dyDescent="0.3">
      <c r="A140" s="1"/>
      <c r="C140" s="21"/>
      <c r="H140" s="21"/>
    </row>
    <row r="141" spans="1:8" ht="14.25" customHeight="1" x14ac:dyDescent="0.3">
      <c r="A141" s="1"/>
      <c r="C141" s="21"/>
      <c r="H141" s="21"/>
    </row>
    <row r="142" spans="1:8" ht="14.25" customHeight="1" x14ac:dyDescent="0.3">
      <c r="A142" s="1"/>
      <c r="C142" s="21"/>
      <c r="H142" s="21"/>
    </row>
    <row r="143" spans="1:8" ht="14.25" customHeight="1" x14ac:dyDescent="0.3">
      <c r="A143" s="1"/>
      <c r="C143" s="21"/>
      <c r="H143" s="21"/>
    </row>
    <row r="144" spans="1:8" ht="14.25" customHeight="1" x14ac:dyDescent="0.3">
      <c r="A144" s="1"/>
      <c r="C144" s="21"/>
      <c r="H144" s="21"/>
    </row>
    <row r="145" spans="1:8" ht="14.25" customHeight="1" x14ac:dyDescent="0.3">
      <c r="A145" s="1"/>
      <c r="C145" s="21"/>
      <c r="H145" s="21"/>
    </row>
    <row r="146" spans="1:8" ht="14.25" customHeight="1" x14ac:dyDescent="0.3">
      <c r="A146" s="1"/>
      <c r="C146" s="21"/>
      <c r="H146" s="21"/>
    </row>
    <row r="147" spans="1:8" ht="14.25" customHeight="1" x14ac:dyDescent="0.3">
      <c r="A147" s="1"/>
      <c r="C147" s="21"/>
      <c r="H147" s="21"/>
    </row>
    <row r="148" spans="1:8" ht="14.25" customHeight="1" x14ac:dyDescent="0.3">
      <c r="A148" s="1"/>
      <c r="C148" s="21"/>
      <c r="H148" s="21"/>
    </row>
    <row r="149" spans="1:8" ht="14.25" customHeight="1" x14ac:dyDescent="0.3">
      <c r="A149" s="1"/>
      <c r="C149" s="21"/>
      <c r="H149" s="21"/>
    </row>
    <row r="150" spans="1:8" ht="14.25" customHeight="1" x14ac:dyDescent="0.3">
      <c r="A150" s="1"/>
      <c r="C150" s="21"/>
      <c r="H150" s="21"/>
    </row>
    <row r="151" spans="1:8" ht="14.25" customHeight="1" x14ac:dyDescent="0.3">
      <c r="A151" s="1"/>
      <c r="C151" s="21"/>
      <c r="H151" s="21"/>
    </row>
    <row r="152" spans="1:8" ht="14.25" customHeight="1" x14ac:dyDescent="0.3">
      <c r="A152" s="1"/>
      <c r="C152" s="21"/>
      <c r="H152" s="21"/>
    </row>
    <row r="153" spans="1:8" ht="14.25" customHeight="1" x14ac:dyDescent="0.3">
      <c r="A153" s="1"/>
      <c r="C153" s="21"/>
      <c r="H153" s="21"/>
    </row>
    <row r="154" spans="1:8" ht="14.25" customHeight="1" x14ac:dyDescent="0.3">
      <c r="A154" s="1"/>
      <c r="C154" s="21"/>
      <c r="H154" s="21"/>
    </row>
    <row r="155" spans="1:8" ht="14.25" customHeight="1" x14ac:dyDescent="0.3">
      <c r="A155" s="1"/>
      <c r="C155" s="21"/>
      <c r="H155" s="21"/>
    </row>
    <row r="156" spans="1:8" ht="14.25" customHeight="1" x14ac:dyDescent="0.3">
      <c r="A156" s="1"/>
      <c r="C156" s="21"/>
      <c r="H156" s="21"/>
    </row>
    <row r="157" spans="1:8" ht="14.25" customHeight="1" x14ac:dyDescent="0.3">
      <c r="A157" s="1"/>
      <c r="C157" s="21"/>
      <c r="H157" s="21"/>
    </row>
    <row r="158" spans="1:8" ht="14.25" customHeight="1" x14ac:dyDescent="0.3">
      <c r="A158" s="1"/>
      <c r="C158" s="21"/>
      <c r="H158" s="21"/>
    </row>
    <row r="159" spans="1:8" ht="14.25" customHeight="1" x14ac:dyDescent="0.3">
      <c r="A159" s="1"/>
      <c r="C159" s="21"/>
      <c r="H159" s="21"/>
    </row>
    <row r="160" spans="1:8" ht="14.25" customHeight="1" x14ac:dyDescent="0.3">
      <c r="A160" s="1"/>
      <c r="C160" s="21"/>
      <c r="H160" s="21"/>
    </row>
    <row r="161" spans="1:8" ht="14.25" customHeight="1" x14ac:dyDescent="0.3">
      <c r="A161" s="1"/>
      <c r="C161" s="21"/>
      <c r="H161" s="21"/>
    </row>
    <row r="162" spans="1:8" ht="14.25" customHeight="1" x14ac:dyDescent="0.3">
      <c r="A162" s="1"/>
      <c r="C162" s="21"/>
      <c r="H162" s="21"/>
    </row>
    <row r="163" spans="1:8" ht="14.25" customHeight="1" x14ac:dyDescent="0.3">
      <c r="A163" s="1"/>
      <c r="C163" s="21"/>
      <c r="H163" s="21"/>
    </row>
    <row r="164" spans="1:8" ht="14.25" customHeight="1" x14ac:dyDescent="0.3">
      <c r="A164" s="1"/>
      <c r="C164" s="21"/>
      <c r="H164" s="21"/>
    </row>
    <row r="165" spans="1:8" ht="14.25" customHeight="1" x14ac:dyDescent="0.3">
      <c r="A165" s="1"/>
      <c r="C165" s="21"/>
      <c r="H165" s="21"/>
    </row>
    <row r="166" spans="1:8" ht="14.25" customHeight="1" x14ac:dyDescent="0.3">
      <c r="A166" s="1"/>
      <c r="C166" s="21"/>
      <c r="H166" s="21"/>
    </row>
    <row r="167" spans="1:8" ht="14.25" customHeight="1" x14ac:dyDescent="0.3">
      <c r="A167" s="1"/>
      <c r="C167" s="21"/>
      <c r="H167" s="21"/>
    </row>
    <row r="168" spans="1:8" ht="14.25" customHeight="1" x14ac:dyDescent="0.3">
      <c r="A168" s="1"/>
      <c r="C168" s="21"/>
      <c r="H168" s="21"/>
    </row>
    <row r="169" spans="1:8" ht="14.25" customHeight="1" x14ac:dyDescent="0.3">
      <c r="A169" s="1"/>
      <c r="C169" s="21"/>
      <c r="H169" s="21"/>
    </row>
    <row r="170" spans="1:8" ht="14.25" customHeight="1" x14ac:dyDescent="0.3">
      <c r="A170" s="1"/>
      <c r="C170" s="21"/>
      <c r="H170" s="21"/>
    </row>
    <row r="171" spans="1:8" ht="14.25" customHeight="1" x14ac:dyDescent="0.3">
      <c r="A171" s="1"/>
      <c r="C171" s="21"/>
      <c r="H171" s="21"/>
    </row>
    <row r="172" spans="1:8" ht="14.25" customHeight="1" x14ac:dyDescent="0.3">
      <c r="A172" s="1"/>
      <c r="C172" s="21"/>
      <c r="H172" s="21"/>
    </row>
    <row r="173" spans="1:8" ht="14.25" customHeight="1" x14ac:dyDescent="0.3">
      <c r="A173" s="1"/>
      <c r="C173" s="21"/>
      <c r="H173" s="21"/>
    </row>
    <row r="174" spans="1:8" ht="14.25" customHeight="1" x14ac:dyDescent="0.3">
      <c r="A174" s="1"/>
      <c r="C174" s="21"/>
      <c r="H174" s="21"/>
    </row>
    <row r="175" spans="1:8" ht="14.25" customHeight="1" x14ac:dyDescent="0.3">
      <c r="A175" s="1"/>
      <c r="C175" s="21"/>
      <c r="H175" s="21"/>
    </row>
    <row r="176" spans="1:8" ht="14.25" customHeight="1" x14ac:dyDescent="0.3">
      <c r="A176" s="1"/>
      <c r="C176" s="21"/>
      <c r="H176" s="21"/>
    </row>
    <row r="177" spans="1:8" ht="14.25" customHeight="1" x14ac:dyDescent="0.3">
      <c r="A177" s="1"/>
      <c r="C177" s="21"/>
      <c r="H177" s="21"/>
    </row>
    <row r="178" spans="1:8" ht="14.25" customHeight="1" x14ac:dyDescent="0.3">
      <c r="A178" s="1"/>
      <c r="C178" s="21"/>
      <c r="H178" s="21"/>
    </row>
    <row r="179" spans="1:8" ht="14.25" customHeight="1" x14ac:dyDescent="0.3">
      <c r="A179" s="1"/>
      <c r="C179" s="21"/>
      <c r="H179" s="21"/>
    </row>
    <row r="180" spans="1:8" ht="14.25" customHeight="1" x14ac:dyDescent="0.3">
      <c r="A180" s="1"/>
      <c r="C180" s="21"/>
      <c r="H180" s="21"/>
    </row>
    <row r="181" spans="1:8" ht="14.25" customHeight="1" x14ac:dyDescent="0.3">
      <c r="A181" s="1"/>
      <c r="C181" s="21"/>
      <c r="H181" s="21"/>
    </row>
    <row r="182" spans="1:8" ht="14.25" customHeight="1" x14ac:dyDescent="0.3">
      <c r="A182" s="1"/>
      <c r="C182" s="21"/>
      <c r="H182" s="21"/>
    </row>
    <row r="183" spans="1:8" ht="14.25" customHeight="1" x14ac:dyDescent="0.3">
      <c r="A183" s="1"/>
      <c r="C183" s="21"/>
      <c r="H183" s="21"/>
    </row>
    <row r="184" spans="1:8" ht="14.25" customHeight="1" x14ac:dyDescent="0.3">
      <c r="A184" s="1"/>
      <c r="C184" s="21"/>
      <c r="H184" s="21"/>
    </row>
    <row r="185" spans="1:8" ht="14.25" customHeight="1" x14ac:dyDescent="0.3">
      <c r="A185" s="1"/>
      <c r="C185" s="21"/>
      <c r="H185" s="21"/>
    </row>
    <row r="186" spans="1:8" ht="14.25" customHeight="1" x14ac:dyDescent="0.3">
      <c r="A186" s="1"/>
      <c r="C186" s="21"/>
      <c r="H186" s="21"/>
    </row>
    <row r="187" spans="1:8" ht="14.25" customHeight="1" x14ac:dyDescent="0.3">
      <c r="A187" s="1"/>
      <c r="C187" s="21"/>
      <c r="H187" s="21"/>
    </row>
    <row r="188" spans="1:8" ht="14.25" customHeight="1" x14ac:dyDescent="0.3">
      <c r="A188" s="1"/>
      <c r="C188" s="21"/>
      <c r="H188" s="21"/>
    </row>
    <row r="189" spans="1:8" ht="14.25" customHeight="1" x14ac:dyDescent="0.3">
      <c r="A189" s="1"/>
      <c r="C189" s="21"/>
      <c r="H189" s="21"/>
    </row>
    <row r="190" spans="1:8" ht="14.25" customHeight="1" x14ac:dyDescent="0.3">
      <c r="A190" s="1"/>
      <c r="C190" s="21"/>
      <c r="H190" s="21"/>
    </row>
    <row r="191" spans="1:8" ht="14.25" customHeight="1" x14ac:dyDescent="0.3">
      <c r="A191" s="1"/>
      <c r="C191" s="21"/>
      <c r="H191" s="21"/>
    </row>
    <row r="192" spans="1:8" ht="14.25" customHeight="1" x14ac:dyDescent="0.3">
      <c r="A192" s="1"/>
      <c r="C192" s="21"/>
      <c r="H192" s="21"/>
    </row>
    <row r="193" spans="1:8" ht="14.25" customHeight="1" x14ac:dyDescent="0.3">
      <c r="A193" s="1"/>
      <c r="C193" s="21"/>
      <c r="H193" s="21"/>
    </row>
    <row r="194" spans="1:8" ht="14.25" customHeight="1" x14ac:dyDescent="0.3">
      <c r="A194" s="1"/>
      <c r="C194" s="21"/>
      <c r="H194" s="21"/>
    </row>
    <row r="195" spans="1:8" ht="14.25" customHeight="1" x14ac:dyDescent="0.3">
      <c r="A195" s="1"/>
      <c r="C195" s="21"/>
      <c r="H195" s="21"/>
    </row>
    <row r="196" spans="1:8" ht="14.25" customHeight="1" x14ac:dyDescent="0.3">
      <c r="A196" s="1"/>
      <c r="C196" s="21"/>
      <c r="H196" s="21"/>
    </row>
    <row r="197" spans="1:8" ht="14.25" customHeight="1" x14ac:dyDescent="0.3">
      <c r="A197" s="1"/>
      <c r="C197" s="21"/>
      <c r="H197" s="21"/>
    </row>
    <row r="198" spans="1:8" ht="14.25" customHeight="1" x14ac:dyDescent="0.3">
      <c r="A198" s="1"/>
      <c r="C198" s="21"/>
      <c r="H198" s="21"/>
    </row>
    <row r="199" spans="1:8" ht="14.25" customHeight="1" x14ac:dyDescent="0.3">
      <c r="A199" s="1"/>
      <c r="C199" s="21"/>
      <c r="H199" s="21"/>
    </row>
    <row r="200" spans="1:8" ht="14.25" customHeight="1" x14ac:dyDescent="0.3">
      <c r="A200" s="1"/>
      <c r="C200" s="21"/>
      <c r="H200" s="21"/>
    </row>
    <row r="201" spans="1:8" ht="14.25" customHeight="1" x14ac:dyDescent="0.3">
      <c r="A201" s="1"/>
      <c r="C201" s="21"/>
      <c r="H201" s="21"/>
    </row>
    <row r="202" spans="1:8" ht="14.25" customHeight="1" x14ac:dyDescent="0.3">
      <c r="A202" s="1"/>
      <c r="C202" s="21"/>
      <c r="H202" s="21"/>
    </row>
    <row r="203" spans="1:8" ht="14.25" customHeight="1" x14ac:dyDescent="0.3">
      <c r="A203" s="1"/>
      <c r="C203" s="21"/>
      <c r="H203" s="21"/>
    </row>
    <row r="204" spans="1:8" ht="14.25" customHeight="1" x14ac:dyDescent="0.3">
      <c r="A204" s="1"/>
      <c r="C204" s="21"/>
      <c r="H204" s="21"/>
    </row>
    <row r="205" spans="1:8" ht="14.25" customHeight="1" x14ac:dyDescent="0.3">
      <c r="A205" s="1"/>
      <c r="C205" s="21"/>
      <c r="H205" s="21"/>
    </row>
    <row r="206" spans="1:8" ht="14.25" customHeight="1" x14ac:dyDescent="0.3">
      <c r="A206" s="1"/>
      <c r="C206" s="21"/>
      <c r="H206" s="21"/>
    </row>
    <row r="207" spans="1:8" ht="14.25" customHeight="1" x14ac:dyDescent="0.3">
      <c r="A207" s="1"/>
      <c r="C207" s="21"/>
      <c r="H207" s="21"/>
    </row>
    <row r="208" spans="1:8" ht="14.25" customHeight="1" x14ac:dyDescent="0.3">
      <c r="A208" s="1"/>
      <c r="C208" s="21"/>
      <c r="H208" s="21"/>
    </row>
    <row r="209" spans="1:8" ht="14.25" customHeight="1" x14ac:dyDescent="0.3">
      <c r="A209" s="1"/>
      <c r="C209" s="21"/>
      <c r="H209" s="21"/>
    </row>
    <row r="210" spans="1:8" ht="14.25" customHeight="1" x14ac:dyDescent="0.3">
      <c r="A210" s="1"/>
      <c r="C210" s="21"/>
      <c r="H210" s="21"/>
    </row>
    <row r="211" spans="1:8" ht="14.25" customHeight="1" x14ac:dyDescent="0.3">
      <c r="A211" s="1"/>
      <c r="C211" s="21"/>
      <c r="H211" s="21"/>
    </row>
    <row r="212" spans="1:8" ht="14.25" customHeight="1" x14ac:dyDescent="0.3">
      <c r="A212" s="1"/>
      <c r="C212" s="21"/>
      <c r="H212" s="21"/>
    </row>
    <row r="213" spans="1:8" ht="14.25" customHeight="1" x14ac:dyDescent="0.3">
      <c r="A213" s="1"/>
      <c r="C213" s="21"/>
      <c r="H213" s="21"/>
    </row>
    <row r="214" spans="1:8" ht="14.25" customHeight="1" x14ac:dyDescent="0.3">
      <c r="A214" s="1"/>
      <c r="C214" s="21"/>
      <c r="H214" s="21"/>
    </row>
    <row r="215" spans="1:8" ht="14.25" customHeight="1" x14ac:dyDescent="0.3">
      <c r="A215" s="1"/>
      <c r="C215" s="21"/>
      <c r="H215" s="21"/>
    </row>
    <row r="216" spans="1:8" ht="14.25" customHeight="1" x14ac:dyDescent="0.3">
      <c r="A216" s="1"/>
      <c r="C216" s="21"/>
      <c r="H216" s="21"/>
    </row>
    <row r="217" spans="1:8" ht="14.25" customHeight="1" x14ac:dyDescent="0.3">
      <c r="A217" s="1"/>
      <c r="C217" s="21"/>
      <c r="H217" s="21"/>
    </row>
    <row r="218" spans="1:8" ht="14.25" customHeight="1" x14ac:dyDescent="0.3">
      <c r="A218" s="1"/>
      <c r="C218" s="21"/>
      <c r="H218" s="21"/>
    </row>
    <row r="219" spans="1:8" ht="14.25" customHeight="1" x14ac:dyDescent="0.3">
      <c r="A219" s="1"/>
      <c r="C219" s="21"/>
      <c r="H219" s="21"/>
    </row>
    <row r="220" spans="1:8" ht="14.25" customHeight="1" x14ac:dyDescent="0.3">
      <c r="A220" s="1"/>
      <c r="C220" s="21"/>
      <c r="H220" s="21"/>
    </row>
    <row r="221" spans="1:8" ht="14.25" customHeight="1" x14ac:dyDescent="0.3">
      <c r="A221" s="1"/>
      <c r="C221" s="21"/>
      <c r="H221" s="21"/>
    </row>
    <row r="222" spans="1:8" ht="14.25" customHeight="1" x14ac:dyDescent="0.3">
      <c r="A222" s="1"/>
      <c r="C222" s="21"/>
      <c r="H222" s="21"/>
    </row>
    <row r="223" spans="1:8" ht="14.25" customHeight="1" x14ac:dyDescent="0.3">
      <c r="A223" s="1"/>
      <c r="C223" s="21"/>
      <c r="H223" s="21"/>
    </row>
    <row r="224" spans="1:8" ht="14.25" customHeight="1" x14ac:dyDescent="0.3">
      <c r="A224" s="1"/>
      <c r="C224" s="21"/>
      <c r="H224" s="21"/>
    </row>
    <row r="225" spans="1:8" ht="14.25" customHeight="1" x14ac:dyDescent="0.3">
      <c r="A225" s="1"/>
      <c r="C225" s="21"/>
      <c r="H225" s="21"/>
    </row>
    <row r="226" spans="1:8" ht="14.25" customHeight="1" x14ac:dyDescent="0.3">
      <c r="A226" s="1"/>
      <c r="C226" s="21"/>
      <c r="H226" s="21"/>
    </row>
    <row r="227" spans="1:8" ht="14.25" customHeight="1" x14ac:dyDescent="0.3">
      <c r="A227" s="1"/>
      <c r="C227" s="21"/>
      <c r="H227" s="21"/>
    </row>
    <row r="228" spans="1:8" ht="14.25" customHeight="1" x14ac:dyDescent="0.3">
      <c r="A228" s="1"/>
      <c r="C228" s="21"/>
      <c r="H228" s="21"/>
    </row>
    <row r="229" spans="1:8" ht="14.25" customHeight="1" x14ac:dyDescent="0.3">
      <c r="A229" s="1"/>
      <c r="C229" s="21"/>
      <c r="H229" s="21"/>
    </row>
    <row r="230" spans="1:8" ht="14.25" customHeight="1" x14ac:dyDescent="0.3">
      <c r="A230" s="1"/>
      <c r="C230" s="21"/>
      <c r="H230" s="21"/>
    </row>
    <row r="231" spans="1:8" ht="14.25" customHeight="1" x14ac:dyDescent="0.3">
      <c r="A231" s="1"/>
      <c r="C231" s="21"/>
      <c r="H231" s="21"/>
    </row>
    <row r="232" spans="1:8" ht="14.25" customHeight="1" x14ac:dyDescent="0.3">
      <c r="A232" s="1"/>
      <c r="C232" s="21"/>
      <c r="H232" s="21"/>
    </row>
    <row r="233" spans="1:8" ht="14.25" customHeight="1" x14ac:dyDescent="0.3">
      <c r="A233" s="1"/>
      <c r="C233" s="21"/>
      <c r="H233" s="21"/>
    </row>
    <row r="234" spans="1:8" ht="14.25" customHeight="1" x14ac:dyDescent="0.3">
      <c r="A234" s="1"/>
      <c r="C234" s="21"/>
      <c r="H234" s="21"/>
    </row>
    <row r="235" spans="1:8" ht="14.25" customHeight="1" x14ac:dyDescent="0.3">
      <c r="A235" s="1"/>
      <c r="C235" s="21"/>
      <c r="H235" s="21"/>
    </row>
    <row r="236" spans="1:8" ht="14.25" customHeight="1" x14ac:dyDescent="0.3">
      <c r="A236" s="1"/>
      <c r="C236" s="21"/>
      <c r="H236" s="21"/>
    </row>
    <row r="237" spans="1:8" ht="14.25" customHeight="1" x14ac:dyDescent="0.3">
      <c r="A237" s="1"/>
      <c r="C237" s="21"/>
      <c r="H237" s="21"/>
    </row>
    <row r="238" spans="1:8" ht="14.25" customHeight="1" x14ac:dyDescent="0.3">
      <c r="A238" s="1"/>
      <c r="C238" s="21"/>
      <c r="H238" s="21"/>
    </row>
    <row r="239" spans="1:8" ht="14.25" customHeight="1" x14ac:dyDescent="0.3">
      <c r="A239" s="1"/>
      <c r="C239" s="21"/>
      <c r="H239" s="21"/>
    </row>
    <row r="240" spans="1:8" ht="14.25" customHeight="1" x14ac:dyDescent="0.3">
      <c r="A240" s="1"/>
      <c r="C240" s="21"/>
      <c r="H240" s="21"/>
    </row>
    <row r="241" spans="1:8" ht="14.25" customHeight="1" x14ac:dyDescent="0.3">
      <c r="A241" s="1"/>
      <c r="C241" s="21"/>
      <c r="H241" s="21"/>
    </row>
    <row r="242" spans="1:8" ht="14.25" customHeight="1" x14ac:dyDescent="0.3">
      <c r="A242" s="1"/>
      <c r="C242" s="21"/>
      <c r="H242" s="21"/>
    </row>
    <row r="243" spans="1:8" ht="14.25" customHeight="1" x14ac:dyDescent="0.3">
      <c r="A243" s="1"/>
      <c r="C243" s="21"/>
      <c r="H243" s="21"/>
    </row>
    <row r="244" spans="1:8" ht="14.25" customHeight="1" x14ac:dyDescent="0.3">
      <c r="A244" s="1"/>
      <c r="C244" s="21"/>
      <c r="H244" s="21"/>
    </row>
    <row r="245" spans="1:8" ht="14.25" customHeight="1" x14ac:dyDescent="0.3">
      <c r="A245" s="1"/>
      <c r="C245" s="21"/>
      <c r="H245" s="21"/>
    </row>
    <row r="246" spans="1:8" ht="14.25" customHeight="1" x14ac:dyDescent="0.3">
      <c r="A246" s="1"/>
      <c r="C246" s="21"/>
      <c r="H246" s="21"/>
    </row>
    <row r="247" spans="1:8" ht="14.25" customHeight="1" x14ac:dyDescent="0.3">
      <c r="A247" s="1"/>
      <c r="C247" s="21"/>
      <c r="H247" s="21"/>
    </row>
    <row r="248" spans="1:8" ht="14.25" customHeight="1" x14ac:dyDescent="0.3">
      <c r="A248" s="1"/>
      <c r="C248" s="21"/>
      <c r="H248" s="21"/>
    </row>
    <row r="249" spans="1:8" ht="14.25" customHeight="1" x14ac:dyDescent="0.3">
      <c r="A249" s="1"/>
      <c r="C249" s="21"/>
      <c r="H249" s="21"/>
    </row>
    <row r="250" spans="1:8" ht="14.25" customHeight="1" x14ac:dyDescent="0.3">
      <c r="A250" s="1"/>
      <c r="C250" s="21"/>
      <c r="H250" s="21"/>
    </row>
    <row r="251" spans="1:8" ht="14.25" customHeight="1" x14ac:dyDescent="0.3">
      <c r="A251" s="1"/>
      <c r="C251" s="21"/>
      <c r="H251" s="21"/>
    </row>
    <row r="252" spans="1:8" ht="14.25" customHeight="1" x14ac:dyDescent="0.3">
      <c r="A252" s="1"/>
      <c r="C252" s="21"/>
      <c r="H252" s="21"/>
    </row>
    <row r="253" spans="1:8" ht="14.25" customHeight="1" x14ac:dyDescent="0.3">
      <c r="A253" s="1"/>
      <c r="C253" s="21"/>
      <c r="H253" s="21"/>
    </row>
    <row r="254" spans="1:8" ht="14.25" customHeight="1" x14ac:dyDescent="0.3">
      <c r="A254" s="1"/>
      <c r="C254" s="21"/>
      <c r="H254" s="21"/>
    </row>
    <row r="255" spans="1:8" ht="14.25" customHeight="1" x14ac:dyDescent="0.3">
      <c r="A255" s="1"/>
      <c r="C255" s="21"/>
      <c r="H255" s="21"/>
    </row>
    <row r="256" spans="1:8" ht="14.25" customHeight="1" x14ac:dyDescent="0.3">
      <c r="A256" s="1"/>
      <c r="C256" s="21"/>
      <c r="H256" s="21"/>
    </row>
    <row r="257" spans="1:8" ht="14.25" customHeight="1" x14ac:dyDescent="0.3">
      <c r="A257" s="1"/>
      <c r="C257" s="21"/>
      <c r="H257" s="21"/>
    </row>
    <row r="258" spans="1:8" ht="14.25" customHeight="1" x14ac:dyDescent="0.3">
      <c r="A258" s="1"/>
      <c r="C258" s="21"/>
      <c r="H258" s="21"/>
    </row>
    <row r="259" spans="1:8" ht="14.25" customHeight="1" x14ac:dyDescent="0.3">
      <c r="A259" s="1"/>
      <c r="C259" s="21"/>
      <c r="H259" s="21"/>
    </row>
    <row r="260" spans="1:8" ht="14.25" customHeight="1" x14ac:dyDescent="0.3">
      <c r="A260" s="1"/>
      <c r="C260" s="21"/>
      <c r="H260" s="21"/>
    </row>
    <row r="261" spans="1:8" ht="14.25" customHeight="1" x14ac:dyDescent="0.3">
      <c r="A261" s="1"/>
      <c r="C261" s="21"/>
      <c r="H261" s="21"/>
    </row>
    <row r="262" spans="1:8" ht="14.25" customHeight="1" x14ac:dyDescent="0.3">
      <c r="A262" s="1"/>
      <c r="C262" s="21"/>
      <c r="H262" s="21"/>
    </row>
    <row r="263" spans="1:8" ht="14.25" customHeight="1" x14ac:dyDescent="0.3">
      <c r="A263" s="1"/>
      <c r="C263" s="21"/>
      <c r="H263" s="21"/>
    </row>
    <row r="264" spans="1:8" ht="14.25" customHeight="1" x14ac:dyDescent="0.3">
      <c r="A264" s="1"/>
      <c r="C264" s="21"/>
      <c r="H264" s="21"/>
    </row>
    <row r="265" spans="1:8" ht="14.25" customHeight="1" x14ac:dyDescent="0.3">
      <c r="A265" s="1"/>
      <c r="C265" s="21"/>
      <c r="H265" s="21"/>
    </row>
    <row r="266" spans="1:8" ht="14.25" customHeight="1" x14ac:dyDescent="0.3">
      <c r="A266" s="1"/>
      <c r="C266" s="21"/>
      <c r="H266" s="21"/>
    </row>
    <row r="267" spans="1:8" ht="14.25" customHeight="1" x14ac:dyDescent="0.3">
      <c r="A267" s="1"/>
      <c r="C267" s="21"/>
      <c r="H267" s="21"/>
    </row>
    <row r="268" spans="1:8" ht="14.25" customHeight="1" x14ac:dyDescent="0.3">
      <c r="A268" s="1"/>
      <c r="C268" s="21"/>
      <c r="H268" s="21"/>
    </row>
    <row r="269" spans="1:8" ht="14.25" customHeight="1" x14ac:dyDescent="0.3">
      <c r="A269" s="1"/>
      <c r="C269" s="21"/>
      <c r="H269" s="21"/>
    </row>
    <row r="270" spans="1:8" ht="14.25" customHeight="1" x14ac:dyDescent="0.3">
      <c r="A270" s="1"/>
      <c r="C270" s="21"/>
      <c r="H270" s="21"/>
    </row>
    <row r="271" spans="1:8" ht="14.25" customHeight="1" x14ac:dyDescent="0.3">
      <c r="A271" s="1"/>
      <c r="C271" s="21"/>
      <c r="H271" s="21"/>
    </row>
    <row r="272" spans="1:8" ht="14.25" customHeight="1" x14ac:dyDescent="0.3">
      <c r="A272" s="1"/>
      <c r="C272" s="21"/>
      <c r="H272" s="21"/>
    </row>
    <row r="273" spans="1:8" ht="14.25" customHeight="1" x14ac:dyDescent="0.3">
      <c r="A273" s="1"/>
      <c r="C273" s="21"/>
      <c r="H273" s="21"/>
    </row>
    <row r="274" spans="1:8" ht="14.25" customHeight="1" x14ac:dyDescent="0.3">
      <c r="A274" s="1"/>
      <c r="C274" s="21"/>
      <c r="H274" s="21"/>
    </row>
    <row r="275" spans="1:8" ht="14.25" customHeight="1" x14ac:dyDescent="0.3">
      <c r="A275" s="1"/>
      <c r="C275" s="21"/>
      <c r="H275" s="21"/>
    </row>
    <row r="276" spans="1:8" ht="14.25" customHeight="1" x14ac:dyDescent="0.3">
      <c r="A276" s="1"/>
      <c r="C276" s="21"/>
      <c r="H276" s="21"/>
    </row>
    <row r="277" spans="1:8" ht="14.25" customHeight="1" x14ac:dyDescent="0.3">
      <c r="A277" s="1"/>
      <c r="C277" s="21"/>
      <c r="H277" s="21"/>
    </row>
    <row r="278" spans="1:8" ht="14.25" customHeight="1" x14ac:dyDescent="0.3">
      <c r="A278" s="1"/>
      <c r="C278" s="21"/>
      <c r="H278" s="21"/>
    </row>
    <row r="279" spans="1:8" ht="14.25" customHeight="1" x14ac:dyDescent="0.3">
      <c r="A279" s="1"/>
      <c r="C279" s="21"/>
      <c r="H279" s="21"/>
    </row>
    <row r="280" spans="1:8" ht="14.25" customHeight="1" x14ac:dyDescent="0.3">
      <c r="A280" s="1"/>
      <c r="C280" s="21"/>
      <c r="H280" s="21"/>
    </row>
    <row r="281" spans="1:8" ht="14.25" customHeight="1" x14ac:dyDescent="0.3">
      <c r="A281" s="1"/>
      <c r="C281" s="21"/>
      <c r="H281" s="21"/>
    </row>
    <row r="282" spans="1:8" ht="14.25" customHeight="1" x14ac:dyDescent="0.3">
      <c r="A282" s="1"/>
      <c r="C282" s="21"/>
      <c r="H282" s="21"/>
    </row>
    <row r="283" spans="1:8" ht="14.25" customHeight="1" x14ac:dyDescent="0.3">
      <c r="A283" s="1"/>
      <c r="C283" s="21"/>
      <c r="H283" s="21"/>
    </row>
    <row r="284" spans="1:8" ht="14.25" customHeight="1" x14ac:dyDescent="0.3">
      <c r="A284" s="1"/>
      <c r="C284" s="21"/>
      <c r="H284" s="21"/>
    </row>
    <row r="285" spans="1:8" ht="14.25" customHeight="1" x14ac:dyDescent="0.3">
      <c r="A285" s="1"/>
      <c r="C285" s="21"/>
      <c r="H285" s="21"/>
    </row>
    <row r="286" spans="1:8" ht="14.25" customHeight="1" x14ac:dyDescent="0.3">
      <c r="A286" s="1"/>
      <c r="C286" s="21"/>
      <c r="H286" s="21"/>
    </row>
    <row r="287" spans="1:8" ht="14.25" customHeight="1" x14ac:dyDescent="0.3">
      <c r="A287" s="1"/>
      <c r="C287" s="21"/>
      <c r="H287" s="21"/>
    </row>
    <row r="288" spans="1:8" ht="14.25" customHeight="1" x14ac:dyDescent="0.3">
      <c r="A288" s="1"/>
      <c r="C288" s="21"/>
      <c r="H288" s="21"/>
    </row>
    <row r="289" spans="1:8" ht="14.25" customHeight="1" x14ac:dyDescent="0.3">
      <c r="A289" s="1"/>
      <c r="C289" s="21"/>
      <c r="H289" s="21"/>
    </row>
    <row r="290" spans="1:8" ht="14.25" customHeight="1" x14ac:dyDescent="0.3">
      <c r="A290" s="1"/>
      <c r="C290" s="21"/>
      <c r="H290" s="21"/>
    </row>
    <row r="291" spans="1:8" ht="14.25" customHeight="1" x14ac:dyDescent="0.3">
      <c r="A291" s="1"/>
      <c r="C291" s="21"/>
      <c r="H291" s="21"/>
    </row>
    <row r="292" spans="1:8" ht="14.25" customHeight="1" x14ac:dyDescent="0.3">
      <c r="A292" s="1"/>
      <c r="C292" s="21"/>
      <c r="H292" s="21"/>
    </row>
    <row r="293" spans="1:8" ht="14.25" customHeight="1" x14ac:dyDescent="0.3">
      <c r="A293" s="1"/>
      <c r="C293" s="21"/>
      <c r="H293" s="21"/>
    </row>
    <row r="294" spans="1:8" ht="14.25" customHeight="1" x14ac:dyDescent="0.3">
      <c r="A294" s="1"/>
      <c r="C294" s="21"/>
      <c r="H294" s="21"/>
    </row>
    <row r="295" spans="1:8" ht="14.25" customHeight="1" x14ac:dyDescent="0.3">
      <c r="A295" s="1"/>
      <c r="C295" s="21"/>
      <c r="H295" s="21"/>
    </row>
    <row r="296" spans="1:8" ht="14.25" customHeight="1" x14ac:dyDescent="0.3">
      <c r="A296" s="1"/>
      <c r="C296" s="21"/>
      <c r="H296" s="21"/>
    </row>
    <row r="297" spans="1:8" ht="14.25" customHeight="1" x14ac:dyDescent="0.3">
      <c r="A297" s="1"/>
      <c r="C297" s="21"/>
      <c r="H297" s="21"/>
    </row>
    <row r="298" spans="1:8" ht="14.25" customHeight="1" x14ac:dyDescent="0.3">
      <c r="A298" s="1"/>
      <c r="C298" s="21"/>
      <c r="H298" s="21"/>
    </row>
    <row r="299" spans="1:8" ht="14.25" customHeight="1" x14ac:dyDescent="0.3">
      <c r="A299" s="1"/>
      <c r="C299" s="21"/>
      <c r="H299" s="21"/>
    </row>
    <row r="300" spans="1:8" ht="14.25" customHeight="1" x14ac:dyDescent="0.3">
      <c r="A300" s="1"/>
      <c r="C300" s="21"/>
      <c r="H300" s="21"/>
    </row>
    <row r="301" spans="1:8" ht="14.25" customHeight="1" x14ac:dyDescent="0.3">
      <c r="A301" s="1"/>
      <c r="C301" s="21"/>
      <c r="H301" s="21"/>
    </row>
    <row r="302" spans="1:8" ht="14.25" customHeight="1" x14ac:dyDescent="0.3">
      <c r="A302" s="1"/>
      <c r="C302" s="21"/>
      <c r="H302" s="21"/>
    </row>
    <row r="303" spans="1:8" ht="14.25" customHeight="1" x14ac:dyDescent="0.3">
      <c r="A303" s="1"/>
      <c r="C303" s="21"/>
      <c r="H303" s="21"/>
    </row>
    <row r="304" spans="1:8" ht="14.25" customHeight="1" x14ac:dyDescent="0.3">
      <c r="A304" s="1"/>
      <c r="C304" s="21"/>
      <c r="H304" s="21"/>
    </row>
    <row r="305" spans="1:8" ht="14.25" customHeight="1" x14ac:dyDescent="0.3">
      <c r="A305" s="1"/>
      <c r="C305" s="21"/>
      <c r="H305" s="21"/>
    </row>
    <row r="306" spans="1:8" ht="14.25" customHeight="1" x14ac:dyDescent="0.3">
      <c r="A306" s="1"/>
      <c r="C306" s="21"/>
      <c r="H306" s="21"/>
    </row>
    <row r="307" spans="1:8" ht="14.25" customHeight="1" x14ac:dyDescent="0.3">
      <c r="A307" s="1"/>
      <c r="C307" s="21"/>
      <c r="H307" s="21"/>
    </row>
    <row r="308" spans="1:8" ht="14.25" customHeight="1" x14ac:dyDescent="0.3">
      <c r="A308" s="1"/>
      <c r="C308" s="21"/>
      <c r="H308" s="21"/>
    </row>
    <row r="309" spans="1:8" ht="14.25" customHeight="1" x14ac:dyDescent="0.3">
      <c r="A309" s="1"/>
      <c r="C309" s="21"/>
      <c r="H309" s="21"/>
    </row>
    <row r="310" spans="1:8" ht="14.25" customHeight="1" x14ac:dyDescent="0.3">
      <c r="A310" s="1"/>
      <c r="C310" s="21"/>
      <c r="H310" s="21"/>
    </row>
    <row r="311" spans="1:8" ht="14.25" customHeight="1" x14ac:dyDescent="0.3">
      <c r="A311" s="1"/>
      <c r="C311" s="21"/>
      <c r="H311" s="21"/>
    </row>
    <row r="312" spans="1:8" ht="14.25" customHeight="1" x14ac:dyDescent="0.3">
      <c r="A312" s="1"/>
      <c r="C312" s="21"/>
      <c r="H312" s="21"/>
    </row>
    <row r="313" spans="1:8" ht="14.25" customHeight="1" x14ac:dyDescent="0.3">
      <c r="A313" s="1"/>
      <c r="C313" s="21"/>
      <c r="H313" s="21"/>
    </row>
    <row r="314" spans="1:8" ht="14.25" customHeight="1" x14ac:dyDescent="0.3">
      <c r="A314" s="1"/>
      <c r="C314" s="21"/>
      <c r="H314" s="21"/>
    </row>
    <row r="315" spans="1:8" ht="14.25" customHeight="1" x14ac:dyDescent="0.3">
      <c r="A315" s="1"/>
      <c r="C315" s="21"/>
      <c r="H315" s="21"/>
    </row>
    <row r="316" spans="1:8" ht="14.25" customHeight="1" x14ac:dyDescent="0.3">
      <c r="A316" s="1"/>
      <c r="C316" s="21"/>
      <c r="H316" s="21"/>
    </row>
    <row r="317" spans="1:8" ht="14.25" customHeight="1" x14ac:dyDescent="0.3">
      <c r="A317" s="1"/>
      <c r="C317" s="21"/>
      <c r="H317" s="21"/>
    </row>
    <row r="318" spans="1:8" ht="14.25" customHeight="1" x14ac:dyDescent="0.3">
      <c r="A318" s="1"/>
      <c r="C318" s="21"/>
      <c r="H318" s="21"/>
    </row>
    <row r="319" spans="1:8" ht="14.25" customHeight="1" x14ac:dyDescent="0.3">
      <c r="A319" s="1"/>
      <c r="C319" s="21"/>
      <c r="H319" s="21"/>
    </row>
    <row r="320" spans="1:8" ht="14.25" customHeight="1" x14ac:dyDescent="0.3">
      <c r="A320" s="1"/>
      <c r="C320" s="21"/>
      <c r="H320" s="21"/>
    </row>
    <row r="321" spans="1:8" ht="14.25" customHeight="1" x14ac:dyDescent="0.3">
      <c r="A321" s="1"/>
      <c r="C321" s="21"/>
      <c r="H321" s="21"/>
    </row>
    <row r="322" spans="1:8" ht="14.25" customHeight="1" x14ac:dyDescent="0.3">
      <c r="A322" s="1"/>
      <c r="C322" s="21"/>
      <c r="H322" s="21"/>
    </row>
    <row r="323" spans="1:8" ht="14.25" customHeight="1" x14ac:dyDescent="0.3">
      <c r="A323" s="1"/>
      <c r="C323" s="21"/>
      <c r="H323" s="21"/>
    </row>
    <row r="324" spans="1:8" ht="14.25" customHeight="1" x14ac:dyDescent="0.3">
      <c r="A324" s="1"/>
      <c r="C324" s="21"/>
      <c r="H324" s="21"/>
    </row>
    <row r="325" spans="1:8" ht="14.25" customHeight="1" x14ac:dyDescent="0.3">
      <c r="A325" s="1"/>
      <c r="C325" s="21"/>
      <c r="H325" s="21"/>
    </row>
    <row r="326" spans="1:8" ht="14.25" customHeight="1" x14ac:dyDescent="0.3">
      <c r="A326" s="1"/>
      <c r="C326" s="21"/>
      <c r="H326" s="21"/>
    </row>
    <row r="327" spans="1:8" ht="14.25" customHeight="1" x14ac:dyDescent="0.3">
      <c r="A327" s="1"/>
      <c r="C327" s="21"/>
      <c r="H327" s="21"/>
    </row>
    <row r="328" spans="1:8" ht="14.25" customHeight="1" x14ac:dyDescent="0.3">
      <c r="A328" s="1"/>
      <c r="C328" s="21"/>
      <c r="H328" s="21"/>
    </row>
    <row r="329" spans="1:8" ht="14.25" customHeight="1" x14ac:dyDescent="0.3">
      <c r="A329" s="1"/>
      <c r="C329" s="21"/>
      <c r="H329" s="21"/>
    </row>
    <row r="330" spans="1:8" ht="14.25" customHeight="1" x14ac:dyDescent="0.3">
      <c r="A330" s="1"/>
      <c r="C330" s="21"/>
      <c r="H330" s="21"/>
    </row>
    <row r="331" spans="1:8" ht="14.25" customHeight="1" x14ac:dyDescent="0.3">
      <c r="A331" s="1"/>
      <c r="C331" s="21"/>
      <c r="H331" s="21"/>
    </row>
    <row r="332" spans="1:8" ht="14.25" customHeight="1" x14ac:dyDescent="0.3">
      <c r="A332" s="1"/>
      <c r="C332" s="21"/>
      <c r="H332" s="21"/>
    </row>
    <row r="333" spans="1:8" ht="14.25" customHeight="1" x14ac:dyDescent="0.3">
      <c r="A333" s="1"/>
      <c r="C333" s="21"/>
      <c r="H333" s="21"/>
    </row>
    <row r="334" spans="1:8" ht="14.25" customHeight="1" x14ac:dyDescent="0.3">
      <c r="A334" s="1"/>
      <c r="C334" s="21"/>
      <c r="H334" s="21"/>
    </row>
    <row r="335" spans="1:8" ht="14.25" customHeight="1" x14ac:dyDescent="0.3">
      <c r="A335" s="1"/>
      <c r="C335" s="21"/>
      <c r="H335" s="21"/>
    </row>
    <row r="336" spans="1:8" ht="14.25" customHeight="1" x14ac:dyDescent="0.3">
      <c r="A336" s="1"/>
      <c r="C336" s="21"/>
      <c r="H336" s="21"/>
    </row>
    <row r="337" spans="1:8" ht="14.25" customHeight="1" x14ac:dyDescent="0.3">
      <c r="A337" s="1"/>
      <c r="C337" s="21"/>
      <c r="H337" s="21"/>
    </row>
    <row r="338" spans="1:8" ht="14.25" customHeight="1" x14ac:dyDescent="0.3">
      <c r="A338" s="1"/>
      <c r="C338" s="21"/>
      <c r="H338" s="21"/>
    </row>
    <row r="339" spans="1:8" ht="14.25" customHeight="1" x14ac:dyDescent="0.3">
      <c r="A339" s="1"/>
      <c r="C339" s="21"/>
      <c r="H339" s="21"/>
    </row>
    <row r="340" spans="1:8" ht="14.25" customHeight="1" x14ac:dyDescent="0.3">
      <c r="A340" s="1"/>
      <c r="C340" s="21"/>
      <c r="H340" s="21"/>
    </row>
    <row r="341" spans="1:8" ht="14.25" customHeight="1" x14ac:dyDescent="0.3">
      <c r="A341" s="1"/>
      <c r="C341" s="21"/>
      <c r="H341" s="21"/>
    </row>
    <row r="342" spans="1:8" ht="14.25" customHeight="1" x14ac:dyDescent="0.3">
      <c r="A342" s="1"/>
      <c r="C342" s="21"/>
      <c r="H342" s="21"/>
    </row>
    <row r="343" spans="1:8" ht="14.25" customHeight="1" x14ac:dyDescent="0.3">
      <c r="A343" s="1"/>
      <c r="C343" s="21"/>
      <c r="H343" s="21"/>
    </row>
    <row r="344" spans="1:8" ht="14.25" customHeight="1" x14ac:dyDescent="0.3">
      <c r="A344" s="1"/>
      <c r="C344" s="21"/>
      <c r="H344" s="21"/>
    </row>
    <row r="345" spans="1:8" ht="14.25" customHeight="1" x14ac:dyDescent="0.3">
      <c r="A345" s="1"/>
      <c r="C345" s="21"/>
      <c r="H345" s="21"/>
    </row>
    <row r="346" spans="1:8" ht="14.25" customHeight="1" x14ac:dyDescent="0.3">
      <c r="A346" s="1"/>
      <c r="C346" s="21"/>
      <c r="H346" s="21"/>
    </row>
    <row r="347" spans="1:8" ht="14.25" customHeight="1" x14ac:dyDescent="0.3">
      <c r="A347" s="1"/>
      <c r="C347" s="21"/>
      <c r="H347" s="21"/>
    </row>
    <row r="348" spans="1:8" ht="14.25" customHeight="1" x14ac:dyDescent="0.3">
      <c r="A348" s="1"/>
      <c r="C348" s="21"/>
      <c r="H348" s="21"/>
    </row>
    <row r="349" spans="1:8" ht="14.25" customHeight="1" x14ac:dyDescent="0.3">
      <c r="A349" s="1"/>
      <c r="C349" s="21"/>
      <c r="H349" s="21"/>
    </row>
    <row r="350" spans="1:8" ht="14.25" customHeight="1" x14ac:dyDescent="0.3">
      <c r="A350" s="1"/>
      <c r="C350" s="21"/>
      <c r="H350" s="21"/>
    </row>
    <row r="351" spans="1:8" ht="14.25" customHeight="1" x14ac:dyDescent="0.3">
      <c r="A351" s="1"/>
      <c r="C351" s="21"/>
      <c r="H351" s="21"/>
    </row>
    <row r="352" spans="1:8" ht="14.25" customHeight="1" x14ac:dyDescent="0.3">
      <c r="A352" s="1"/>
      <c r="C352" s="21"/>
      <c r="H352" s="21"/>
    </row>
    <row r="353" spans="1:8" ht="14.25" customHeight="1" x14ac:dyDescent="0.3">
      <c r="A353" s="1"/>
      <c r="C353" s="21"/>
      <c r="H353" s="21"/>
    </row>
    <row r="354" spans="1:8" ht="14.25" customHeight="1" x14ac:dyDescent="0.3">
      <c r="A354" s="1"/>
      <c r="C354" s="21"/>
      <c r="H354" s="21"/>
    </row>
    <row r="355" spans="1:8" ht="14.25" customHeight="1" x14ac:dyDescent="0.3">
      <c r="A355" s="1"/>
      <c r="C355" s="21"/>
      <c r="H355" s="21"/>
    </row>
    <row r="356" spans="1:8" ht="14.25" customHeight="1" x14ac:dyDescent="0.3">
      <c r="A356" s="1"/>
      <c r="C356" s="21"/>
      <c r="H356" s="21"/>
    </row>
    <row r="357" spans="1:8" ht="14.25" customHeight="1" x14ac:dyDescent="0.3">
      <c r="A357" s="1"/>
      <c r="C357" s="21"/>
      <c r="H357" s="21"/>
    </row>
    <row r="358" spans="1:8" ht="14.25" customHeight="1" x14ac:dyDescent="0.3">
      <c r="A358" s="1"/>
      <c r="C358" s="21"/>
      <c r="H358" s="21"/>
    </row>
    <row r="359" spans="1:8" ht="14.25" customHeight="1" x14ac:dyDescent="0.3">
      <c r="A359" s="1"/>
      <c r="C359" s="21"/>
      <c r="H359" s="21"/>
    </row>
    <row r="360" spans="1:8" ht="14.25" customHeight="1" x14ac:dyDescent="0.3">
      <c r="A360" s="1"/>
      <c r="C360" s="21"/>
      <c r="H360" s="21"/>
    </row>
    <row r="361" spans="1:8" ht="14.25" customHeight="1" x14ac:dyDescent="0.3">
      <c r="A361" s="1"/>
      <c r="C361" s="21"/>
      <c r="H361" s="21"/>
    </row>
    <row r="362" spans="1:8" ht="14.25" customHeight="1" x14ac:dyDescent="0.3">
      <c r="A362" s="1"/>
      <c r="C362" s="21"/>
      <c r="H362" s="21"/>
    </row>
    <row r="363" spans="1:8" ht="14.25" customHeight="1" x14ac:dyDescent="0.3">
      <c r="A363" s="1"/>
      <c r="C363" s="21"/>
      <c r="H363" s="21"/>
    </row>
    <row r="364" spans="1:8" ht="14.25" customHeight="1" x14ac:dyDescent="0.3">
      <c r="A364" s="1"/>
      <c r="C364" s="21"/>
      <c r="H364" s="21"/>
    </row>
    <row r="365" spans="1:8" ht="14.25" customHeight="1" x14ac:dyDescent="0.3">
      <c r="A365" s="1"/>
      <c r="C365" s="21"/>
      <c r="H365" s="21"/>
    </row>
    <row r="366" spans="1:8" ht="14.25" customHeight="1" x14ac:dyDescent="0.3">
      <c r="A366" s="1"/>
      <c r="C366" s="21"/>
      <c r="H366" s="21"/>
    </row>
    <row r="367" spans="1:8" ht="14.25" customHeight="1" x14ac:dyDescent="0.3">
      <c r="A367" s="1"/>
      <c r="C367" s="21"/>
      <c r="H367" s="21"/>
    </row>
    <row r="368" spans="1:8" ht="14.25" customHeight="1" x14ac:dyDescent="0.3">
      <c r="A368" s="1"/>
      <c r="C368" s="21"/>
      <c r="H368" s="21"/>
    </row>
    <row r="369" spans="1:8" ht="14.25" customHeight="1" x14ac:dyDescent="0.3">
      <c r="A369" s="1"/>
      <c r="C369" s="21"/>
      <c r="H369" s="21"/>
    </row>
    <row r="370" spans="1:8" ht="14.25" customHeight="1" x14ac:dyDescent="0.3">
      <c r="A370" s="1"/>
      <c r="C370" s="21"/>
      <c r="H370" s="21"/>
    </row>
    <row r="371" spans="1:8" ht="14.25" customHeight="1" x14ac:dyDescent="0.3">
      <c r="A371" s="1"/>
      <c r="C371" s="21"/>
      <c r="H371" s="21"/>
    </row>
    <row r="372" spans="1:8" ht="14.25" customHeight="1" x14ac:dyDescent="0.3">
      <c r="A372" s="1"/>
      <c r="C372" s="21"/>
      <c r="H372" s="21"/>
    </row>
    <row r="373" spans="1:8" ht="14.25" customHeight="1" x14ac:dyDescent="0.3">
      <c r="A373" s="1"/>
      <c r="C373" s="21"/>
      <c r="H373" s="21"/>
    </row>
    <row r="374" spans="1:8" ht="14.25" customHeight="1" x14ac:dyDescent="0.3">
      <c r="A374" s="1"/>
      <c r="C374" s="21"/>
      <c r="H374" s="21"/>
    </row>
    <row r="375" spans="1:8" ht="14.25" customHeight="1" x14ac:dyDescent="0.3">
      <c r="A375" s="1"/>
      <c r="C375" s="21"/>
      <c r="H375" s="21"/>
    </row>
    <row r="376" spans="1:8" ht="14.25" customHeight="1" x14ac:dyDescent="0.3">
      <c r="A376" s="1"/>
      <c r="C376" s="21"/>
      <c r="H376" s="21"/>
    </row>
    <row r="377" spans="1:8" ht="14.25" customHeight="1" x14ac:dyDescent="0.3">
      <c r="A377" s="1"/>
      <c r="C377" s="21"/>
      <c r="H377" s="21"/>
    </row>
    <row r="378" spans="1:8" ht="14.25" customHeight="1" x14ac:dyDescent="0.3">
      <c r="A378" s="1"/>
      <c r="C378" s="21"/>
      <c r="H378" s="21"/>
    </row>
    <row r="379" spans="1:8" ht="14.25" customHeight="1" x14ac:dyDescent="0.3">
      <c r="A379" s="1"/>
      <c r="C379" s="21"/>
      <c r="H379" s="21"/>
    </row>
    <row r="380" spans="1:8" ht="14.25" customHeight="1" x14ac:dyDescent="0.3">
      <c r="A380" s="1"/>
      <c r="C380" s="21"/>
      <c r="H380" s="21"/>
    </row>
    <row r="381" spans="1:8" ht="14.25" customHeight="1" x14ac:dyDescent="0.3">
      <c r="A381" s="1"/>
      <c r="C381" s="21"/>
      <c r="H381" s="21"/>
    </row>
    <row r="382" spans="1:8" ht="14.25" customHeight="1" x14ac:dyDescent="0.3">
      <c r="A382" s="1"/>
      <c r="C382" s="21"/>
      <c r="H382" s="21"/>
    </row>
    <row r="383" spans="1:8" ht="14.25" customHeight="1" x14ac:dyDescent="0.3">
      <c r="A383" s="1"/>
      <c r="C383" s="21"/>
      <c r="H383" s="21"/>
    </row>
    <row r="384" spans="1:8" ht="14.25" customHeight="1" x14ac:dyDescent="0.3">
      <c r="A384" s="1"/>
      <c r="C384" s="21"/>
      <c r="H384" s="21"/>
    </row>
    <row r="385" spans="1:8" ht="14.25" customHeight="1" x14ac:dyDescent="0.3">
      <c r="A385" s="1"/>
      <c r="C385" s="21"/>
      <c r="H385" s="21"/>
    </row>
    <row r="386" spans="1:8" ht="14.25" customHeight="1" x14ac:dyDescent="0.3">
      <c r="A386" s="1"/>
      <c r="C386" s="21"/>
      <c r="H386" s="21"/>
    </row>
    <row r="387" spans="1:8" ht="14.25" customHeight="1" x14ac:dyDescent="0.3">
      <c r="A387" s="1"/>
      <c r="C387" s="21"/>
      <c r="H387" s="21"/>
    </row>
    <row r="388" spans="1:8" ht="14.25" customHeight="1" x14ac:dyDescent="0.3">
      <c r="A388" s="1"/>
      <c r="C388" s="21"/>
      <c r="H388" s="21"/>
    </row>
    <row r="389" spans="1:8" ht="14.25" customHeight="1" x14ac:dyDescent="0.3">
      <c r="A389" s="1"/>
      <c r="C389" s="21"/>
      <c r="H389" s="21"/>
    </row>
    <row r="390" spans="1:8" ht="14.25" customHeight="1" x14ac:dyDescent="0.3">
      <c r="A390" s="1"/>
      <c r="C390" s="21"/>
      <c r="H390" s="21"/>
    </row>
    <row r="391" spans="1:8" ht="14.25" customHeight="1" x14ac:dyDescent="0.3">
      <c r="A391" s="1"/>
      <c r="C391" s="21"/>
      <c r="H391" s="21"/>
    </row>
    <row r="392" spans="1:8" ht="14.25" customHeight="1" x14ac:dyDescent="0.3">
      <c r="A392" s="1"/>
      <c r="C392" s="21"/>
      <c r="H392" s="21"/>
    </row>
    <row r="393" spans="1:8" ht="14.25" customHeight="1" x14ac:dyDescent="0.3">
      <c r="A393" s="1"/>
      <c r="C393" s="21"/>
      <c r="H393" s="21"/>
    </row>
    <row r="394" spans="1:8" ht="14.25" customHeight="1" x14ac:dyDescent="0.3">
      <c r="A394" s="1"/>
      <c r="C394" s="21"/>
      <c r="H394" s="21"/>
    </row>
    <row r="395" spans="1:8" ht="14.25" customHeight="1" x14ac:dyDescent="0.3">
      <c r="A395" s="1"/>
      <c r="C395" s="21"/>
      <c r="H395" s="21"/>
    </row>
    <row r="396" spans="1:8" ht="14.25" customHeight="1" x14ac:dyDescent="0.3">
      <c r="A396" s="1"/>
      <c r="C396" s="21"/>
      <c r="H396" s="21"/>
    </row>
    <row r="397" spans="1:8" ht="14.25" customHeight="1" x14ac:dyDescent="0.3">
      <c r="A397" s="1"/>
      <c r="C397" s="21"/>
      <c r="H397" s="21"/>
    </row>
    <row r="398" spans="1:8" ht="14.25" customHeight="1" x14ac:dyDescent="0.3">
      <c r="A398" s="1"/>
      <c r="C398" s="21"/>
      <c r="H398" s="21"/>
    </row>
    <row r="399" spans="1:8" ht="14.25" customHeight="1" x14ac:dyDescent="0.3">
      <c r="A399" s="1"/>
      <c r="C399" s="21"/>
      <c r="H399" s="21"/>
    </row>
    <row r="400" spans="1:8" ht="14.25" customHeight="1" x14ac:dyDescent="0.3">
      <c r="A400" s="1"/>
      <c r="C400" s="21"/>
      <c r="H400" s="21"/>
    </row>
    <row r="401" spans="1:8" ht="14.25" customHeight="1" x14ac:dyDescent="0.3">
      <c r="A401" s="1"/>
      <c r="C401" s="21"/>
      <c r="H401" s="21"/>
    </row>
    <row r="402" spans="1:8" ht="14.25" customHeight="1" x14ac:dyDescent="0.3">
      <c r="A402" s="1"/>
      <c r="C402" s="21"/>
      <c r="H402" s="21"/>
    </row>
    <row r="403" spans="1:8" ht="14.25" customHeight="1" x14ac:dyDescent="0.3">
      <c r="A403" s="1"/>
      <c r="C403" s="21"/>
      <c r="H403" s="21"/>
    </row>
    <row r="404" spans="1:8" ht="14.25" customHeight="1" x14ac:dyDescent="0.3">
      <c r="A404" s="1"/>
      <c r="C404" s="21"/>
      <c r="H404" s="21"/>
    </row>
    <row r="405" spans="1:8" ht="14.25" customHeight="1" x14ac:dyDescent="0.3">
      <c r="A405" s="1"/>
      <c r="C405" s="21"/>
      <c r="H405" s="21"/>
    </row>
    <row r="406" spans="1:8" ht="14.25" customHeight="1" x14ac:dyDescent="0.3">
      <c r="A406" s="1"/>
      <c r="C406" s="21"/>
      <c r="H406" s="21"/>
    </row>
    <row r="407" spans="1:8" ht="14.25" customHeight="1" x14ac:dyDescent="0.3">
      <c r="A407" s="1"/>
      <c r="C407" s="21"/>
      <c r="H407" s="21"/>
    </row>
    <row r="408" spans="1:8" ht="14.25" customHeight="1" x14ac:dyDescent="0.3">
      <c r="A408" s="1"/>
      <c r="C408" s="21"/>
      <c r="H408" s="21"/>
    </row>
    <row r="409" spans="1:8" ht="14.25" customHeight="1" x14ac:dyDescent="0.3">
      <c r="A409" s="1"/>
      <c r="C409" s="21"/>
      <c r="H409" s="21"/>
    </row>
    <row r="410" spans="1:8" ht="14.25" customHeight="1" x14ac:dyDescent="0.3">
      <c r="A410" s="1"/>
      <c r="C410" s="21"/>
      <c r="H410" s="21"/>
    </row>
    <row r="411" spans="1:8" ht="14.25" customHeight="1" x14ac:dyDescent="0.3">
      <c r="A411" s="1"/>
      <c r="C411" s="21"/>
      <c r="H411" s="21"/>
    </row>
    <row r="412" spans="1:8" ht="14.25" customHeight="1" x14ac:dyDescent="0.3">
      <c r="A412" s="1"/>
      <c r="C412" s="21"/>
      <c r="H412" s="21"/>
    </row>
    <row r="413" spans="1:8" ht="14.25" customHeight="1" x14ac:dyDescent="0.3">
      <c r="A413" s="1"/>
      <c r="C413" s="21"/>
      <c r="H413" s="21"/>
    </row>
    <row r="414" spans="1:8" ht="14.25" customHeight="1" x14ac:dyDescent="0.3">
      <c r="A414" s="1"/>
      <c r="C414" s="21"/>
      <c r="H414" s="21"/>
    </row>
    <row r="415" spans="1:8" ht="14.25" customHeight="1" x14ac:dyDescent="0.3">
      <c r="A415" s="1"/>
      <c r="C415" s="21"/>
      <c r="H415" s="21"/>
    </row>
    <row r="416" spans="1:8" ht="14.25" customHeight="1" x14ac:dyDescent="0.3">
      <c r="A416" s="1"/>
      <c r="C416" s="21"/>
      <c r="H416" s="21"/>
    </row>
    <row r="417" spans="1:8" ht="14.25" customHeight="1" x14ac:dyDescent="0.3">
      <c r="A417" s="1"/>
      <c r="C417" s="21"/>
      <c r="H417" s="21"/>
    </row>
    <row r="418" spans="1:8" ht="14.25" customHeight="1" x14ac:dyDescent="0.3">
      <c r="A418" s="1"/>
      <c r="C418" s="21"/>
      <c r="H418" s="21"/>
    </row>
    <row r="419" spans="1:8" ht="14.25" customHeight="1" x14ac:dyDescent="0.3">
      <c r="A419" s="1"/>
      <c r="C419" s="21"/>
      <c r="H419" s="21"/>
    </row>
    <row r="420" spans="1:8" ht="14.25" customHeight="1" x14ac:dyDescent="0.3">
      <c r="A420" s="1"/>
      <c r="C420" s="21"/>
      <c r="H420" s="21"/>
    </row>
    <row r="421" spans="1:8" ht="14.25" customHeight="1" x14ac:dyDescent="0.3">
      <c r="A421" s="1"/>
      <c r="C421" s="21"/>
      <c r="H421" s="21"/>
    </row>
    <row r="422" spans="1:8" ht="14.25" customHeight="1" x14ac:dyDescent="0.3">
      <c r="A422" s="1"/>
      <c r="C422" s="21"/>
      <c r="H422" s="21"/>
    </row>
    <row r="423" spans="1:8" ht="14.25" customHeight="1" x14ac:dyDescent="0.3">
      <c r="A423" s="1"/>
      <c r="C423" s="21"/>
      <c r="H423" s="21"/>
    </row>
    <row r="424" spans="1:8" ht="14.25" customHeight="1" x14ac:dyDescent="0.3">
      <c r="A424" s="1"/>
      <c r="C424" s="21"/>
      <c r="H424" s="21"/>
    </row>
    <row r="425" spans="1:8" ht="14.25" customHeight="1" x14ac:dyDescent="0.3">
      <c r="A425" s="1"/>
      <c r="C425" s="21"/>
      <c r="H425" s="21"/>
    </row>
    <row r="426" spans="1:8" ht="14.25" customHeight="1" x14ac:dyDescent="0.3">
      <c r="A426" s="1"/>
      <c r="C426" s="21"/>
      <c r="H426" s="21"/>
    </row>
    <row r="427" spans="1:8" ht="14.25" customHeight="1" x14ac:dyDescent="0.3">
      <c r="A427" s="1"/>
      <c r="C427" s="21"/>
      <c r="H427" s="21"/>
    </row>
    <row r="428" spans="1:8" ht="14.25" customHeight="1" x14ac:dyDescent="0.3">
      <c r="A428" s="1"/>
      <c r="C428" s="21"/>
      <c r="H428" s="21"/>
    </row>
    <row r="429" spans="1:8" ht="14.25" customHeight="1" x14ac:dyDescent="0.3">
      <c r="A429" s="1"/>
      <c r="C429" s="21"/>
      <c r="H429" s="21"/>
    </row>
    <row r="430" spans="1:8" ht="14.25" customHeight="1" x14ac:dyDescent="0.3">
      <c r="A430" s="1"/>
      <c r="C430" s="21"/>
      <c r="H430" s="21"/>
    </row>
    <row r="431" spans="1:8" ht="14.25" customHeight="1" x14ac:dyDescent="0.3">
      <c r="A431" s="1"/>
      <c r="C431" s="21"/>
      <c r="H431" s="21"/>
    </row>
    <row r="432" spans="1:8" ht="14.25" customHeight="1" x14ac:dyDescent="0.3">
      <c r="A432" s="1"/>
      <c r="C432" s="21"/>
      <c r="H432" s="21"/>
    </row>
    <row r="433" spans="1:8" ht="14.25" customHeight="1" x14ac:dyDescent="0.3">
      <c r="A433" s="1"/>
      <c r="C433" s="21"/>
      <c r="H433" s="21"/>
    </row>
    <row r="434" spans="1:8" ht="14.25" customHeight="1" x14ac:dyDescent="0.3">
      <c r="A434" s="1"/>
      <c r="C434" s="21"/>
      <c r="H434" s="21"/>
    </row>
    <row r="435" spans="1:8" ht="14.25" customHeight="1" x14ac:dyDescent="0.3">
      <c r="A435" s="1"/>
      <c r="C435" s="21"/>
      <c r="H435" s="21"/>
    </row>
    <row r="436" spans="1:8" ht="14.25" customHeight="1" x14ac:dyDescent="0.3">
      <c r="A436" s="1"/>
      <c r="C436" s="21"/>
      <c r="H436" s="21"/>
    </row>
    <row r="437" spans="1:8" ht="14.25" customHeight="1" x14ac:dyDescent="0.3">
      <c r="A437" s="1"/>
      <c r="C437" s="21"/>
      <c r="H437" s="21"/>
    </row>
    <row r="438" spans="1:8" ht="14.25" customHeight="1" x14ac:dyDescent="0.3">
      <c r="A438" s="1"/>
      <c r="C438" s="21"/>
      <c r="H438" s="21"/>
    </row>
    <row r="439" spans="1:8" ht="14.25" customHeight="1" x14ac:dyDescent="0.3">
      <c r="A439" s="1"/>
      <c r="C439" s="21"/>
      <c r="H439" s="21"/>
    </row>
    <row r="440" spans="1:8" ht="14.25" customHeight="1" x14ac:dyDescent="0.3">
      <c r="A440" s="1"/>
      <c r="C440" s="21"/>
      <c r="H440" s="21"/>
    </row>
    <row r="441" spans="1:8" ht="14.25" customHeight="1" x14ac:dyDescent="0.3">
      <c r="A441" s="1"/>
      <c r="C441" s="21"/>
      <c r="H441" s="21"/>
    </row>
    <row r="442" spans="1:8" ht="14.25" customHeight="1" x14ac:dyDescent="0.3">
      <c r="A442" s="1"/>
      <c r="C442" s="21"/>
      <c r="H442" s="21"/>
    </row>
    <row r="443" spans="1:8" ht="14.25" customHeight="1" x14ac:dyDescent="0.3">
      <c r="A443" s="1"/>
      <c r="C443" s="21"/>
      <c r="H443" s="21"/>
    </row>
    <row r="444" spans="1:8" ht="14.25" customHeight="1" x14ac:dyDescent="0.3">
      <c r="A444" s="1"/>
      <c r="C444" s="21"/>
      <c r="H444" s="21"/>
    </row>
    <row r="445" spans="1:8" ht="14.25" customHeight="1" x14ac:dyDescent="0.3">
      <c r="A445" s="1"/>
      <c r="C445" s="21"/>
      <c r="H445" s="21"/>
    </row>
    <row r="446" spans="1:8" ht="14.25" customHeight="1" x14ac:dyDescent="0.3">
      <c r="A446" s="1"/>
      <c r="C446" s="21"/>
      <c r="H446" s="21"/>
    </row>
    <row r="447" spans="1:8" ht="14.25" customHeight="1" x14ac:dyDescent="0.3">
      <c r="A447" s="1"/>
      <c r="C447" s="21"/>
      <c r="H447" s="21"/>
    </row>
    <row r="448" spans="1:8" ht="14.25" customHeight="1" x14ac:dyDescent="0.3">
      <c r="A448" s="1"/>
      <c r="C448" s="21"/>
      <c r="H448" s="21"/>
    </row>
    <row r="449" spans="1:8" ht="14.25" customHeight="1" x14ac:dyDescent="0.3">
      <c r="A449" s="1"/>
      <c r="C449" s="21"/>
      <c r="H449" s="21"/>
    </row>
    <row r="450" spans="1:8" ht="14.25" customHeight="1" x14ac:dyDescent="0.3">
      <c r="A450" s="1"/>
      <c r="C450" s="21"/>
      <c r="H450" s="21"/>
    </row>
    <row r="451" spans="1:8" ht="14.25" customHeight="1" x14ac:dyDescent="0.3">
      <c r="A451" s="1"/>
      <c r="C451" s="21"/>
      <c r="H451" s="21"/>
    </row>
    <row r="452" spans="1:8" ht="14.25" customHeight="1" x14ac:dyDescent="0.3">
      <c r="A452" s="1"/>
      <c r="C452" s="21"/>
      <c r="H452" s="21"/>
    </row>
    <row r="453" spans="1:8" ht="14.25" customHeight="1" x14ac:dyDescent="0.3">
      <c r="A453" s="1"/>
      <c r="C453" s="21"/>
      <c r="H453" s="21"/>
    </row>
    <row r="454" spans="1:8" ht="14.25" customHeight="1" x14ac:dyDescent="0.3">
      <c r="A454" s="1"/>
      <c r="C454" s="21"/>
      <c r="H454" s="21"/>
    </row>
    <row r="455" spans="1:8" ht="14.25" customHeight="1" x14ac:dyDescent="0.3">
      <c r="A455" s="1"/>
      <c r="C455" s="21"/>
      <c r="H455" s="21"/>
    </row>
    <row r="456" spans="1:8" ht="14.25" customHeight="1" x14ac:dyDescent="0.3">
      <c r="A456" s="1"/>
      <c r="C456" s="21"/>
      <c r="H456" s="21"/>
    </row>
    <row r="457" spans="1:8" ht="14.25" customHeight="1" x14ac:dyDescent="0.3">
      <c r="A457" s="1"/>
      <c r="C457" s="21"/>
      <c r="H457" s="21"/>
    </row>
    <row r="458" spans="1:8" ht="14.25" customHeight="1" x14ac:dyDescent="0.3">
      <c r="A458" s="1"/>
      <c r="C458" s="21"/>
      <c r="H458" s="21"/>
    </row>
    <row r="459" spans="1:8" ht="14.25" customHeight="1" x14ac:dyDescent="0.3">
      <c r="A459" s="1"/>
      <c r="C459" s="21"/>
      <c r="H459" s="21"/>
    </row>
    <row r="460" spans="1:8" ht="14.25" customHeight="1" x14ac:dyDescent="0.3">
      <c r="A460" s="1"/>
      <c r="C460" s="21"/>
      <c r="H460" s="21"/>
    </row>
    <row r="461" spans="1:8" ht="14.25" customHeight="1" x14ac:dyDescent="0.3">
      <c r="A461" s="1"/>
      <c r="C461" s="21"/>
      <c r="H461" s="21"/>
    </row>
    <row r="462" spans="1:8" ht="14.25" customHeight="1" x14ac:dyDescent="0.3">
      <c r="A462" s="1"/>
      <c r="C462" s="21"/>
      <c r="H462" s="21"/>
    </row>
    <row r="463" spans="1:8" ht="14.25" customHeight="1" x14ac:dyDescent="0.3">
      <c r="A463" s="1"/>
      <c r="C463" s="21"/>
      <c r="H463" s="21"/>
    </row>
    <row r="464" spans="1:8" ht="14.25" customHeight="1" x14ac:dyDescent="0.3">
      <c r="A464" s="1"/>
      <c r="C464" s="21"/>
      <c r="H464" s="21"/>
    </row>
    <row r="465" spans="1:8" ht="14.25" customHeight="1" x14ac:dyDescent="0.3">
      <c r="A465" s="1"/>
      <c r="C465" s="21"/>
      <c r="H465" s="21"/>
    </row>
    <row r="466" spans="1:8" ht="14.25" customHeight="1" x14ac:dyDescent="0.3">
      <c r="A466" s="1"/>
      <c r="C466" s="21"/>
      <c r="H466" s="21"/>
    </row>
    <row r="467" spans="1:8" ht="14.25" customHeight="1" x14ac:dyDescent="0.3">
      <c r="A467" s="1"/>
      <c r="C467" s="21"/>
      <c r="H467" s="21"/>
    </row>
    <row r="468" spans="1:8" ht="14.25" customHeight="1" x14ac:dyDescent="0.3">
      <c r="A468" s="1"/>
      <c r="C468" s="21"/>
      <c r="H468" s="21"/>
    </row>
    <row r="469" spans="1:8" ht="14.25" customHeight="1" x14ac:dyDescent="0.3">
      <c r="A469" s="1"/>
      <c r="C469" s="21"/>
      <c r="H469" s="21"/>
    </row>
    <row r="470" spans="1:8" ht="14.25" customHeight="1" x14ac:dyDescent="0.3">
      <c r="A470" s="1"/>
      <c r="C470" s="21"/>
      <c r="H470" s="21"/>
    </row>
    <row r="471" spans="1:8" ht="14.25" customHeight="1" x14ac:dyDescent="0.3">
      <c r="A471" s="1"/>
      <c r="C471" s="21"/>
      <c r="H471" s="21"/>
    </row>
    <row r="472" spans="1:8" ht="14.25" customHeight="1" x14ac:dyDescent="0.3">
      <c r="A472" s="1"/>
      <c r="C472" s="21"/>
      <c r="H472" s="21"/>
    </row>
    <row r="473" spans="1:8" ht="14.25" customHeight="1" x14ac:dyDescent="0.3">
      <c r="A473" s="1"/>
      <c r="C473" s="21"/>
      <c r="H473" s="21"/>
    </row>
    <row r="474" spans="1:8" ht="14.25" customHeight="1" x14ac:dyDescent="0.3">
      <c r="A474" s="1"/>
      <c r="C474" s="21"/>
      <c r="H474" s="21"/>
    </row>
    <row r="475" spans="1:8" ht="14.25" customHeight="1" x14ac:dyDescent="0.3">
      <c r="A475" s="1"/>
      <c r="C475" s="21"/>
      <c r="H475" s="21"/>
    </row>
    <row r="476" spans="1:8" ht="14.25" customHeight="1" x14ac:dyDescent="0.3">
      <c r="A476" s="1"/>
      <c r="C476" s="21"/>
      <c r="H476" s="21"/>
    </row>
    <row r="477" spans="1:8" ht="14.25" customHeight="1" x14ac:dyDescent="0.3">
      <c r="A477" s="1"/>
      <c r="C477" s="21"/>
      <c r="H477" s="21"/>
    </row>
    <row r="478" spans="1:8" ht="14.25" customHeight="1" x14ac:dyDescent="0.3">
      <c r="A478" s="1"/>
      <c r="C478" s="21"/>
      <c r="H478" s="21"/>
    </row>
    <row r="479" spans="1:8" ht="14.25" customHeight="1" x14ac:dyDescent="0.3">
      <c r="A479" s="1"/>
      <c r="C479" s="21"/>
      <c r="H479" s="21"/>
    </row>
    <row r="480" spans="1:8" ht="14.25" customHeight="1" x14ac:dyDescent="0.3">
      <c r="A480" s="1"/>
      <c r="C480" s="21"/>
      <c r="H480" s="21"/>
    </row>
    <row r="481" spans="1:8" ht="14.25" customHeight="1" x14ac:dyDescent="0.3">
      <c r="A481" s="1"/>
      <c r="C481" s="21"/>
      <c r="H481" s="21"/>
    </row>
    <row r="482" spans="1:8" ht="14.25" customHeight="1" x14ac:dyDescent="0.3">
      <c r="A482" s="1"/>
      <c r="C482" s="21"/>
      <c r="H482" s="21"/>
    </row>
    <row r="483" spans="1:8" ht="14.25" customHeight="1" x14ac:dyDescent="0.3">
      <c r="A483" s="1"/>
      <c r="C483" s="21"/>
      <c r="H483" s="21"/>
    </row>
    <row r="484" spans="1:8" ht="14.25" customHeight="1" x14ac:dyDescent="0.3">
      <c r="A484" s="1"/>
      <c r="C484" s="21"/>
      <c r="H484" s="21"/>
    </row>
    <row r="485" spans="1:8" ht="14.25" customHeight="1" x14ac:dyDescent="0.3">
      <c r="A485" s="1"/>
      <c r="C485" s="21"/>
      <c r="H485" s="21"/>
    </row>
    <row r="486" spans="1:8" ht="14.25" customHeight="1" x14ac:dyDescent="0.3">
      <c r="A486" s="1"/>
      <c r="C486" s="21"/>
      <c r="H486" s="21"/>
    </row>
    <row r="487" spans="1:8" ht="14.25" customHeight="1" x14ac:dyDescent="0.3">
      <c r="A487" s="1"/>
      <c r="C487" s="21"/>
      <c r="H487" s="21"/>
    </row>
    <row r="488" spans="1:8" ht="14.25" customHeight="1" x14ac:dyDescent="0.3">
      <c r="A488" s="1"/>
      <c r="C488" s="21"/>
      <c r="H488" s="21"/>
    </row>
    <row r="489" spans="1:8" ht="14.25" customHeight="1" x14ac:dyDescent="0.3">
      <c r="A489" s="1"/>
      <c r="C489" s="21"/>
      <c r="H489" s="21"/>
    </row>
    <row r="490" spans="1:8" ht="14.25" customHeight="1" x14ac:dyDescent="0.3">
      <c r="A490" s="1"/>
      <c r="C490" s="21"/>
      <c r="H490" s="21"/>
    </row>
    <row r="491" spans="1:8" ht="14.25" customHeight="1" x14ac:dyDescent="0.3">
      <c r="A491" s="1"/>
      <c r="C491" s="21"/>
      <c r="H491" s="21"/>
    </row>
    <row r="492" spans="1:8" ht="14.25" customHeight="1" x14ac:dyDescent="0.3">
      <c r="A492" s="1"/>
      <c r="C492" s="21"/>
      <c r="H492" s="21"/>
    </row>
    <row r="493" spans="1:8" ht="14.25" customHeight="1" x14ac:dyDescent="0.3">
      <c r="A493" s="1"/>
      <c r="C493" s="21"/>
      <c r="H493" s="21"/>
    </row>
    <row r="494" spans="1:8" ht="14.25" customHeight="1" x14ac:dyDescent="0.3">
      <c r="A494" s="1"/>
      <c r="C494" s="21"/>
      <c r="H494" s="21"/>
    </row>
    <row r="495" spans="1:8" ht="14.25" customHeight="1" x14ac:dyDescent="0.3">
      <c r="A495" s="1"/>
      <c r="C495" s="21"/>
      <c r="H495" s="21"/>
    </row>
    <row r="496" spans="1:8" ht="14.25" customHeight="1" x14ac:dyDescent="0.3">
      <c r="A496" s="1"/>
      <c r="C496" s="21"/>
      <c r="H496" s="21"/>
    </row>
    <row r="497" spans="1:8" ht="14.25" customHeight="1" x14ac:dyDescent="0.3">
      <c r="A497" s="1"/>
      <c r="C497" s="21"/>
      <c r="H497" s="21"/>
    </row>
    <row r="498" spans="1:8" ht="14.25" customHeight="1" x14ac:dyDescent="0.3">
      <c r="A498" s="1"/>
      <c r="C498" s="21"/>
      <c r="H498" s="21"/>
    </row>
    <row r="499" spans="1:8" ht="14.25" customHeight="1" x14ac:dyDescent="0.3">
      <c r="A499" s="1"/>
      <c r="C499" s="21"/>
      <c r="H499" s="21"/>
    </row>
    <row r="500" spans="1:8" ht="14.25" customHeight="1" x14ac:dyDescent="0.3">
      <c r="A500" s="1"/>
      <c r="C500" s="21"/>
      <c r="H500" s="21"/>
    </row>
    <row r="501" spans="1:8" ht="14.25" customHeight="1" x14ac:dyDescent="0.3">
      <c r="A501" s="1"/>
      <c r="C501" s="21"/>
      <c r="H501" s="21"/>
    </row>
    <row r="502" spans="1:8" ht="14.25" customHeight="1" x14ac:dyDescent="0.3">
      <c r="A502" s="1"/>
      <c r="C502" s="21"/>
      <c r="H502" s="21"/>
    </row>
    <row r="503" spans="1:8" ht="14.25" customHeight="1" x14ac:dyDescent="0.3">
      <c r="A503" s="1"/>
      <c r="C503" s="21"/>
      <c r="H503" s="21"/>
    </row>
    <row r="504" spans="1:8" ht="14.25" customHeight="1" x14ac:dyDescent="0.3">
      <c r="A504" s="1"/>
      <c r="C504" s="21"/>
      <c r="H504" s="21"/>
    </row>
    <row r="505" spans="1:8" ht="14.25" customHeight="1" x14ac:dyDescent="0.3">
      <c r="A505" s="1"/>
      <c r="C505" s="21"/>
      <c r="H505" s="21"/>
    </row>
    <row r="506" spans="1:8" ht="14.25" customHeight="1" x14ac:dyDescent="0.3">
      <c r="A506" s="1"/>
      <c r="C506" s="21"/>
      <c r="H506" s="21"/>
    </row>
    <row r="507" spans="1:8" ht="14.25" customHeight="1" x14ac:dyDescent="0.3">
      <c r="A507" s="1"/>
      <c r="C507" s="21"/>
      <c r="H507" s="21"/>
    </row>
    <row r="508" spans="1:8" ht="14.25" customHeight="1" x14ac:dyDescent="0.3">
      <c r="A508" s="1"/>
      <c r="C508" s="21"/>
      <c r="H508" s="21"/>
    </row>
    <row r="509" spans="1:8" ht="14.25" customHeight="1" x14ac:dyDescent="0.3">
      <c r="A509" s="1"/>
      <c r="C509" s="21"/>
      <c r="H509" s="21"/>
    </row>
    <row r="510" spans="1:8" ht="14.25" customHeight="1" x14ac:dyDescent="0.3">
      <c r="A510" s="1"/>
      <c r="C510" s="21"/>
      <c r="H510" s="21"/>
    </row>
    <row r="511" spans="1:8" ht="14.25" customHeight="1" x14ac:dyDescent="0.3">
      <c r="A511" s="1"/>
      <c r="C511" s="21"/>
      <c r="H511" s="21"/>
    </row>
    <row r="512" spans="1:8" ht="14.25" customHeight="1" x14ac:dyDescent="0.3">
      <c r="A512" s="1"/>
      <c r="C512" s="21"/>
      <c r="H512" s="21"/>
    </row>
    <row r="513" spans="1:8" ht="14.25" customHeight="1" x14ac:dyDescent="0.3">
      <c r="A513" s="1"/>
      <c r="C513" s="21"/>
      <c r="H513" s="21"/>
    </row>
    <row r="514" spans="1:8" ht="14.25" customHeight="1" x14ac:dyDescent="0.3">
      <c r="A514" s="1"/>
      <c r="C514" s="21"/>
      <c r="H514" s="21"/>
    </row>
    <row r="515" spans="1:8" ht="14.25" customHeight="1" x14ac:dyDescent="0.3">
      <c r="A515" s="1"/>
      <c r="C515" s="21"/>
      <c r="H515" s="21"/>
    </row>
    <row r="516" spans="1:8" ht="14.25" customHeight="1" x14ac:dyDescent="0.3">
      <c r="A516" s="1"/>
      <c r="C516" s="21"/>
      <c r="H516" s="21"/>
    </row>
    <row r="517" spans="1:8" ht="14.25" customHeight="1" x14ac:dyDescent="0.3">
      <c r="A517" s="1"/>
      <c r="C517" s="21"/>
      <c r="H517" s="21"/>
    </row>
    <row r="518" spans="1:8" ht="14.25" customHeight="1" x14ac:dyDescent="0.3">
      <c r="A518" s="1"/>
      <c r="C518" s="21"/>
      <c r="H518" s="21"/>
    </row>
    <row r="519" spans="1:8" ht="14.25" customHeight="1" x14ac:dyDescent="0.3">
      <c r="A519" s="1"/>
      <c r="C519" s="21"/>
      <c r="H519" s="21"/>
    </row>
    <row r="520" spans="1:8" ht="14.25" customHeight="1" x14ac:dyDescent="0.3">
      <c r="A520" s="1"/>
      <c r="C520" s="21"/>
      <c r="H520" s="21"/>
    </row>
    <row r="521" spans="1:8" ht="14.25" customHeight="1" x14ac:dyDescent="0.3">
      <c r="A521" s="1"/>
      <c r="C521" s="21"/>
      <c r="H521" s="21"/>
    </row>
    <row r="522" spans="1:8" ht="14.25" customHeight="1" x14ac:dyDescent="0.3">
      <c r="A522" s="1"/>
      <c r="C522" s="21"/>
      <c r="H522" s="21"/>
    </row>
    <row r="523" spans="1:8" ht="14.25" customHeight="1" x14ac:dyDescent="0.3">
      <c r="A523" s="1"/>
      <c r="C523" s="21"/>
      <c r="H523" s="21"/>
    </row>
    <row r="524" spans="1:8" ht="14.25" customHeight="1" x14ac:dyDescent="0.3">
      <c r="A524" s="1"/>
      <c r="C524" s="21"/>
      <c r="H524" s="21"/>
    </row>
    <row r="525" spans="1:8" ht="14.25" customHeight="1" x14ac:dyDescent="0.3">
      <c r="A525" s="1"/>
      <c r="C525" s="21"/>
      <c r="H525" s="21"/>
    </row>
    <row r="526" spans="1:8" ht="14.25" customHeight="1" x14ac:dyDescent="0.3">
      <c r="A526" s="1"/>
      <c r="C526" s="21"/>
      <c r="H526" s="21"/>
    </row>
    <row r="527" spans="1:8" ht="14.25" customHeight="1" x14ac:dyDescent="0.3">
      <c r="A527" s="1"/>
      <c r="C527" s="21"/>
      <c r="H527" s="21"/>
    </row>
    <row r="528" spans="1:8" ht="14.25" customHeight="1" x14ac:dyDescent="0.3">
      <c r="A528" s="1"/>
      <c r="C528" s="21"/>
      <c r="H528" s="21"/>
    </row>
    <row r="529" spans="1:8" ht="14.25" customHeight="1" x14ac:dyDescent="0.3">
      <c r="A529" s="1"/>
      <c r="C529" s="21"/>
      <c r="H529" s="21"/>
    </row>
    <row r="530" spans="1:8" ht="14.25" customHeight="1" x14ac:dyDescent="0.3">
      <c r="A530" s="1"/>
      <c r="C530" s="21"/>
      <c r="H530" s="21"/>
    </row>
    <row r="531" spans="1:8" ht="14.25" customHeight="1" x14ac:dyDescent="0.3">
      <c r="A531" s="1"/>
      <c r="C531" s="21"/>
      <c r="H531" s="21"/>
    </row>
    <row r="532" spans="1:8" ht="14.25" customHeight="1" x14ac:dyDescent="0.3">
      <c r="A532" s="1"/>
      <c r="C532" s="21"/>
      <c r="H532" s="21"/>
    </row>
    <row r="533" spans="1:8" ht="14.25" customHeight="1" x14ac:dyDescent="0.3">
      <c r="A533" s="1"/>
      <c r="C533" s="21"/>
      <c r="H533" s="21"/>
    </row>
    <row r="534" spans="1:8" ht="14.25" customHeight="1" x14ac:dyDescent="0.3">
      <c r="A534" s="1"/>
      <c r="C534" s="21"/>
      <c r="H534" s="21"/>
    </row>
    <row r="535" spans="1:8" ht="14.25" customHeight="1" x14ac:dyDescent="0.3">
      <c r="A535" s="1"/>
      <c r="C535" s="21"/>
      <c r="H535" s="21"/>
    </row>
    <row r="536" spans="1:8" ht="14.25" customHeight="1" x14ac:dyDescent="0.3">
      <c r="A536" s="1"/>
      <c r="C536" s="21"/>
      <c r="H536" s="21"/>
    </row>
    <row r="537" spans="1:8" ht="14.25" customHeight="1" x14ac:dyDescent="0.3">
      <c r="A537" s="1"/>
      <c r="C537" s="21"/>
      <c r="H537" s="21"/>
    </row>
    <row r="538" spans="1:8" ht="14.25" customHeight="1" x14ac:dyDescent="0.3">
      <c r="A538" s="1"/>
      <c r="C538" s="21"/>
      <c r="H538" s="21"/>
    </row>
    <row r="539" spans="1:8" ht="14.25" customHeight="1" x14ac:dyDescent="0.3">
      <c r="A539" s="1"/>
      <c r="C539" s="21"/>
      <c r="H539" s="21"/>
    </row>
    <row r="540" spans="1:8" ht="14.25" customHeight="1" x14ac:dyDescent="0.3">
      <c r="A540" s="1"/>
      <c r="C540" s="21"/>
      <c r="H540" s="21"/>
    </row>
    <row r="541" spans="1:8" ht="14.25" customHeight="1" x14ac:dyDescent="0.3">
      <c r="A541" s="1"/>
      <c r="C541" s="21"/>
      <c r="H541" s="21"/>
    </row>
    <row r="542" spans="1:8" ht="14.25" customHeight="1" x14ac:dyDescent="0.3">
      <c r="A542" s="1"/>
      <c r="C542" s="21"/>
      <c r="H542" s="21"/>
    </row>
    <row r="543" spans="1:8" ht="14.25" customHeight="1" x14ac:dyDescent="0.3">
      <c r="A543" s="1"/>
      <c r="C543" s="21"/>
      <c r="H543" s="21"/>
    </row>
    <row r="544" spans="1:8" ht="14.25" customHeight="1" x14ac:dyDescent="0.3">
      <c r="A544" s="1"/>
      <c r="C544" s="21"/>
      <c r="H544" s="21"/>
    </row>
    <row r="545" spans="1:8" ht="14.25" customHeight="1" x14ac:dyDescent="0.3">
      <c r="A545" s="1"/>
      <c r="C545" s="21"/>
      <c r="H545" s="21"/>
    </row>
    <row r="546" spans="1:8" ht="14.25" customHeight="1" x14ac:dyDescent="0.3">
      <c r="A546" s="1"/>
      <c r="C546" s="21"/>
      <c r="H546" s="21"/>
    </row>
    <row r="547" spans="1:8" ht="14.25" customHeight="1" x14ac:dyDescent="0.3">
      <c r="A547" s="1"/>
      <c r="C547" s="21"/>
      <c r="H547" s="21"/>
    </row>
    <row r="548" spans="1:8" ht="14.25" customHeight="1" x14ac:dyDescent="0.3">
      <c r="A548" s="1"/>
      <c r="C548" s="21"/>
      <c r="H548" s="21"/>
    </row>
    <row r="549" spans="1:8" ht="14.25" customHeight="1" x14ac:dyDescent="0.3">
      <c r="A549" s="1"/>
      <c r="C549" s="21"/>
      <c r="H549" s="21"/>
    </row>
    <row r="550" spans="1:8" ht="14.25" customHeight="1" x14ac:dyDescent="0.3">
      <c r="A550" s="1"/>
      <c r="C550" s="21"/>
      <c r="H550" s="21"/>
    </row>
    <row r="551" spans="1:8" ht="14.25" customHeight="1" x14ac:dyDescent="0.3">
      <c r="A551" s="1"/>
      <c r="C551" s="21"/>
      <c r="H551" s="21"/>
    </row>
    <row r="552" spans="1:8" ht="14.25" customHeight="1" x14ac:dyDescent="0.3">
      <c r="A552" s="1"/>
      <c r="C552" s="21"/>
      <c r="H552" s="21"/>
    </row>
    <row r="553" spans="1:8" ht="14.25" customHeight="1" x14ac:dyDescent="0.3">
      <c r="A553" s="1"/>
      <c r="C553" s="21"/>
      <c r="H553" s="21"/>
    </row>
    <row r="554" spans="1:8" ht="14.25" customHeight="1" x14ac:dyDescent="0.3">
      <c r="A554" s="1"/>
      <c r="C554" s="21"/>
      <c r="H554" s="21"/>
    </row>
    <row r="555" spans="1:8" ht="14.25" customHeight="1" x14ac:dyDescent="0.3">
      <c r="A555" s="1"/>
      <c r="C555" s="21"/>
      <c r="H555" s="21"/>
    </row>
    <row r="556" spans="1:8" ht="14.25" customHeight="1" x14ac:dyDescent="0.3">
      <c r="A556" s="1"/>
      <c r="C556" s="21"/>
      <c r="H556" s="21"/>
    </row>
    <row r="557" spans="1:8" ht="14.25" customHeight="1" x14ac:dyDescent="0.3">
      <c r="A557" s="1"/>
      <c r="C557" s="21"/>
      <c r="H557" s="21"/>
    </row>
    <row r="558" spans="1:8" ht="14.25" customHeight="1" x14ac:dyDescent="0.3">
      <c r="A558" s="1"/>
      <c r="C558" s="21"/>
      <c r="H558" s="21"/>
    </row>
    <row r="559" spans="1:8" ht="14.25" customHeight="1" x14ac:dyDescent="0.3">
      <c r="A559" s="1"/>
      <c r="C559" s="21"/>
      <c r="H559" s="21"/>
    </row>
    <row r="560" spans="1:8" ht="14.25" customHeight="1" x14ac:dyDescent="0.3">
      <c r="A560" s="1"/>
      <c r="C560" s="21"/>
      <c r="H560" s="21"/>
    </row>
    <row r="561" spans="1:8" ht="14.25" customHeight="1" x14ac:dyDescent="0.3">
      <c r="A561" s="1"/>
      <c r="C561" s="21"/>
      <c r="H561" s="21"/>
    </row>
    <row r="562" spans="1:8" ht="14.25" customHeight="1" x14ac:dyDescent="0.3">
      <c r="A562" s="1"/>
      <c r="C562" s="21"/>
      <c r="H562" s="21"/>
    </row>
    <row r="563" spans="1:8" ht="14.25" customHeight="1" x14ac:dyDescent="0.3">
      <c r="A563" s="1"/>
      <c r="C563" s="21"/>
      <c r="H563" s="21"/>
    </row>
    <row r="564" spans="1:8" ht="14.25" customHeight="1" x14ac:dyDescent="0.3">
      <c r="A564" s="1"/>
      <c r="C564" s="21"/>
      <c r="H564" s="21"/>
    </row>
    <row r="565" spans="1:8" ht="14.25" customHeight="1" x14ac:dyDescent="0.3">
      <c r="A565" s="1"/>
      <c r="C565" s="21"/>
      <c r="H565" s="21"/>
    </row>
    <row r="566" spans="1:8" ht="14.25" customHeight="1" x14ac:dyDescent="0.3">
      <c r="A566" s="1"/>
      <c r="C566" s="21"/>
      <c r="H566" s="21"/>
    </row>
    <row r="567" spans="1:8" ht="14.25" customHeight="1" x14ac:dyDescent="0.3">
      <c r="A567" s="1"/>
      <c r="C567" s="21"/>
      <c r="H567" s="21"/>
    </row>
    <row r="568" spans="1:8" ht="14.25" customHeight="1" x14ac:dyDescent="0.3">
      <c r="A568" s="1"/>
      <c r="C568" s="21"/>
      <c r="H568" s="21"/>
    </row>
    <row r="569" spans="1:8" ht="14.25" customHeight="1" x14ac:dyDescent="0.3">
      <c r="A569" s="1"/>
      <c r="C569" s="21"/>
      <c r="H569" s="21"/>
    </row>
    <row r="570" spans="1:8" ht="14.25" customHeight="1" x14ac:dyDescent="0.3">
      <c r="A570" s="1"/>
      <c r="C570" s="21"/>
      <c r="H570" s="21"/>
    </row>
    <row r="571" spans="1:8" ht="14.25" customHeight="1" x14ac:dyDescent="0.3">
      <c r="A571" s="1"/>
      <c r="C571" s="21"/>
      <c r="H571" s="21"/>
    </row>
    <row r="572" spans="1:8" ht="14.25" customHeight="1" x14ac:dyDescent="0.3">
      <c r="A572" s="1"/>
      <c r="C572" s="21"/>
      <c r="H572" s="21"/>
    </row>
    <row r="573" spans="1:8" ht="14.25" customHeight="1" x14ac:dyDescent="0.3">
      <c r="A573" s="1"/>
      <c r="C573" s="21"/>
      <c r="H573" s="21"/>
    </row>
    <row r="574" spans="1:8" ht="14.25" customHeight="1" x14ac:dyDescent="0.3">
      <c r="A574" s="1"/>
      <c r="C574" s="21"/>
      <c r="H574" s="21"/>
    </row>
    <row r="575" spans="1:8" ht="14.25" customHeight="1" x14ac:dyDescent="0.3">
      <c r="A575" s="1"/>
      <c r="C575" s="21"/>
      <c r="H575" s="21"/>
    </row>
    <row r="576" spans="1:8" ht="14.25" customHeight="1" x14ac:dyDescent="0.3">
      <c r="A576" s="1"/>
      <c r="C576" s="21"/>
      <c r="H576" s="21"/>
    </row>
    <row r="577" spans="1:8" ht="14.25" customHeight="1" x14ac:dyDescent="0.3">
      <c r="A577" s="1"/>
      <c r="C577" s="21"/>
      <c r="H577" s="21"/>
    </row>
    <row r="578" spans="1:8" ht="14.25" customHeight="1" x14ac:dyDescent="0.3">
      <c r="A578" s="1"/>
      <c r="C578" s="21"/>
      <c r="H578" s="21"/>
    </row>
    <row r="579" spans="1:8" ht="14.25" customHeight="1" x14ac:dyDescent="0.3">
      <c r="A579" s="1"/>
      <c r="C579" s="21"/>
      <c r="H579" s="21"/>
    </row>
    <row r="580" spans="1:8" ht="14.25" customHeight="1" x14ac:dyDescent="0.3">
      <c r="A580" s="1"/>
      <c r="C580" s="21"/>
      <c r="H580" s="21"/>
    </row>
    <row r="581" spans="1:8" ht="14.25" customHeight="1" x14ac:dyDescent="0.3">
      <c r="A581" s="1"/>
      <c r="C581" s="21"/>
      <c r="H581" s="21"/>
    </row>
    <row r="582" spans="1:8" ht="14.25" customHeight="1" x14ac:dyDescent="0.3">
      <c r="A582" s="1"/>
      <c r="C582" s="21"/>
      <c r="H582" s="21"/>
    </row>
    <row r="583" spans="1:8" ht="14.25" customHeight="1" x14ac:dyDescent="0.3">
      <c r="A583" s="1"/>
      <c r="C583" s="21"/>
      <c r="H583" s="21"/>
    </row>
    <row r="584" spans="1:8" ht="14.25" customHeight="1" x14ac:dyDescent="0.3">
      <c r="A584" s="1"/>
      <c r="C584" s="21"/>
      <c r="H584" s="21"/>
    </row>
    <row r="585" spans="1:8" ht="14.25" customHeight="1" x14ac:dyDescent="0.3">
      <c r="A585" s="1"/>
      <c r="C585" s="21"/>
      <c r="H585" s="21"/>
    </row>
    <row r="586" spans="1:8" ht="14.25" customHeight="1" x14ac:dyDescent="0.3">
      <c r="A586" s="1"/>
      <c r="C586" s="21"/>
      <c r="H586" s="21"/>
    </row>
    <row r="587" spans="1:8" ht="14.25" customHeight="1" x14ac:dyDescent="0.3">
      <c r="A587" s="1"/>
      <c r="C587" s="21"/>
      <c r="H587" s="21"/>
    </row>
    <row r="588" spans="1:8" ht="14.25" customHeight="1" x14ac:dyDescent="0.3">
      <c r="A588" s="1"/>
      <c r="C588" s="21"/>
      <c r="H588" s="21"/>
    </row>
    <row r="589" spans="1:8" ht="14.25" customHeight="1" x14ac:dyDescent="0.3">
      <c r="A589" s="1"/>
      <c r="C589" s="21"/>
      <c r="H589" s="21"/>
    </row>
    <row r="590" spans="1:8" ht="14.25" customHeight="1" x14ac:dyDescent="0.3">
      <c r="A590" s="1"/>
      <c r="C590" s="21"/>
      <c r="H590" s="21"/>
    </row>
    <row r="591" spans="1:8" ht="14.25" customHeight="1" x14ac:dyDescent="0.3">
      <c r="A591" s="1"/>
      <c r="C591" s="21"/>
      <c r="H591" s="21"/>
    </row>
    <row r="592" spans="1:8" ht="14.25" customHeight="1" x14ac:dyDescent="0.3">
      <c r="A592" s="1"/>
      <c r="C592" s="21"/>
      <c r="H592" s="21"/>
    </row>
    <row r="593" spans="1:8" ht="14.25" customHeight="1" x14ac:dyDescent="0.3">
      <c r="A593" s="1"/>
      <c r="C593" s="21"/>
      <c r="H593" s="21"/>
    </row>
    <row r="594" spans="1:8" ht="14.25" customHeight="1" x14ac:dyDescent="0.3">
      <c r="A594" s="1"/>
      <c r="C594" s="21"/>
      <c r="H594" s="21"/>
    </row>
    <row r="595" spans="1:8" ht="14.25" customHeight="1" x14ac:dyDescent="0.3">
      <c r="A595" s="1"/>
      <c r="C595" s="21"/>
      <c r="H595" s="21"/>
    </row>
    <row r="596" spans="1:8" ht="14.25" customHeight="1" x14ac:dyDescent="0.3">
      <c r="A596" s="1"/>
      <c r="C596" s="21"/>
      <c r="H596" s="21"/>
    </row>
    <row r="597" spans="1:8" ht="14.25" customHeight="1" x14ac:dyDescent="0.3">
      <c r="A597" s="1"/>
      <c r="C597" s="21"/>
      <c r="H597" s="21"/>
    </row>
    <row r="598" spans="1:8" ht="14.25" customHeight="1" x14ac:dyDescent="0.3">
      <c r="A598" s="1"/>
      <c r="C598" s="21"/>
      <c r="H598" s="21"/>
    </row>
    <row r="599" spans="1:8" ht="14.25" customHeight="1" x14ac:dyDescent="0.3">
      <c r="A599" s="1"/>
      <c r="C599" s="21"/>
      <c r="H599" s="21"/>
    </row>
    <row r="600" spans="1:8" ht="14.25" customHeight="1" x14ac:dyDescent="0.3">
      <c r="A600" s="1"/>
      <c r="C600" s="21"/>
      <c r="H600" s="21"/>
    </row>
    <row r="601" spans="1:8" ht="14.25" customHeight="1" x14ac:dyDescent="0.3">
      <c r="A601" s="1"/>
      <c r="C601" s="21"/>
      <c r="H601" s="21"/>
    </row>
    <row r="602" spans="1:8" ht="14.25" customHeight="1" x14ac:dyDescent="0.3">
      <c r="A602" s="1"/>
      <c r="C602" s="21"/>
      <c r="H602" s="21"/>
    </row>
    <row r="603" spans="1:8" ht="14.25" customHeight="1" x14ac:dyDescent="0.3">
      <c r="A603" s="1"/>
      <c r="C603" s="21"/>
      <c r="H603" s="21"/>
    </row>
    <row r="604" spans="1:8" ht="14.25" customHeight="1" x14ac:dyDescent="0.3">
      <c r="A604" s="1"/>
      <c r="C604" s="21"/>
      <c r="H604" s="21"/>
    </row>
    <row r="605" spans="1:8" ht="14.25" customHeight="1" x14ac:dyDescent="0.3">
      <c r="A605" s="1"/>
      <c r="C605" s="21"/>
      <c r="H605" s="21"/>
    </row>
    <row r="606" spans="1:8" ht="14.25" customHeight="1" x14ac:dyDescent="0.3">
      <c r="A606" s="1"/>
      <c r="C606" s="21"/>
      <c r="H606" s="21"/>
    </row>
    <row r="607" spans="1:8" ht="14.25" customHeight="1" x14ac:dyDescent="0.3">
      <c r="A607" s="1"/>
      <c r="C607" s="21"/>
      <c r="H607" s="21"/>
    </row>
    <row r="608" spans="1:8" ht="14.25" customHeight="1" x14ac:dyDescent="0.3">
      <c r="A608" s="1"/>
      <c r="C608" s="21"/>
      <c r="H608" s="21"/>
    </row>
    <row r="609" spans="1:8" ht="14.25" customHeight="1" x14ac:dyDescent="0.3">
      <c r="A609" s="1"/>
      <c r="C609" s="21"/>
      <c r="H609" s="21"/>
    </row>
    <row r="610" spans="1:8" ht="14.25" customHeight="1" x14ac:dyDescent="0.3">
      <c r="A610" s="1"/>
      <c r="C610" s="21"/>
      <c r="H610" s="21"/>
    </row>
    <row r="611" spans="1:8" ht="14.25" customHeight="1" x14ac:dyDescent="0.3">
      <c r="A611" s="1"/>
      <c r="C611" s="21"/>
      <c r="H611" s="21"/>
    </row>
    <row r="612" spans="1:8" ht="14.25" customHeight="1" x14ac:dyDescent="0.3">
      <c r="A612" s="1"/>
      <c r="C612" s="21"/>
      <c r="H612" s="21"/>
    </row>
    <row r="613" spans="1:8" ht="14.25" customHeight="1" x14ac:dyDescent="0.3">
      <c r="A613" s="1"/>
      <c r="C613" s="21"/>
      <c r="H613" s="21"/>
    </row>
    <row r="614" spans="1:8" ht="14.25" customHeight="1" x14ac:dyDescent="0.3">
      <c r="A614" s="1"/>
      <c r="C614" s="21"/>
      <c r="H614" s="21"/>
    </row>
    <row r="615" spans="1:8" ht="14.25" customHeight="1" x14ac:dyDescent="0.3">
      <c r="A615" s="1"/>
      <c r="C615" s="21"/>
      <c r="H615" s="21"/>
    </row>
    <row r="616" spans="1:8" ht="14.25" customHeight="1" x14ac:dyDescent="0.3">
      <c r="A616" s="1"/>
      <c r="C616" s="21"/>
      <c r="H616" s="21"/>
    </row>
    <row r="617" spans="1:8" ht="14.25" customHeight="1" x14ac:dyDescent="0.3">
      <c r="A617" s="1"/>
      <c r="C617" s="21"/>
      <c r="H617" s="21"/>
    </row>
    <row r="618" spans="1:8" ht="14.25" customHeight="1" x14ac:dyDescent="0.3">
      <c r="A618" s="1"/>
      <c r="C618" s="21"/>
      <c r="H618" s="21"/>
    </row>
    <row r="619" spans="1:8" ht="14.25" customHeight="1" x14ac:dyDescent="0.3">
      <c r="A619" s="1"/>
      <c r="C619" s="21"/>
      <c r="H619" s="21"/>
    </row>
    <row r="620" spans="1:8" ht="14.25" customHeight="1" x14ac:dyDescent="0.3">
      <c r="A620" s="1"/>
      <c r="C620" s="21"/>
      <c r="H620" s="21"/>
    </row>
    <row r="621" spans="1:8" ht="14.25" customHeight="1" x14ac:dyDescent="0.3">
      <c r="A621" s="1"/>
      <c r="C621" s="21"/>
      <c r="H621" s="21"/>
    </row>
    <row r="622" spans="1:8" ht="14.25" customHeight="1" x14ac:dyDescent="0.3">
      <c r="A622" s="1"/>
      <c r="C622" s="21"/>
      <c r="H622" s="21"/>
    </row>
    <row r="623" spans="1:8" ht="14.25" customHeight="1" x14ac:dyDescent="0.3">
      <c r="A623" s="1"/>
      <c r="C623" s="21"/>
      <c r="H623" s="21"/>
    </row>
    <row r="624" spans="1:8" ht="14.25" customHeight="1" x14ac:dyDescent="0.3">
      <c r="A624" s="1"/>
      <c r="C624" s="21"/>
      <c r="H624" s="21"/>
    </row>
    <row r="625" spans="1:8" ht="14.25" customHeight="1" x14ac:dyDescent="0.3">
      <c r="A625" s="1"/>
      <c r="C625" s="21"/>
      <c r="H625" s="21"/>
    </row>
    <row r="626" spans="1:8" ht="14.25" customHeight="1" x14ac:dyDescent="0.3">
      <c r="A626" s="1"/>
      <c r="C626" s="21"/>
      <c r="H626" s="21"/>
    </row>
    <row r="627" spans="1:8" ht="14.25" customHeight="1" x14ac:dyDescent="0.3">
      <c r="A627" s="1"/>
      <c r="C627" s="21"/>
      <c r="H627" s="21"/>
    </row>
    <row r="628" spans="1:8" ht="14.25" customHeight="1" x14ac:dyDescent="0.3">
      <c r="A628" s="1"/>
      <c r="C628" s="21"/>
      <c r="H628" s="21"/>
    </row>
    <row r="629" spans="1:8" ht="14.25" customHeight="1" x14ac:dyDescent="0.3">
      <c r="A629" s="1"/>
      <c r="C629" s="21"/>
      <c r="H629" s="21"/>
    </row>
    <row r="630" spans="1:8" ht="14.25" customHeight="1" x14ac:dyDescent="0.3">
      <c r="A630" s="1"/>
      <c r="C630" s="21"/>
      <c r="H630" s="21"/>
    </row>
    <row r="631" spans="1:8" ht="14.25" customHeight="1" x14ac:dyDescent="0.3">
      <c r="A631" s="1"/>
      <c r="C631" s="21"/>
      <c r="H631" s="21"/>
    </row>
    <row r="632" spans="1:8" ht="14.25" customHeight="1" x14ac:dyDescent="0.3">
      <c r="A632" s="1"/>
      <c r="C632" s="21"/>
      <c r="H632" s="21"/>
    </row>
    <row r="633" spans="1:8" ht="14.25" customHeight="1" x14ac:dyDescent="0.3">
      <c r="A633" s="1"/>
      <c r="C633" s="21"/>
      <c r="H633" s="21"/>
    </row>
    <row r="634" spans="1:8" ht="14.25" customHeight="1" x14ac:dyDescent="0.3">
      <c r="A634" s="1"/>
      <c r="C634" s="21"/>
      <c r="H634" s="21"/>
    </row>
    <row r="635" spans="1:8" ht="14.25" customHeight="1" x14ac:dyDescent="0.3">
      <c r="A635" s="1"/>
      <c r="C635" s="21"/>
      <c r="H635" s="21"/>
    </row>
    <row r="636" spans="1:8" ht="14.25" customHeight="1" x14ac:dyDescent="0.3">
      <c r="A636" s="1"/>
      <c r="C636" s="21"/>
      <c r="H636" s="21"/>
    </row>
    <row r="637" spans="1:8" ht="14.25" customHeight="1" x14ac:dyDescent="0.3">
      <c r="A637" s="1"/>
      <c r="C637" s="21"/>
      <c r="H637" s="21"/>
    </row>
    <row r="638" spans="1:8" ht="14.25" customHeight="1" x14ac:dyDescent="0.3">
      <c r="A638" s="1"/>
      <c r="C638" s="21"/>
      <c r="H638" s="21"/>
    </row>
    <row r="639" spans="1:8" ht="14.25" customHeight="1" x14ac:dyDescent="0.3">
      <c r="A639" s="1"/>
      <c r="C639" s="21"/>
      <c r="H639" s="21"/>
    </row>
    <row r="640" spans="1:8" ht="14.25" customHeight="1" x14ac:dyDescent="0.3">
      <c r="A640" s="1"/>
      <c r="C640" s="21"/>
      <c r="H640" s="21"/>
    </row>
    <row r="641" spans="1:8" ht="14.25" customHeight="1" x14ac:dyDescent="0.3">
      <c r="A641" s="1"/>
      <c r="C641" s="21"/>
      <c r="H641" s="21"/>
    </row>
    <row r="642" spans="1:8" ht="14.25" customHeight="1" x14ac:dyDescent="0.3">
      <c r="A642" s="1"/>
      <c r="C642" s="21"/>
      <c r="H642" s="21"/>
    </row>
    <row r="643" spans="1:8" ht="14.25" customHeight="1" x14ac:dyDescent="0.3">
      <c r="A643" s="1"/>
      <c r="C643" s="21"/>
      <c r="H643" s="21"/>
    </row>
    <row r="644" spans="1:8" ht="14.25" customHeight="1" x14ac:dyDescent="0.3">
      <c r="A644" s="1"/>
      <c r="C644" s="21"/>
      <c r="H644" s="21"/>
    </row>
    <row r="645" spans="1:8" ht="14.25" customHeight="1" x14ac:dyDescent="0.3">
      <c r="A645" s="1"/>
      <c r="C645" s="21"/>
      <c r="H645" s="21"/>
    </row>
    <row r="646" spans="1:8" ht="14.25" customHeight="1" x14ac:dyDescent="0.3">
      <c r="A646" s="1"/>
      <c r="C646" s="21"/>
      <c r="H646" s="21"/>
    </row>
    <row r="647" spans="1:8" ht="14.25" customHeight="1" x14ac:dyDescent="0.3">
      <c r="A647" s="1"/>
      <c r="C647" s="21"/>
      <c r="H647" s="21"/>
    </row>
    <row r="648" spans="1:8" ht="14.25" customHeight="1" x14ac:dyDescent="0.3">
      <c r="A648" s="1"/>
      <c r="C648" s="21"/>
      <c r="H648" s="21"/>
    </row>
    <row r="649" spans="1:8" ht="14.25" customHeight="1" x14ac:dyDescent="0.3">
      <c r="A649" s="1"/>
      <c r="C649" s="21"/>
      <c r="H649" s="21"/>
    </row>
    <row r="650" spans="1:8" ht="14.25" customHeight="1" x14ac:dyDescent="0.3">
      <c r="A650" s="1"/>
      <c r="C650" s="21"/>
      <c r="H650" s="21"/>
    </row>
    <row r="651" spans="1:8" ht="14.25" customHeight="1" x14ac:dyDescent="0.3">
      <c r="A651" s="1"/>
      <c r="C651" s="21"/>
      <c r="H651" s="21"/>
    </row>
    <row r="652" spans="1:8" ht="14.25" customHeight="1" x14ac:dyDescent="0.3">
      <c r="A652" s="1"/>
      <c r="C652" s="21"/>
      <c r="H652" s="21"/>
    </row>
    <row r="653" spans="1:8" ht="14.25" customHeight="1" x14ac:dyDescent="0.3">
      <c r="A653" s="1"/>
      <c r="C653" s="21"/>
      <c r="H653" s="21"/>
    </row>
    <row r="654" spans="1:8" ht="14.25" customHeight="1" x14ac:dyDescent="0.3">
      <c r="A654" s="1"/>
      <c r="C654" s="21"/>
      <c r="H654" s="21"/>
    </row>
    <row r="655" spans="1:8" ht="14.25" customHeight="1" x14ac:dyDescent="0.3">
      <c r="A655" s="1"/>
      <c r="C655" s="21"/>
      <c r="H655" s="21"/>
    </row>
    <row r="656" spans="1:8" ht="14.25" customHeight="1" x14ac:dyDescent="0.3">
      <c r="A656" s="1"/>
      <c r="C656" s="21"/>
      <c r="H656" s="21"/>
    </row>
    <row r="657" spans="1:8" ht="14.25" customHeight="1" x14ac:dyDescent="0.3">
      <c r="A657" s="1"/>
      <c r="C657" s="21"/>
      <c r="H657" s="21"/>
    </row>
    <row r="658" spans="1:8" ht="14.25" customHeight="1" x14ac:dyDescent="0.3">
      <c r="A658" s="1"/>
      <c r="C658" s="21"/>
      <c r="H658" s="21"/>
    </row>
    <row r="659" spans="1:8" ht="14.25" customHeight="1" x14ac:dyDescent="0.3">
      <c r="A659" s="1"/>
      <c r="C659" s="21"/>
      <c r="H659" s="21"/>
    </row>
    <row r="660" spans="1:8" ht="14.25" customHeight="1" x14ac:dyDescent="0.3">
      <c r="A660" s="1"/>
      <c r="C660" s="21"/>
      <c r="H660" s="21"/>
    </row>
    <row r="661" spans="1:8" ht="14.25" customHeight="1" x14ac:dyDescent="0.3">
      <c r="A661" s="1"/>
      <c r="C661" s="21"/>
      <c r="H661" s="21"/>
    </row>
    <row r="662" spans="1:8" ht="14.25" customHeight="1" x14ac:dyDescent="0.3">
      <c r="A662" s="1"/>
      <c r="C662" s="21"/>
      <c r="H662" s="21"/>
    </row>
    <row r="663" spans="1:8" ht="14.25" customHeight="1" x14ac:dyDescent="0.3">
      <c r="A663" s="1"/>
      <c r="C663" s="21"/>
      <c r="H663" s="21"/>
    </row>
    <row r="664" spans="1:8" ht="14.25" customHeight="1" x14ac:dyDescent="0.3">
      <c r="A664" s="1"/>
      <c r="C664" s="21"/>
      <c r="H664" s="21"/>
    </row>
    <row r="665" spans="1:8" ht="14.25" customHeight="1" x14ac:dyDescent="0.3">
      <c r="A665" s="1"/>
      <c r="C665" s="21"/>
      <c r="H665" s="21"/>
    </row>
    <row r="666" spans="1:8" ht="14.25" customHeight="1" x14ac:dyDescent="0.3">
      <c r="A666" s="1"/>
      <c r="C666" s="21"/>
      <c r="H666" s="21"/>
    </row>
    <row r="667" spans="1:8" ht="14.25" customHeight="1" x14ac:dyDescent="0.3">
      <c r="A667" s="1"/>
      <c r="C667" s="21"/>
      <c r="H667" s="21"/>
    </row>
    <row r="668" spans="1:8" ht="14.25" customHeight="1" x14ac:dyDescent="0.3">
      <c r="A668" s="1"/>
      <c r="C668" s="21"/>
      <c r="H668" s="21"/>
    </row>
    <row r="669" spans="1:8" ht="14.25" customHeight="1" x14ac:dyDescent="0.3">
      <c r="A669" s="1"/>
      <c r="C669" s="21"/>
      <c r="H669" s="21"/>
    </row>
    <row r="670" spans="1:8" ht="14.25" customHeight="1" x14ac:dyDescent="0.3">
      <c r="A670" s="1"/>
      <c r="C670" s="21"/>
      <c r="H670" s="21"/>
    </row>
    <row r="671" spans="1:8" ht="14.25" customHeight="1" x14ac:dyDescent="0.3">
      <c r="A671" s="1"/>
      <c r="C671" s="21"/>
      <c r="H671" s="21"/>
    </row>
    <row r="672" spans="1:8" ht="14.25" customHeight="1" x14ac:dyDescent="0.3">
      <c r="A672" s="1"/>
      <c r="C672" s="21"/>
      <c r="H672" s="21"/>
    </row>
    <row r="673" spans="1:8" ht="14.25" customHeight="1" x14ac:dyDescent="0.3">
      <c r="A673" s="1"/>
      <c r="C673" s="21"/>
      <c r="H673" s="21"/>
    </row>
    <row r="674" spans="1:8" ht="14.25" customHeight="1" x14ac:dyDescent="0.3">
      <c r="A674" s="1"/>
      <c r="C674" s="21"/>
      <c r="H674" s="21"/>
    </row>
    <row r="675" spans="1:8" ht="14.25" customHeight="1" x14ac:dyDescent="0.3">
      <c r="A675" s="1"/>
      <c r="C675" s="21"/>
      <c r="H675" s="21"/>
    </row>
    <row r="676" spans="1:8" ht="14.25" customHeight="1" x14ac:dyDescent="0.3">
      <c r="A676" s="1"/>
      <c r="C676" s="21"/>
      <c r="H676" s="21"/>
    </row>
    <row r="677" spans="1:8" ht="14.25" customHeight="1" x14ac:dyDescent="0.3">
      <c r="A677" s="1"/>
      <c r="C677" s="21"/>
      <c r="H677" s="21"/>
    </row>
    <row r="678" spans="1:8" ht="14.25" customHeight="1" x14ac:dyDescent="0.3">
      <c r="A678" s="1"/>
      <c r="C678" s="21"/>
      <c r="H678" s="21"/>
    </row>
    <row r="679" spans="1:8" ht="14.25" customHeight="1" x14ac:dyDescent="0.3">
      <c r="A679" s="1"/>
      <c r="C679" s="21"/>
      <c r="H679" s="21"/>
    </row>
    <row r="680" spans="1:8" ht="14.25" customHeight="1" x14ac:dyDescent="0.3">
      <c r="A680" s="1"/>
      <c r="C680" s="21"/>
      <c r="H680" s="21"/>
    </row>
    <row r="681" spans="1:8" ht="14.25" customHeight="1" x14ac:dyDescent="0.3">
      <c r="A681" s="1"/>
      <c r="C681" s="21"/>
      <c r="H681" s="21"/>
    </row>
    <row r="682" spans="1:8" ht="14.25" customHeight="1" x14ac:dyDescent="0.3">
      <c r="A682" s="1"/>
      <c r="C682" s="21"/>
      <c r="H682" s="21"/>
    </row>
    <row r="683" spans="1:8" ht="14.25" customHeight="1" x14ac:dyDescent="0.3">
      <c r="A683" s="1"/>
      <c r="C683" s="21"/>
      <c r="H683" s="21"/>
    </row>
    <row r="684" spans="1:8" ht="14.25" customHeight="1" x14ac:dyDescent="0.3">
      <c r="A684" s="1"/>
      <c r="C684" s="21"/>
      <c r="H684" s="21"/>
    </row>
    <row r="685" spans="1:8" ht="14.25" customHeight="1" x14ac:dyDescent="0.3">
      <c r="A685" s="1"/>
      <c r="C685" s="21"/>
      <c r="H685" s="21"/>
    </row>
    <row r="686" spans="1:8" ht="14.25" customHeight="1" x14ac:dyDescent="0.3">
      <c r="A686" s="1"/>
      <c r="C686" s="21"/>
      <c r="H686" s="21"/>
    </row>
    <row r="687" spans="1:8" ht="14.25" customHeight="1" x14ac:dyDescent="0.3">
      <c r="A687" s="1"/>
      <c r="C687" s="21"/>
      <c r="H687" s="21"/>
    </row>
    <row r="688" spans="1:8" ht="14.25" customHeight="1" x14ac:dyDescent="0.3">
      <c r="A688" s="1"/>
      <c r="C688" s="21"/>
      <c r="H688" s="21"/>
    </row>
    <row r="689" spans="1:8" ht="14.25" customHeight="1" x14ac:dyDescent="0.3">
      <c r="A689" s="1"/>
      <c r="C689" s="21"/>
      <c r="H689" s="21"/>
    </row>
    <row r="690" spans="1:8" ht="14.25" customHeight="1" x14ac:dyDescent="0.3">
      <c r="A690" s="1"/>
      <c r="C690" s="21"/>
      <c r="H690" s="21"/>
    </row>
    <row r="691" spans="1:8" ht="14.25" customHeight="1" x14ac:dyDescent="0.3">
      <c r="A691" s="1"/>
      <c r="C691" s="21"/>
      <c r="H691" s="21"/>
    </row>
    <row r="692" spans="1:8" ht="14.25" customHeight="1" x14ac:dyDescent="0.3">
      <c r="A692" s="1"/>
      <c r="C692" s="21"/>
      <c r="H692" s="21"/>
    </row>
    <row r="693" spans="1:8" ht="14.25" customHeight="1" x14ac:dyDescent="0.3">
      <c r="A693" s="1"/>
      <c r="C693" s="21"/>
      <c r="H693" s="21"/>
    </row>
    <row r="694" spans="1:8" ht="14.25" customHeight="1" x14ac:dyDescent="0.3">
      <c r="A694" s="1"/>
      <c r="C694" s="21"/>
      <c r="H694" s="21"/>
    </row>
    <row r="695" spans="1:8" ht="14.25" customHeight="1" x14ac:dyDescent="0.3">
      <c r="A695" s="1"/>
      <c r="C695" s="21"/>
      <c r="H695" s="21"/>
    </row>
    <row r="696" spans="1:8" ht="14.25" customHeight="1" x14ac:dyDescent="0.3">
      <c r="A696" s="1"/>
      <c r="C696" s="21"/>
      <c r="H696" s="21"/>
    </row>
    <row r="697" spans="1:8" ht="14.25" customHeight="1" x14ac:dyDescent="0.3">
      <c r="A697" s="1"/>
      <c r="C697" s="21"/>
      <c r="H697" s="21"/>
    </row>
    <row r="698" spans="1:8" ht="14.25" customHeight="1" x14ac:dyDescent="0.3">
      <c r="A698" s="1"/>
      <c r="C698" s="21"/>
      <c r="H698" s="21"/>
    </row>
    <row r="699" spans="1:8" ht="14.25" customHeight="1" x14ac:dyDescent="0.3">
      <c r="A699" s="1"/>
      <c r="C699" s="21"/>
      <c r="H699" s="21"/>
    </row>
    <row r="700" spans="1:8" ht="14.25" customHeight="1" x14ac:dyDescent="0.3">
      <c r="A700" s="1"/>
      <c r="C700" s="21"/>
      <c r="H700" s="21"/>
    </row>
    <row r="701" spans="1:8" ht="14.25" customHeight="1" x14ac:dyDescent="0.3">
      <c r="A701" s="1"/>
      <c r="C701" s="21"/>
      <c r="H701" s="21"/>
    </row>
    <row r="702" spans="1:8" ht="14.25" customHeight="1" x14ac:dyDescent="0.3">
      <c r="A702" s="1"/>
      <c r="C702" s="21"/>
      <c r="H702" s="21"/>
    </row>
    <row r="703" spans="1:8" ht="14.25" customHeight="1" x14ac:dyDescent="0.3">
      <c r="A703" s="1"/>
      <c r="C703" s="21"/>
      <c r="H703" s="21"/>
    </row>
    <row r="704" spans="1:8" ht="14.25" customHeight="1" x14ac:dyDescent="0.3">
      <c r="A704" s="1"/>
      <c r="C704" s="21"/>
      <c r="H704" s="21"/>
    </row>
    <row r="705" spans="1:8" ht="14.25" customHeight="1" x14ac:dyDescent="0.3">
      <c r="A705" s="1"/>
      <c r="C705" s="21"/>
      <c r="H705" s="21"/>
    </row>
    <row r="706" spans="1:8" ht="14.25" customHeight="1" x14ac:dyDescent="0.3">
      <c r="A706" s="1"/>
      <c r="C706" s="21"/>
      <c r="H706" s="21"/>
    </row>
    <row r="707" spans="1:8" ht="14.25" customHeight="1" x14ac:dyDescent="0.3">
      <c r="A707" s="1"/>
      <c r="C707" s="21"/>
      <c r="H707" s="21"/>
    </row>
    <row r="708" spans="1:8" ht="14.25" customHeight="1" x14ac:dyDescent="0.3">
      <c r="A708" s="1"/>
      <c r="C708" s="21"/>
      <c r="H708" s="21"/>
    </row>
    <row r="709" spans="1:8" ht="14.25" customHeight="1" x14ac:dyDescent="0.3">
      <c r="A709" s="1"/>
      <c r="C709" s="21"/>
      <c r="H709" s="21"/>
    </row>
    <row r="710" spans="1:8" ht="14.25" customHeight="1" x14ac:dyDescent="0.3">
      <c r="A710" s="1"/>
      <c r="C710" s="21"/>
      <c r="H710" s="21"/>
    </row>
    <row r="711" spans="1:8" ht="14.25" customHeight="1" x14ac:dyDescent="0.3">
      <c r="A711" s="1"/>
      <c r="C711" s="21"/>
      <c r="H711" s="21"/>
    </row>
    <row r="712" spans="1:8" ht="14.25" customHeight="1" x14ac:dyDescent="0.3">
      <c r="A712" s="1"/>
      <c r="C712" s="21"/>
      <c r="H712" s="21"/>
    </row>
    <row r="713" spans="1:8" ht="14.25" customHeight="1" x14ac:dyDescent="0.3">
      <c r="A713" s="1"/>
      <c r="C713" s="21"/>
      <c r="H713" s="21"/>
    </row>
    <row r="714" spans="1:8" ht="14.25" customHeight="1" x14ac:dyDescent="0.3">
      <c r="A714" s="1"/>
      <c r="C714" s="21"/>
      <c r="H714" s="21"/>
    </row>
    <row r="715" spans="1:8" ht="14.25" customHeight="1" x14ac:dyDescent="0.3">
      <c r="A715" s="1"/>
      <c r="C715" s="21"/>
      <c r="H715" s="21"/>
    </row>
    <row r="716" spans="1:8" ht="14.25" customHeight="1" x14ac:dyDescent="0.3">
      <c r="A716" s="1"/>
      <c r="C716" s="21"/>
      <c r="H716" s="21"/>
    </row>
    <row r="717" spans="1:8" ht="14.25" customHeight="1" x14ac:dyDescent="0.3">
      <c r="A717" s="1"/>
      <c r="C717" s="21"/>
      <c r="H717" s="21"/>
    </row>
    <row r="718" spans="1:8" ht="14.25" customHeight="1" x14ac:dyDescent="0.3">
      <c r="A718" s="1"/>
      <c r="C718" s="21"/>
      <c r="H718" s="21"/>
    </row>
    <row r="719" spans="1:8" ht="14.25" customHeight="1" x14ac:dyDescent="0.3">
      <c r="A719" s="1"/>
      <c r="C719" s="21"/>
      <c r="H719" s="21"/>
    </row>
    <row r="720" spans="1:8" ht="14.25" customHeight="1" x14ac:dyDescent="0.3">
      <c r="A720" s="1"/>
      <c r="C720" s="21"/>
      <c r="H720" s="21"/>
    </row>
    <row r="721" spans="1:8" ht="14.25" customHeight="1" x14ac:dyDescent="0.3">
      <c r="A721" s="1"/>
      <c r="C721" s="21"/>
      <c r="H721" s="21"/>
    </row>
    <row r="722" spans="1:8" ht="14.25" customHeight="1" x14ac:dyDescent="0.3">
      <c r="A722" s="1"/>
      <c r="C722" s="21"/>
      <c r="H722" s="21"/>
    </row>
    <row r="723" spans="1:8" ht="14.25" customHeight="1" x14ac:dyDescent="0.3">
      <c r="A723" s="1"/>
      <c r="C723" s="21"/>
      <c r="H723" s="21"/>
    </row>
    <row r="724" spans="1:8" ht="14.25" customHeight="1" x14ac:dyDescent="0.3">
      <c r="A724" s="1"/>
      <c r="C724" s="21"/>
      <c r="H724" s="21"/>
    </row>
    <row r="725" spans="1:8" ht="14.25" customHeight="1" x14ac:dyDescent="0.3">
      <c r="A725" s="1"/>
      <c r="C725" s="21"/>
      <c r="H725" s="21"/>
    </row>
    <row r="726" spans="1:8" ht="14.25" customHeight="1" x14ac:dyDescent="0.3">
      <c r="A726" s="1"/>
      <c r="C726" s="21"/>
      <c r="H726" s="21"/>
    </row>
    <row r="727" spans="1:8" ht="14.25" customHeight="1" x14ac:dyDescent="0.3">
      <c r="A727" s="1"/>
      <c r="C727" s="21"/>
      <c r="H727" s="21"/>
    </row>
    <row r="728" spans="1:8" ht="14.25" customHeight="1" x14ac:dyDescent="0.3">
      <c r="A728" s="1"/>
      <c r="C728" s="21"/>
      <c r="H728" s="21"/>
    </row>
    <row r="729" spans="1:8" ht="14.25" customHeight="1" x14ac:dyDescent="0.3">
      <c r="A729" s="1"/>
      <c r="C729" s="21"/>
      <c r="H729" s="21"/>
    </row>
    <row r="730" spans="1:8" ht="14.25" customHeight="1" x14ac:dyDescent="0.3">
      <c r="A730" s="1"/>
      <c r="C730" s="21"/>
      <c r="H730" s="21"/>
    </row>
    <row r="731" spans="1:8" ht="14.25" customHeight="1" x14ac:dyDescent="0.3">
      <c r="A731" s="1"/>
      <c r="C731" s="21"/>
      <c r="H731" s="21"/>
    </row>
    <row r="732" spans="1:8" ht="14.25" customHeight="1" x14ac:dyDescent="0.3">
      <c r="A732" s="1"/>
      <c r="C732" s="21"/>
      <c r="H732" s="21"/>
    </row>
    <row r="733" spans="1:8" ht="14.25" customHeight="1" x14ac:dyDescent="0.3">
      <c r="A733" s="1"/>
      <c r="C733" s="21"/>
      <c r="H733" s="21"/>
    </row>
    <row r="734" spans="1:8" ht="14.25" customHeight="1" x14ac:dyDescent="0.3">
      <c r="A734" s="1"/>
      <c r="C734" s="21"/>
      <c r="H734" s="21"/>
    </row>
    <row r="735" spans="1:8" ht="14.25" customHeight="1" x14ac:dyDescent="0.3">
      <c r="A735" s="1"/>
      <c r="C735" s="21"/>
      <c r="H735" s="21"/>
    </row>
    <row r="736" spans="1:8" ht="14.25" customHeight="1" x14ac:dyDescent="0.3">
      <c r="A736" s="1"/>
      <c r="C736" s="21"/>
      <c r="H736" s="21"/>
    </row>
    <row r="737" spans="1:8" ht="14.25" customHeight="1" x14ac:dyDescent="0.3">
      <c r="A737" s="1"/>
      <c r="C737" s="21"/>
      <c r="H737" s="21"/>
    </row>
    <row r="738" spans="1:8" ht="14.25" customHeight="1" x14ac:dyDescent="0.3">
      <c r="A738" s="1"/>
      <c r="C738" s="21"/>
      <c r="H738" s="21"/>
    </row>
    <row r="739" spans="1:8" ht="14.25" customHeight="1" x14ac:dyDescent="0.3">
      <c r="A739" s="1"/>
      <c r="C739" s="21"/>
      <c r="H739" s="21"/>
    </row>
    <row r="740" spans="1:8" ht="14.25" customHeight="1" x14ac:dyDescent="0.3">
      <c r="A740" s="1"/>
      <c r="C740" s="21"/>
      <c r="H740" s="21"/>
    </row>
    <row r="741" spans="1:8" ht="14.25" customHeight="1" x14ac:dyDescent="0.3">
      <c r="A741" s="1"/>
      <c r="C741" s="21"/>
      <c r="H741" s="21"/>
    </row>
    <row r="742" spans="1:8" ht="14.25" customHeight="1" x14ac:dyDescent="0.3">
      <c r="A742" s="1"/>
      <c r="C742" s="21"/>
      <c r="H742" s="21"/>
    </row>
    <row r="743" spans="1:8" ht="14.25" customHeight="1" x14ac:dyDescent="0.3">
      <c r="A743" s="1"/>
      <c r="C743" s="21"/>
      <c r="H743" s="21"/>
    </row>
    <row r="744" spans="1:8" ht="14.25" customHeight="1" x14ac:dyDescent="0.3">
      <c r="A744" s="1"/>
      <c r="C744" s="21"/>
      <c r="H744" s="21"/>
    </row>
    <row r="745" spans="1:8" ht="14.25" customHeight="1" x14ac:dyDescent="0.3">
      <c r="A745" s="1"/>
      <c r="C745" s="21"/>
      <c r="H745" s="21"/>
    </row>
    <row r="746" spans="1:8" ht="14.25" customHeight="1" x14ac:dyDescent="0.3">
      <c r="A746" s="1"/>
      <c r="C746" s="21"/>
      <c r="H746" s="21"/>
    </row>
    <row r="747" spans="1:8" ht="14.25" customHeight="1" x14ac:dyDescent="0.3">
      <c r="A747" s="1"/>
      <c r="C747" s="21"/>
      <c r="H747" s="21"/>
    </row>
    <row r="748" spans="1:8" ht="14.25" customHeight="1" x14ac:dyDescent="0.3">
      <c r="A748" s="1"/>
      <c r="C748" s="21"/>
      <c r="H748" s="21"/>
    </row>
    <row r="749" spans="1:8" ht="14.25" customHeight="1" x14ac:dyDescent="0.3">
      <c r="A749" s="1"/>
      <c r="C749" s="21"/>
      <c r="H749" s="21"/>
    </row>
    <row r="750" spans="1:8" ht="14.25" customHeight="1" x14ac:dyDescent="0.3">
      <c r="A750" s="1"/>
      <c r="C750" s="21"/>
      <c r="H750" s="21"/>
    </row>
    <row r="751" spans="1:8" ht="14.25" customHeight="1" x14ac:dyDescent="0.3">
      <c r="A751" s="1"/>
      <c r="C751" s="21"/>
      <c r="H751" s="21"/>
    </row>
    <row r="752" spans="1:8" ht="14.25" customHeight="1" x14ac:dyDescent="0.3">
      <c r="A752" s="1"/>
      <c r="C752" s="21"/>
      <c r="H752" s="21"/>
    </row>
    <row r="753" spans="1:8" ht="14.25" customHeight="1" x14ac:dyDescent="0.3">
      <c r="A753" s="1"/>
      <c r="C753" s="21"/>
      <c r="H753" s="21"/>
    </row>
    <row r="754" spans="1:8" ht="14.25" customHeight="1" x14ac:dyDescent="0.3">
      <c r="A754" s="1"/>
      <c r="C754" s="21"/>
      <c r="H754" s="21"/>
    </row>
    <row r="755" spans="1:8" ht="14.25" customHeight="1" x14ac:dyDescent="0.3">
      <c r="A755" s="1"/>
      <c r="C755" s="21"/>
      <c r="H755" s="21"/>
    </row>
    <row r="756" spans="1:8" ht="14.25" customHeight="1" x14ac:dyDescent="0.3">
      <c r="A756" s="1"/>
      <c r="C756" s="21"/>
      <c r="H756" s="21"/>
    </row>
    <row r="757" spans="1:8" ht="14.25" customHeight="1" x14ac:dyDescent="0.3">
      <c r="A757" s="1"/>
      <c r="C757" s="21"/>
      <c r="H757" s="21"/>
    </row>
    <row r="758" spans="1:8" ht="14.25" customHeight="1" x14ac:dyDescent="0.3">
      <c r="A758" s="1"/>
      <c r="C758" s="21"/>
      <c r="H758" s="21"/>
    </row>
    <row r="759" spans="1:8" ht="14.25" customHeight="1" x14ac:dyDescent="0.3">
      <c r="A759" s="1"/>
      <c r="C759" s="21"/>
      <c r="H759" s="21"/>
    </row>
    <row r="760" spans="1:8" ht="14.25" customHeight="1" x14ac:dyDescent="0.3">
      <c r="A760" s="1"/>
      <c r="C760" s="21"/>
      <c r="H760" s="21"/>
    </row>
    <row r="761" spans="1:8" ht="14.25" customHeight="1" x14ac:dyDescent="0.3">
      <c r="A761" s="1"/>
      <c r="C761" s="21"/>
      <c r="H761" s="21"/>
    </row>
    <row r="762" spans="1:8" ht="14.25" customHeight="1" x14ac:dyDescent="0.3">
      <c r="A762" s="1"/>
      <c r="C762" s="21"/>
      <c r="H762" s="21"/>
    </row>
    <row r="763" spans="1:8" ht="14.25" customHeight="1" x14ac:dyDescent="0.3">
      <c r="A763" s="1"/>
      <c r="C763" s="21"/>
      <c r="H763" s="21"/>
    </row>
    <row r="764" spans="1:8" ht="14.25" customHeight="1" x14ac:dyDescent="0.3">
      <c r="A764" s="1"/>
      <c r="C764" s="21"/>
      <c r="H764" s="21"/>
    </row>
    <row r="765" spans="1:8" ht="14.25" customHeight="1" x14ac:dyDescent="0.3">
      <c r="A765" s="1"/>
      <c r="C765" s="21"/>
      <c r="H765" s="21"/>
    </row>
    <row r="766" spans="1:8" ht="14.25" customHeight="1" x14ac:dyDescent="0.3">
      <c r="A766" s="1"/>
      <c r="C766" s="21"/>
      <c r="H766" s="21"/>
    </row>
    <row r="767" spans="1:8" ht="14.25" customHeight="1" x14ac:dyDescent="0.3">
      <c r="A767" s="1"/>
      <c r="C767" s="21"/>
      <c r="H767" s="21"/>
    </row>
    <row r="768" spans="1:8" ht="14.25" customHeight="1" x14ac:dyDescent="0.3">
      <c r="A768" s="1"/>
      <c r="C768" s="21"/>
      <c r="H768" s="21"/>
    </row>
    <row r="769" spans="1:8" ht="14.25" customHeight="1" x14ac:dyDescent="0.3">
      <c r="A769" s="1"/>
      <c r="C769" s="21"/>
      <c r="H769" s="21"/>
    </row>
    <row r="770" spans="1:8" ht="14.25" customHeight="1" x14ac:dyDescent="0.3">
      <c r="A770" s="1"/>
      <c r="C770" s="21"/>
      <c r="H770" s="21"/>
    </row>
    <row r="771" spans="1:8" ht="14.25" customHeight="1" x14ac:dyDescent="0.3">
      <c r="A771" s="1"/>
      <c r="C771" s="21"/>
      <c r="H771" s="21"/>
    </row>
    <row r="772" spans="1:8" ht="14.25" customHeight="1" x14ac:dyDescent="0.3">
      <c r="A772" s="1"/>
      <c r="C772" s="21"/>
      <c r="H772" s="21"/>
    </row>
    <row r="773" spans="1:8" ht="14.25" customHeight="1" x14ac:dyDescent="0.3">
      <c r="A773" s="1"/>
      <c r="C773" s="21"/>
      <c r="H773" s="21"/>
    </row>
    <row r="774" spans="1:8" ht="14.25" customHeight="1" x14ac:dyDescent="0.3">
      <c r="A774" s="1"/>
      <c r="C774" s="21"/>
      <c r="H774" s="21"/>
    </row>
    <row r="775" spans="1:8" ht="14.25" customHeight="1" x14ac:dyDescent="0.3">
      <c r="A775" s="1"/>
      <c r="C775" s="21"/>
      <c r="H775" s="21"/>
    </row>
    <row r="776" spans="1:8" ht="14.25" customHeight="1" x14ac:dyDescent="0.3">
      <c r="A776" s="1"/>
      <c r="C776" s="21"/>
      <c r="H776" s="21"/>
    </row>
    <row r="777" spans="1:8" ht="14.25" customHeight="1" x14ac:dyDescent="0.3">
      <c r="A777" s="1"/>
      <c r="C777" s="21"/>
      <c r="H777" s="21"/>
    </row>
    <row r="778" spans="1:8" ht="14.25" customHeight="1" x14ac:dyDescent="0.3">
      <c r="A778" s="1"/>
      <c r="C778" s="21"/>
      <c r="H778" s="21"/>
    </row>
    <row r="779" spans="1:8" ht="14.25" customHeight="1" x14ac:dyDescent="0.3">
      <c r="A779" s="1"/>
      <c r="C779" s="21"/>
      <c r="H779" s="21"/>
    </row>
    <row r="780" spans="1:8" ht="14.25" customHeight="1" x14ac:dyDescent="0.3">
      <c r="A780" s="1"/>
      <c r="C780" s="21"/>
      <c r="H780" s="21"/>
    </row>
    <row r="781" spans="1:8" ht="14.25" customHeight="1" x14ac:dyDescent="0.3">
      <c r="A781" s="1"/>
      <c r="C781" s="21"/>
      <c r="H781" s="21"/>
    </row>
    <row r="782" spans="1:8" ht="14.25" customHeight="1" x14ac:dyDescent="0.3">
      <c r="A782" s="1"/>
      <c r="C782" s="21"/>
      <c r="H782" s="21"/>
    </row>
    <row r="783" spans="1:8" ht="14.25" customHeight="1" x14ac:dyDescent="0.3">
      <c r="A783" s="1"/>
      <c r="C783" s="21"/>
      <c r="H783" s="21"/>
    </row>
    <row r="784" spans="1:8" ht="14.25" customHeight="1" x14ac:dyDescent="0.3">
      <c r="A784" s="1"/>
      <c r="C784" s="21"/>
      <c r="H784" s="21"/>
    </row>
    <row r="785" spans="1:8" ht="14.25" customHeight="1" x14ac:dyDescent="0.3">
      <c r="A785" s="1"/>
      <c r="C785" s="21"/>
      <c r="H785" s="21"/>
    </row>
    <row r="786" spans="1:8" ht="14.25" customHeight="1" x14ac:dyDescent="0.3">
      <c r="A786" s="1"/>
      <c r="C786" s="21"/>
      <c r="H786" s="21"/>
    </row>
    <row r="787" spans="1:8" ht="14.25" customHeight="1" x14ac:dyDescent="0.3">
      <c r="A787" s="1"/>
      <c r="C787" s="21"/>
      <c r="H787" s="21"/>
    </row>
    <row r="788" spans="1:8" ht="14.25" customHeight="1" x14ac:dyDescent="0.3">
      <c r="A788" s="1"/>
      <c r="C788" s="21"/>
      <c r="H788" s="21"/>
    </row>
    <row r="789" spans="1:8" ht="14.25" customHeight="1" x14ac:dyDescent="0.3">
      <c r="A789" s="1"/>
      <c r="C789" s="21"/>
      <c r="H789" s="21"/>
    </row>
    <row r="790" spans="1:8" ht="14.25" customHeight="1" x14ac:dyDescent="0.3">
      <c r="A790" s="1"/>
      <c r="C790" s="21"/>
      <c r="H790" s="21"/>
    </row>
    <row r="791" spans="1:8" ht="14.25" customHeight="1" x14ac:dyDescent="0.3">
      <c r="A791" s="1"/>
      <c r="C791" s="21"/>
      <c r="H791" s="21"/>
    </row>
    <row r="792" spans="1:8" ht="14.25" customHeight="1" x14ac:dyDescent="0.3">
      <c r="A792" s="1"/>
      <c r="C792" s="21"/>
      <c r="H792" s="21"/>
    </row>
    <row r="793" spans="1:8" ht="14.25" customHeight="1" x14ac:dyDescent="0.3">
      <c r="A793" s="1"/>
      <c r="C793" s="21"/>
      <c r="H793" s="21"/>
    </row>
    <row r="794" spans="1:8" ht="14.25" customHeight="1" x14ac:dyDescent="0.3">
      <c r="A794" s="1"/>
      <c r="C794" s="21"/>
      <c r="H794" s="21"/>
    </row>
    <row r="795" spans="1:8" ht="14.25" customHeight="1" x14ac:dyDescent="0.3">
      <c r="A795" s="1"/>
      <c r="C795" s="21"/>
      <c r="H795" s="21"/>
    </row>
    <row r="796" spans="1:8" ht="14.25" customHeight="1" x14ac:dyDescent="0.3">
      <c r="A796" s="1"/>
      <c r="C796" s="21"/>
      <c r="H796" s="21"/>
    </row>
    <row r="797" spans="1:8" ht="14.25" customHeight="1" x14ac:dyDescent="0.3">
      <c r="A797" s="1"/>
      <c r="C797" s="21"/>
      <c r="H797" s="21"/>
    </row>
    <row r="798" spans="1:8" ht="14.25" customHeight="1" x14ac:dyDescent="0.3">
      <c r="A798" s="1"/>
      <c r="C798" s="21"/>
      <c r="H798" s="21"/>
    </row>
    <row r="799" spans="1:8" ht="14.25" customHeight="1" x14ac:dyDescent="0.3">
      <c r="A799" s="1"/>
      <c r="C799" s="21"/>
      <c r="H799" s="21"/>
    </row>
    <row r="800" spans="1:8" ht="14.25" customHeight="1" x14ac:dyDescent="0.3">
      <c r="A800" s="1"/>
      <c r="C800" s="21"/>
      <c r="H800" s="21"/>
    </row>
    <row r="801" spans="1:8" ht="14.25" customHeight="1" x14ac:dyDescent="0.3">
      <c r="A801" s="1"/>
      <c r="C801" s="21"/>
      <c r="H801" s="21"/>
    </row>
    <row r="802" spans="1:8" ht="14.25" customHeight="1" x14ac:dyDescent="0.3">
      <c r="A802" s="1"/>
      <c r="C802" s="21"/>
      <c r="H802" s="21"/>
    </row>
    <row r="803" spans="1:8" ht="14.25" customHeight="1" x14ac:dyDescent="0.3">
      <c r="A803" s="1"/>
      <c r="C803" s="21"/>
      <c r="H803" s="21"/>
    </row>
    <row r="804" spans="1:8" ht="14.25" customHeight="1" x14ac:dyDescent="0.3">
      <c r="A804" s="1"/>
      <c r="C804" s="21"/>
      <c r="H804" s="21"/>
    </row>
    <row r="805" spans="1:8" ht="14.25" customHeight="1" x14ac:dyDescent="0.3">
      <c r="A805" s="1"/>
      <c r="C805" s="21"/>
      <c r="H805" s="21"/>
    </row>
    <row r="806" spans="1:8" ht="14.25" customHeight="1" x14ac:dyDescent="0.3">
      <c r="A806" s="1"/>
      <c r="C806" s="21"/>
      <c r="H806" s="21"/>
    </row>
    <row r="807" spans="1:8" ht="14.25" customHeight="1" x14ac:dyDescent="0.3">
      <c r="A807" s="1"/>
      <c r="C807" s="21"/>
      <c r="H807" s="21"/>
    </row>
    <row r="808" spans="1:8" ht="14.25" customHeight="1" x14ac:dyDescent="0.3">
      <c r="A808" s="1"/>
      <c r="C808" s="21"/>
      <c r="H808" s="21"/>
    </row>
    <row r="809" spans="1:8" ht="14.25" customHeight="1" x14ac:dyDescent="0.3">
      <c r="A809" s="1"/>
      <c r="C809" s="21"/>
      <c r="H809" s="21"/>
    </row>
    <row r="810" spans="1:8" ht="14.25" customHeight="1" x14ac:dyDescent="0.3">
      <c r="A810" s="1"/>
      <c r="C810" s="21"/>
      <c r="H810" s="21"/>
    </row>
    <row r="811" spans="1:8" ht="14.25" customHeight="1" x14ac:dyDescent="0.3">
      <c r="A811" s="1"/>
      <c r="C811" s="21"/>
      <c r="H811" s="21"/>
    </row>
    <row r="812" spans="1:8" ht="14.25" customHeight="1" x14ac:dyDescent="0.3">
      <c r="A812" s="1"/>
      <c r="C812" s="21"/>
      <c r="H812" s="21"/>
    </row>
    <row r="813" spans="1:8" ht="14.25" customHeight="1" x14ac:dyDescent="0.3">
      <c r="A813" s="1"/>
      <c r="C813" s="21"/>
      <c r="H813" s="21"/>
    </row>
    <row r="814" spans="1:8" ht="14.25" customHeight="1" x14ac:dyDescent="0.3">
      <c r="A814" s="1"/>
      <c r="C814" s="21"/>
      <c r="H814" s="21"/>
    </row>
    <row r="815" spans="1:8" ht="14.25" customHeight="1" x14ac:dyDescent="0.3">
      <c r="A815" s="1"/>
      <c r="C815" s="21"/>
      <c r="H815" s="21"/>
    </row>
    <row r="816" spans="1:8" ht="14.25" customHeight="1" x14ac:dyDescent="0.3">
      <c r="A816" s="1"/>
      <c r="C816" s="21"/>
      <c r="H816" s="21"/>
    </row>
    <row r="817" spans="1:8" ht="14.25" customHeight="1" x14ac:dyDescent="0.3">
      <c r="A817" s="1"/>
      <c r="C817" s="21"/>
      <c r="H817" s="21"/>
    </row>
    <row r="818" spans="1:8" ht="14.25" customHeight="1" x14ac:dyDescent="0.3">
      <c r="A818" s="1"/>
      <c r="C818" s="21"/>
      <c r="H818" s="21"/>
    </row>
    <row r="819" spans="1:8" ht="14.25" customHeight="1" x14ac:dyDescent="0.3">
      <c r="A819" s="1"/>
      <c r="C819" s="21"/>
      <c r="H819" s="21"/>
    </row>
    <row r="820" spans="1:8" ht="14.25" customHeight="1" x14ac:dyDescent="0.3">
      <c r="A820" s="1"/>
      <c r="C820" s="21"/>
      <c r="H820" s="21"/>
    </row>
    <row r="821" spans="1:8" ht="14.25" customHeight="1" x14ac:dyDescent="0.3">
      <c r="A821" s="1"/>
      <c r="C821" s="21"/>
      <c r="H821" s="21"/>
    </row>
    <row r="822" spans="1:8" ht="14.25" customHeight="1" x14ac:dyDescent="0.3">
      <c r="A822" s="1"/>
      <c r="C822" s="21"/>
      <c r="H822" s="21"/>
    </row>
    <row r="823" spans="1:8" ht="14.25" customHeight="1" x14ac:dyDescent="0.3">
      <c r="A823" s="1"/>
      <c r="C823" s="21"/>
      <c r="H823" s="21"/>
    </row>
    <row r="824" spans="1:8" ht="14.25" customHeight="1" x14ac:dyDescent="0.3">
      <c r="A824" s="1"/>
      <c r="C824" s="21"/>
      <c r="H824" s="21"/>
    </row>
    <row r="825" spans="1:8" ht="14.25" customHeight="1" x14ac:dyDescent="0.3">
      <c r="A825" s="1"/>
      <c r="C825" s="21"/>
      <c r="H825" s="21"/>
    </row>
    <row r="826" spans="1:8" ht="14.25" customHeight="1" x14ac:dyDescent="0.3">
      <c r="A826" s="1"/>
      <c r="C826" s="21"/>
      <c r="H826" s="21"/>
    </row>
    <row r="827" spans="1:8" ht="14.25" customHeight="1" x14ac:dyDescent="0.3">
      <c r="A827" s="1"/>
      <c r="C827" s="21"/>
      <c r="H827" s="21"/>
    </row>
    <row r="828" spans="1:8" ht="14.25" customHeight="1" x14ac:dyDescent="0.3">
      <c r="A828" s="1"/>
      <c r="C828" s="21"/>
      <c r="H828" s="21"/>
    </row>
    <row r="829" spans="1:8" ht="14.25" customHeight="1" x14ac:dyDescent="0.3">
      <c r="A829" s="1"/>
      <c r="C829" s="21"/>
      <c r="H829" s="21"/>
    </row>
    <row r="830" spans="1:8" ht="14.25" customHeight="1" x14ac:dyDescent="0.3">
      <c r="A830" s="1"/>
      <c r="C830" s="21"/>
      <c r="H830" s="21"/>
    </row>
    <row r="831" spans="1:8" ht="14.25" customHeight="1" x14ac:dyDescent="0.3">
      <c r="A831" s="1"/>
      <c r="C831" s="21"/>
      <c r="H831" s="21"/>
    </row>
    <row r="832" spans="1:8" ht="14.25" customHeight="1" x14ac:dyDescent="0.3">
      <c r="A832" s="1"/>
      <c r="C832" s="21"/>
      <c r="H832" s="21"/>
    </row>
    <row r="833" spans="1:8" ht="14.25" customHeight="1" x14ac:dyDescent="0.3">
      <c r="A833" s="1"/>
      <c r="C833" s="21"/>
      <c r="H833" s="21"/>
    </row>
    <row r="834" spans="1:8" ht="14.25" customHeight="1" x14ac:dyDescent="0.3">
      <c r="A834" s="1"/>
      <c r="C834" s="21"/>
      <c r="H834" s="21"/>
    </row>
    <row r="835" spans="1:8" ht="14.25" customHeight="1" x14ac:dyDescent="0.3">
      <c r="A835" s="1"/>
      <c r="C835" s="21"/>
      <c r="H835" s="21"/>
    </row>
    <row r="836" spans="1:8" ht="14.25" customHeight="1" x14ac:dyDescent="0.3">
      <c r="A836" s="1"/>
      <c r="C836" s="21"/>
      <c r="H836" s="21"/>
    </row>
    <row r="837" spans="1:8" ht="14.25" customHeight="1" x14ac:dyDescent="0.3">
      <c r="A837" s="1"/>
      <c r="C837" s="21"/>
      <c r="H837" s="21"/>
    </row>
    <row r="838" spans="1:8" ht="14.25" customHeight="1" x14ac:dyDescent="0.3">
      <c r="A838" s="1"/>
      <c r="C838" s="21"/>
      <c r="H838" s="21"/>
    </row>
    <row r="839" spans="1:8" ht="14.25" customHeight="1" x14ac:dyDescent="0.3">
      <c r="A839" s="1"/>
      <c r="C839" s="21"/>
      <c r="H839" s="21"/>
    </row>
    <row r="840" spans="1:8" ht="14.25" customHeight="1" x14ac:dyDescent="0.3">
      <c r="A840" s="1"/>
      <c r="C840" s="21"/>
      <c r="H840" s="21"/>
    </row>
    <row r="841" spans="1:8" ht="14.25" customHeight="1" x14ac:dyDescent="0.3">
      <c r="A841" s="1"/>
      <c r="C841" s="21"/>
      <c r="H841" s="21"/>
    </row>
    <row r="842" spans="1:8" ht="14.25" customHeight="1" x14ac:dyDescent="0.3">
      <c r="A842" s="1"/>
      <c r="C842" s="21"/>
      <c r="H842" s="21"/>
    </row>
    <row r="843" spans="1:8" ht="14.25" customHeight="1" x14ac:dyDescent="0.3">
      <c r="A843" s="1"/>
      <c r="C843" s="21"/>
      <c r="H843" s="21"/>
    </row>
    <row r="844" spans="1:8" ht="14.25" customHeight="1" x14ac:dyDescent="0.3">
      <c r="A844" s="1"/>
      <c r="C844" s="21"/>
      <c r="H844" s="21"/>
    </row>
    <row r="845" spans="1:8" ht="14.25" customHeight="1" x14ac:dyDescent="0.3">
      <c r="A845" s="1"/>
      <c r="C845" s="21"/>
      <c r="H845" s="21"/>
    </row>
    <row r="846" spans="1:8" ht="14.25" customHeight="1" x14ac:dyDescent="0.3">
      <c r="A846" s="1"/>
      <c r="C846" s="21"/>
      <c r="H846" s="21"/>
    </row>
    <row r="847" spans="1:8" ht="14.25" customHeight="1" x14ac:dyDescent="0.3">
      <c r="A847" s="1"/>
      <c r="C847" s="21"/>
      <c r="H847" s="21"/>
    </row>
    <row r="848" spans="1:8" ht="14.25" customHeight="1" x14ac:dyDescent="0.3">
      <c r="A848" s="1"/>
      <c r="C848" s="21"/>
      <c r="H848" s="21"/>
    </row>
    <row r="849" spans="1:8" ht="14.25" customHeight="1" x14ac:dyDescent="0.3">
      <c r="A849" s="1"/>
      <c r="C849" s="21"/>
      <c r="H849" s="21"/>
    </row>
    <row r="850" spans="1:8" ht="14.25" customHeight="1" x14ac:dyDescent="0.3">
      <c r="A850" s="1"/>
      <c r="C850" s="21"/>
      <c r="H850" s="21"/>
    </row>
    <row r="851" spans="1:8" ht="14.25" customHeight="1" x14ac:dyDescent="0.3">
      <c r="A851" s="1"/>
      <c r="C851" s="21"/>
      <c r="H851" s="21"/>
    </row>
    <row r="852" spans="1:8" ht="14.25" customHeight="1" x14ac:dyDescent="0.3">
      <c r="A852" s="1"/>
      <c r="C852" s="21"/>
      <c r="H852" s="21"/>
    </row>
    <row r="853" spans="1:8" ht="14.25" customHeight="1" x14ac:dyDescent="0.3">
      <c r="A853" s="1"/>
      <c r="C853" s="21"/>
      <c r="H853" s="21"/>
    </row>
    <row r="854" spans="1:8" ht="14.25" customHeight="1" x14ac:dyDescent="0.3">
      <c r="A854" s="1"/>
      <c r="C854" s="21"/>
      <c r="H854" s="21"/>
    </row>
    <row r="855" spans="1:8" ht="14.25" customHeight="1" x14ac:dyDescent="0.3">
      <c r="A855" s="1"/>
      <c r="C855" s="21"/>
      <c r="H855" s="21"/>
    </row>
    <row r="856" spans="1:8" ht="14.25" customHeight="1" x14ac:dyDescent="0.3">
      <c r="A856" s="1"/>
      <c r="C856" s="21"/>
      <c r="H856" s="21"/>
    </row>
    <row r="857" spans="1:8" ht="14.25" customHeight="1" x14ac:dyDescent="0.3">
      <c r="A857" s="1"/>
      <c r="C857" s="21"/>
      <c r="H857" s="21"/>
    </row>
    <row r="858" spans="1:8" ht="14.25" customHeight="1" x14ac:dyDescent="0.3">
      <c r="A858" s="1"/>
      <c r="C858" s="21"/>
      <c r="H858" s="21"/>
    </row>
    <row r="859" spans="1:8" ht="14.25" customHeight="1" x14ac:dyDescent="0.3">
      <c r="A859" s="1"/>
      <c r="C859" s="21"/>
      <c r="H859" s="21"/>
    </row>
    <row r="860" spans="1:8" ht="14.25" customHeight="1" x14ac:dyDescent="0.3">
      <c r="A860" s="1"/>
      <c r="C860" s="21"/>
      <c r="H860" s="21"/>
    </row>
    <row r="861" spans="1:8" ht="14.25" customHeight="1" x14ac:dyDescent="0.3">
      <c r="A861" s="1"/>
      <c r="C861" s="21"/>
      <c r="H861" s="21"/>
    </row>
    <row r="862" spans="1:8" ht="14.25" customHeight="1" x14ac:dyDescent="0.3">
      <c r="A862" s="1"/>
      <c r="C862" s="21"/>
      <c r="H862" s="21"/>
    </row>
    <row r="863" spans="1:8" ht="14.25" customHeight="1" x14ac:dyDescent="0.3">
      <c r="A863" s="1"/>
      <c r="C863" s="21"/>
      <c r="H863" s="21"/>
    </row>
    <row r="864" spans="1:8" ht="14.25" customHeight="1" x14ac:dyDescent="0.3">
      <c r="A864" s="1"/>
      <c r="C864" s="21"/>
      <c r="H864" s="21"/>
    </row>
    <row r="865" spans="1:8" ht="14.25" customHeight="1" x14ac:dyDescent="0.3">
      <c r="A865" s="1"/>
      <c r="C865" s="21"/>
      <c r="H865" s="21"/>
    </row>
    <row r="866" spans="1:8" ht="14.25" customHeight="1" x14ac:dyDescent="0.3">
      <c r="A866" s="1"/>
      <c r="C866" s="21"/>
      <c r="H866" s="21"/>
    </row>
    <row r="867" spans="1:8" ht="14.25" customHeight="1" x14ac:dyDescent="0.3">
      <c r="A867" s="1"/>
      <c r="C867" s="21"/>
      <c r="H867" s="21"/>
    </row>
    <row r="868" spans="1:8" ht="14.25" customHeight="1" x14ac:dyDescent="0.3">
      <c r="A868" s="1"/>
      <c r="C868" s="21"/>
      <c r="H868" s="21"/>
    </row>
    <row r="869" spans="1:8" ht="14.25" customHeight="1" x14ac:dyDescent="0.3">
      <c r="A869" s="1"/>
      <c r="C869" s="21"/>
      <c r="H869" s="21"/>
    </row>
    <row r="870" spans="1:8" ht="14.25" customHeight="1" x14ac:dyDescent="0.3">
      <c r="A870" s="1"/>
      <c r="C870" s="21"/>
      <c r="H870" s="21"/>
    </row>
    <row r="871" spans="1:8" ht="14.25" customHeight="1" x14ac:dyDescent="0.3">
      <c r="A871" s="1"/>
      <c r="C871" s="21"/>
      <c r="H871" s="21"/>
    </row>
    <row r="872" spans="1:8" ht="14.25" customHeight="1" x14ac:dyDescent="0.3">
      <c r="A872" s="1"/>
      <c r="C872" s="21"/>
      <c r="H872" s="21"/>
    </row>
    <row r="873" spans="1:8" ht="14.25" customHeight="1" x14ac:dyDescent="0.3">
      <c r="A873" s="1"/>
      <c r="C873" s="21"/>
      <c r="H873" s="21"/>
    </row>
    <row r="874" spans="1:8" ht="14.25" customHeight="1" x14ac:dyDescent="0.3">
      <c r="A874" s="1"/>
      <c r="C874" s="21"/>
      <c r="H874" s="21"/>
    </row>
    <row r="875" spans="1:8" ht="14.25" customHeight="1" x14ac:dyDescent="0.3">
      <c r="A875" s="1"/>
      <c r="C875" s="21"/>
      <c r="H875" s="21"/>
    </row>
    <row r="876" spans="1:8" ht="14.25" customHeight="1" x14ac:dyDescent="0.3">
      <c r="A876" s="1"/>
      <c r="C876" s="21"/>
      <c r="H876" s="21"/>
    </row>
    <row r="877" spans="1:8" ht="14.25" customHeight="1" x14ac:dyDescent="0.3">
      <c r="A877" s="1"/>
      <c r="C877" s="21"/>
      <c r="H877" s="21"/>
    </row>
    <row r="878" spans="1:8" ht="14.25" customHeight="1" x14ac:dyDescent="0.3">
      <c r="A878" s="1"/>
      <c r="C878" s="21"/>
      <c r="H878" s="21"/>
    </row>
    <row r="879" spans="1:8" ht="14.25" customHeight="1" x14ac:dyDescent="0.3">
      <c r="A879" s="1"/>
      <c r="C879" s="21"/>
      <c r="H879" s="21"/>
    </row>
    <row r="880" spans="1:8" ht="14.25" customHeight="1" x14ac:dyDescent="0.3">
      <c r="A880" s="1"/>
      <c r="C880" s="21"/>
      <c r="H880" s="21"/>
    </row>
    <row r="881" spans="1:8" ht="14.25" customHeight="1" x14ac:dyDescent="0.3">
      <c r="A881" s="1"/>
      <c r="C881" s="21"/>
      <c r="H881" s="21"/>
    </row>
    <row r="882" spans="1:8" ht="14.25" customHeight="1" x14ac:dyDescent="0.3">
      <c r="A882" s="1"/>
      <c r="C882" s="21"/>
      <c r="H882" s="21"/>
    </row>
    <row r="883" spans="1:8" ht="14.25" customHeight="1" x14ac:dyDescent="0.3">
      <c r="A883" s="1"/>
      <c r="C883" s="21"/>
      <c r="H883" s="21"/>
    </row>
    <row r="884" spans="1:8" ht="14.25" customHeight="1" x14ac:dyDescent="0.3">
      <c r="A884" s="1"/>
      <c r="C884" s="21"/>
      <c r="H884" s="21"/>
    </row>
    <row r="885" spans="1:8" ht="14.25" customHeight="1" x14ac:dyDescent="0.3">
      <c r="A885" s="1"/>
      <c r="C885" s="21"/>
      <c r="H885" s="21"/>
    </row>
    <row r="886" spans="1:8" ht="14.25" customHeight="1" x14ac:dyDescent="0.3">
      <c r="A886" s="1"/>
      <c r="C886" s="21"/>
      <c r="H886" s="21"/>
    </row>
    <row r="887" spans="1:8" ht="14.25" customHeight="1" x14ac:dyDescent="0.3">
      <c r="A887" s="1"/>
      <c r="C887" s="21"/>
      <c r="H887" s="21"/>
    </row>
    <row r="888" spans="1:8" ht="14.25" customHeight="1" x14ac:dyDescent="0.3">
      <c r="A888" s="1"/>
      <c r="C888" s="21"/>
      <c r="H888" s="21"/>
    </row>
    <row r="889" spans="1:8" ht="14.25" customHeight="1" x14ac:dyDescent="0.3">
      <c r="A889" s="1"/>
      <c r="C889" s="21"/>
      <c r="H889" s="21"/>
    </row>
    <row r="890" spans="1:8" ht="14.25" customHeight="1" x14ac:dyDescent="0.3">
      <c r="A890" s="1"/>
      <c r="C890" s="21"/>
      <c r="H890" s="21"/>
    </row>
    <row r="891" spans="1:8" ht="14.25" customHeight="1" x14ac:dyDescent="0.3">
      <c r="A891" s="1"/>
      <c r="C891" s="21"/>
      <c r="H891" s="21"/>
    </row>
    <row r="892" spans="1:8" ht="14.25" customHeight="1" x14ac:dyDescent="0.3">
      <c r="A892" s="1"/>
      <c r="C892" s="21"/>
      <c r="H892" s="21"/>
    </row>
    <row r="893" spans="1:8" ht="14.25" customHeight="1" x14ac:dyDescent="0.3">
      <c r="A893" s="1"/>
      <c r="C893" s="21"/>
      <c r="H893" s="21"/>
    </row>
    <row r="894" spans="1:8" ht="14.25" customHeight="1" x14ac:dyDescent="0.3">
      <c r="A894" s="1"/>
      <c r="C894" s="21"/>
      <c r="H894" s="21"/>
    </row>
    <row r="895" spans="1:8" ht="14.25" customHeight="1" x14ac:dyDescent="0.3">
      <c r="A895" s="1"/>
      <c r="C895" s="21"/>
      <c r="H895" s="21"/>
    </row>
    <row r="896" spans="1:8" ht="14.25" customHeight="1" x14ac:dyDescent="0.3">
      <c r="A896" s="1"/>
      <c r="C896" s="21"/>
      <c r="H896" s="21"/>
    </row>
    <row r="897" spans="1:8" ht="14.25" customHeight="1" x14ac:dyDescent="0.3">
      <c r="A897" s="1"/>
      <c r="C897" s="21"/>
      <c r="H897" s="21"/>
    </row>
    <row r="898" spans="1:8" ht="14.25" customHeight="1" x14ac:dyDescent="0.3">
      <c r="A898" s="1"/>
      <c r="C898" s="21"/>
      <c r="H898" s="21"/>
    </row>
    <row r="899" spans="1:8" ht="14.25" customHeight="1" x14ac:dyDescent="0.3">
      <c r="A899" s="1"/>
      <c r="C899" s="21"/>
      <c r="H899" s="21"/>
    </row>
    <row r="900" spans="1:8" ht="14.25" customHeight="1" x14ac:dyDescent="0.3">
      <c r="A900" s="1"/>
      <c r="C900" s="21"/>
      <c r="H900" s="21"/>
    </row>
    <row r="901" spans="1:8" ht="14.25" customHeight="1" x14ac:dyDescent="0.3">
      <c r="A901" s="1"/>
      <c r="C901" s="21"/>
      <c r="H901" s="21"/>
    </row>
    <row r="902" spans="1:8" ht="14.25" customHeight="1" x14ac:dyDescent="0.3">
      <c r="A902" s="1"/>
      <c r="C902" s="21"/>
      <c r="H902" s="21"/>
    </row>
    <row r="903" spans="1:8" ht="14.25" customHeight="1" x14ac:dyDescent="0.3">
      <c r="A903" s="1"/>
      <c r="C903" s="21"/>
      <c r="H903" s="21"/>
    </row>
    <row r="904" spans="1:8" ht="14.25" customHeight="1" x14ac:dyDescent="0.3">
      <c r="A904" s="1"/>
      <c r="C904" s="21"/>
      <c r="H904" s="21"/>
    </row>
    <row r="905" spans="1:8" ht="14.25" customHeight="1" x14ac:dyDescent="0.3">
      <c r="A905" s="1"/>
      <c r="C905" s="21"/>
      <c r="H905" s="21"/>
    </row>
    <row r="906" spans="1:8" ht="14.25" customHeight="1" x14ac:dyDescent="0.3">
      <c r="A906" s="1"/>
      <c r="C906" s="21"/>
      <c r="H906" s="21"/>
    </row>
    <row r="907" spans="1:8" ht="14.25" customHeight="1" x14ac:dyDescent="0.3">
      <c r="A907" s="1"/>
      <c r="C907" s="21"/>
      <c r="H907" s="21"/>
    </row>
    <row r="908" spans="1:8" ht="14.25" customHeight="1" x14ac:dyDescent="0.3">
      <c r="A908" s="1"/>
      <c r="C908" s="21"/>
      <c r="H908" s="21"/>
    </row>
    <row r="909" spans="1:8" ht="14.25" customHeight="1" x14ac:dyDescent="0.3">
      <c r="A909" s="1"/>
      <c r="C909" s="21"/>
      <c r="H909" s="21"/>
    </row>
    <row r="910" spans="1:8" ht="14.25" customHeight="1" x14ac:dyDescent="0.3">
      <c r="A910" s="1"/>
      <c r="C910" s="21"/>
      <c r="H910" s="21"/>
    </row>
    <row r="911" spans="1:8" ht="14.25" customHeight="1" x14ac:dyDescent="0.3">
      <c r="A911" s="1"/>
      <c r="C911" s="21"/>
      <c r="H911" s="21"/>
    </row>
    <row r="912" spans="1:8" ht="14.25" customHeight="1" x14ac:dyDescent="0.3">
      <c r="A912" s="1"/>
      <c r="C912" s="21"/>
      <c r="H912" s="21"/>
    </row>
    <row r="913" spans="1:8" ht="14.25" customHeight="1" x14ac:dyDescent="0.3">
      <c r="A913" s="1"/>
      <c r="C913" s="21"/>
      <c r="H913" s="21"/>
    </row>
    <row r="914" spans="1:8" ht="14.25" customHeight="1" x14ac:dyDescent="0.3">
      <c r="A914" s="1"/>
      <c r="C914" s="21"/>
      <c r="H914" s="21"/>
    </row>
    <row r="915" spans="1:8" ht="14.25" customHeight="1" x14ac:dyDescent="0.3">
      <c r="A915" s="1"/>
      <c r="C915" s="21"/>
      <c r="H915" s="21"/>
    </row>
    <row r="916" spans="1:8" ht="14.25" customHeight="1" x14ac:dyDescent="0.3">
      <c r="A916" s="1"/>
      <c r="C916" s="21"/>
      <c r="H916" s="21"/>
    </row>
    <row r="917" spans="1:8" ht="14.25" customHeight="1" x14ac:dyDescent="0.3">
      <c r="A917" s="1"/>
      <c r="C917" s="21"/>
      <c r="H917" s="21"/>
    </row>
    <row r="918" spans="1:8" ht="14.25" customHeight="1" x14ac:dyDescent="0.3">
      <c r="A918" s="1"/>
      <c r="C918" s="21"/>
      <c r="H918" s="21"/>
    </row>
    <row r="919" spans="1:8" ht="14.25" customHeight="1" x14ac:dyDescent="0.3">
      <c r="A919" s="1"/>
      <c r="C919" s="21"/>
      <c r="H919" s="21"/>
    </row>
    <row r="920" spans="1:8" ht="14.25" customHeight="1" x14ac:dyDescent="0.3">
      <c r="A920" s="1"/>
      <c r="C920" s="21"/>
      <c r="H920" s="21"/>
    </row>
    <row r="921" spans="1:8" ht="14.25" customHeight="1" x14ac:dyDescent="0.3">
      <c r="A921" s="1"/>
      <c r="C921" s="21"/>
      <c r="H921" s="21"/>
    </row>
    <row r="922" spans="1:8" ht="14.25" customHeight="1" x14ac:dyDescent="0.3">
      <c r="A922" s="1"/>
      <c r="C922" s="21"/>
      <c r="H922" s="21"/>
    </row>
    <row r="923" spans="1:8" ht="14.25" customHeight="1" x14ac:dyDescent="0.3">
      <c r="A923" s="1"/>
      <c r="C923" s="21"/>
      <c r="H923" s="21"/>
    </row>
    <row r="924" spans="1:8" ht="14.25" customHeight="1" x14ac:dyDescent="0.3">
      <c r="A924" s="1"/>
      <c r="C924" s="21"/>
      <c r="H924" s="21"/>
    </row>
    <row r="925" spans="1:8" ht="14.25" customHeight="1" x14ac:dyDescent="0.3">
      <c r="A925" s="1"/>
      <c r="C925" s="21"/>
      <c r="H925" s="21"/>
    </row>
    <row r="926" spans="1:8" ht="14.25" customHeight="1" x14ac:dyDescent="0.3">
      <c r="A926" s="1"/>
      <c r="C926" s="21"/>
      <c r="H926" s="21"/>
    </row>
    <row r="927" spans="1:8" ht="14.25" customHeight="1" x14ac:dyDescent="0.3">
      <c r="A927" s="1"/>
      <c r="C927" s="21"/>
      <c r="H927" s="21"/>
    </row>
    <row r="928" spans="1:8" ht="14.25" customHeight="1" x14ac:dyDescent="0.3">
      <c r="A928" s="1"/>
      <c r="C928" s="21"/>
      <c r="H928" s="21"/>
    </row>
    <row r="929" spans="1:8" ht="14.25" customHeight="1" x14ac:dyDescent="0.3">
      <c r="A929" s="1"/>
      <c r="C929" s="21"/>
      <c r="H929" s="21"/>
    </row>
    <row r="930" spans="1:8" ht="14.25" customHeight="1" x14ac:dyDescent="0.3">
      <c r="A930" s="1"/>
      <c r="C930" s="21"/>
      <c r="H930" s="21"/>
    </row>
    <row r="931" spans="1:8" ht="14.25" customHeight="1" x14ac:dyDescent="0.3">
      <c r="A931" s="1"/>
      <c r="C931" s="21"/>
      <c r="H931" s="21"/>
    </row>
    <row r="932" spans="1:8" ht="14.25" customHeight="1" x14ac:dyDescent="0.3">
      <c r="A932" s="1"/>
      <c r="C932" s="21"/>
      <c r="H932" s="21"/>
    </row>
    <row r="933" spans="1:8" ht="14.25" customHeight="1" x14ac:dyDescent="0.3">
      <c r="A933" s="1"/>
      <c r="C933" s="21"/>
      <c r="H933" s="21"/>
    </row>
    <row r="934" spans="1:8" ht="14.25" customHeight="1" x14ac:dyDescent="0.3">
      <c r="A934" s="1"/>
      <c r="C934" s="21"/>
      <c r="H934" s="21"/>
    </row>
    <row r="935" spans="1:8" ht="14.25" customHeight="1" x14ac:dyDescent="0.3">
      <c r="A935" s="1"/>
      <c r="C935" s="21"/>
      <c r="H935" s="21"/>
    </row>
    <row r="936" spans="1:8" ht="14.25" customHeight="1" x14ac:dyDescent="0.3">
      <c r="A936" s="1"/>
      <c r="C936" s="21"/>
      <c r="H936" s="21"/>
    </row>
    <row r="937" spans="1:8" ht="14.25" customHeight="1" x14ac:dyDescent="0.3">
      <c r="A937" s="1"/>
      <c r="C937" s="21"/>
      <c r="H937" s="21"/>
    </row>
    <row r="938" spans="1:8" ht="14.25" customHeight="1" x14ac:dyDescent="0.3">
      <c r="A938" s="1"/>
      <c r="C938" s="21"/>
      <c r="H938" s="21"/>
    </row>
    <row r="939" spans="1:8" ht="14.25" customHeight="1" x14ac:dyDescent="0.3">
      <c r="A939" s="1"/>
      <c r="C939" s="21"/>
      <c r="H939" s="21"/>
    </row>
    <row r="940" spans="1:8" ht="14.25" customHeight="1" x14ac:dyDescent="0.3">
      <c r="A940" s="1"/>
      <c r="C940" s="21"/>
      <c r="H940" s="21"/>
    </row>
    <row r="941" spans="1:8" ht="14.25" customHeight="1" x14ac:dyDescent="0.3">
      <c r="A941" s="1"/>
      <c r="C941" s="21"/>
      <c r="H941" s="21"/>
    </row>
    <row r="942" spans="1:8" ht="14.25" customHeight="1" x14ac:dyDescent="0.3">
      <c r="A942" s="1"/>
      <c r="C942" s="21"/>
      <c r="H942" s="21"/>
    </row>
    <row r="943" spans="1:8" ht="14.25" customHeight="1" x14ac:dyDescent="0.3">
      <c r="A943" s="1"/>
      <c r="C943" s="21"/>
      <c r="H943" s="21"/>
    </row>
    <row r="944" spans="1:8" ht="14.25" customHeight="1" x14ac:dyDescent="0.3">
      <c r="A944" s="1"/>
      <c r="C944" s="21"/>
      <c r="H944" s="21"/>
    </row>
    <row r="945" spans="1:8" ht="14.25" customHeight="1" x14ac:dyDescent="0.3">
      <c r="A945" s="1"/>
      <c r="C945" s="21"/>
      <c r="H945" s="21"/>
    </row>
    <row r="946" spans="1:8" ht="14.25" customHeight="1" x14ac:dyDescent="0.3">
      <c r="A946" s="1"/>
      <c r="C946" s="21"/>
      <c r="H946" s="21"/>
    </row>
    <row r="947" spans="1:8" ht="14.25" customHeight="1" x14ac:dyDescent="0.3">
      <c r="A947" s="1"/>
      <c r="C947" s="21"/>
      <c r="H947" s="21"/>
    </row>
    <row r="948" spans="1:8" ht="14.25" customHeight="1" x14ac:dyDescent="0.3">
      <c r="A948" s="1"/>
      <c r="C948" s="21"/>
      <c r="H948" s="21"/>
    </row>
    <row r="949" spans="1:8" ht="14.25" customHeight="1" x14ac:dyDescent="0.3">
      <c r="A949" s="1"/>
      <c r="C949" s="21"/>
      <c r="H949" s="21"/>
    </row>
    <row r="950" spans="1:8" ht="14.25" customHeight="1" x14ac:dyDescent="0.3">
      <c r="A950" s="1"/>
      <c r="C950" s="21"/>
      <c r="H950" s="21"/>
    </row>
    <row r="951" spans="1:8" ht="14.25" customHeight="1" x14ac:dyDescent="0.3">
      <c r="A951" s="1"/>
      <c r="C951" s="21"/>
      <c r="H951" s="21"/>
    </row>
    <row r="952" spans="1:8" ht="14.25" customHeight="1" x14ac:dyDescent="0.3">
      <c r="A952" s="1"/>
      <c r="C952" s="21"/>
      <c r="H952" s="21"/>
    </row>
    <row r="953" spans="1:8" ht="14.25" customHeight="1" x14ac:dyDescent="0.3">
      <c r="A953" s="1"/>
      <c r="C953" s="21"/>
      <c r="H953" s="21"/>
    </row>
    <row r="954" spans="1:8" ht="14.25" customHeight="1" x14ac:dyDescent="0.3">
      <c r="A954" s="1"/>
      <c r="C954" s="21"/>
      <c r="H954" s="21"/>
    </row>
    <row r="955" spans="1:8" ht="14.25" customHeight="1" x14ac:dyDescent="0.3">
      <c r="A955" s="1"/>
      <c r="C955" s="21"/>
      <c r="H955" s="21"/>
    </row>
    <row r="956" spans="1:8" ht="14.25" customHeight="1" x14ac:dyDescent="0.3">
      <c r="A956" s="1"/>
      <c r="C956" s="21"/>
      <c r="H956" s="21"/>
    </row>
    <row r="957" spans="1:8" ht="14.25" customHeight="1" x14ac:dyDescent="0.3">
      <c r="A957" s="1"/>
      <c r="C957" s="21"/>
      <c r="H957" s="21"/>
    </row>
    <row r="958" spans="1:8" ht="14.25" customHeight="1" x14ac:dyDescent="0.3">
      <c r="A958" s="1"/>
      <c r="C958" s="21"/>
      <c r="H958" s="21"/>
    </row>
    <row r="959" spans="1:8" ht="14.25" customHeight="1" x14ac:dyDescent="0.3">
      <c r="A959" s="1"/>
      <c r="C959" s="21"/>
      <c r="H959" s="21"/>
    </row>
    <row r="960" spans="1:8" ht="14.25" customHeight="1" x14ac:dyDescent="0.3">
      <c r="A960" s="1"/>
      <c r="C960" s="21"/>
      <c r="H960" s="21"/>
    </row>
    <row r="961" spans="1:8" ht="14.25" customHeight="1" x14ac:dyDescent="0.3">
      <c r="A961" s="1"/>
      <c r="C961" s="21"/>
      <c r="H961" s="21"/>
    </row>
    <row r="962" spans="1:8" ht="14.25" customHeight="1" x14ac:dyDescent="0.3">
      <c r="A962" s="1"/>
      <c r="C962" s="21"/>
      <c r="H962" s="21"/>
    </row>
    <row r="963" spans="1:8" ht="14.25" customHeight="1" x14ac:dyDescent="0.3">
      <c r="A963" s="1"/>
      <c r="C963" s="21"/>
      <c r="H963" s="21"/>
    </row>
    <row r="964" spans="1:8" ht="14.25" customHeight="1" x14ac:dyDescent="0.3">
      <c r="A964" s="1"/>
      <c r="C964" s="21"/>
      <c r="H964" s="21"/>
    </row>
    <row r="965" spans="1:8" ht="14.25" customHeight="1" x14ac:dyDescent="0.3">
      <c r="A965" s="1"/>
      <c r="C965" s="21"/>
      <c r="H965" s="21"/>
    </row>
    <row r="966" spans="1:8" ht="14.25" customHeight="1" x14ac:dyDescent="0.3">
      <c r="A966" s="1"/>
      <c r="C966" s="21"/>
      <c r="H966" s="21"/>
    </row>
    <row r="967" spans="1:8" ht="14.25" customHeight="1" x14ac:dyDescent="0.3">
      <c r="A967" s="1"/>
      <c r="C967" s="21"/>
      <c r="H967" s="21"/>
    </row>
    <row r="968" spans="1:8" ht="14.25" customHeight="1" x14ac:dyDescent="0.3">
      <c r="A968" s="1"/>
      <c r="C968" s="21"/>
      <c r="H968" s="21"/>
    </row>
    <row r="969" spans="1:8" ht="14.25" customHeight="1" x14ac:dyDescent="0.3">
      <c r="A969" s="1"/>
      <c r="C969" s="21"/>
      <c r="H969" s="21"/>
    </row>
    <row r="970" spans="1:8" ht="14.25" customHeight="1" x14ac:dyDescent="0.3">
      <c r="A970" s="1"/>
      <c r="C970" s="21"/>
      <c r="H970" s="21"/>
    </row>
    <row r="971" spans="1:8" ht="14.25" customHeight="1" x14ac:dyDescent="0.3">
      <c r="A971" s="1"/>
      <c r="C971" s="21"/>
      <c r="H971" s="21"/>
    </row>
    <row r="972" spans="1:8" ht="14.25" customHeight="1" x14ac:dyDescent="0.3">
      <c r="A972" s="1"/>
      <c r="C972" s="21"/>
      <c r="H972" s="21"/>
    </row>
    <row r="973" spans="1:8" ht="14.25" customHeight="1" x14ac:dyDescent="0.3">
      <c r="A973" s="1"/>
      <c r="C973" s="21"/>
      <c r="H973" s="21"/>
    </row>
    <row r="974" spans="1:8" ht="14.25" customHeight="1" x14ac:dyDescent="0.3">
      <c r="A974" s="1"/>
      <c r="C974" s="21"/>
      <c r="H974" s="21"/>
    </row>
    <row r="975" spans="1:8" ht="14.25" customHeight="1" x14ac:dyDescent="0.3">
      <c r="A975" s="1"/>
      <c r="C975" s="21"/>
      <c r="H975" s="21"/>
    </row>
    <row r="976" spans="1:8" ht="14.25" customHeight="1" x14ac:dyDescent="0.3">
      <c r="A976" s="1"/>
      <c r="C976" s="21"/>
      <c r="H976" s="21"/>
    </row>
    <row r="977" spans="1:8" ht="14.25" customHeight="1" x14ac:dyDescent="0.3">
      <c r="A977" s="1"/>
      <c r="C977" s="21"/>
      <c r="H977" s="21"/>
    </row>
    <row r="978" spans="1:8" ht="14.25" customHeight="1" x14ac:dyDescent="0.3">
      <c r="A978" s="1"/>
      <c r="C978" s="21"/>
      <c r="H978" s="21"/>
    </row>
    <row r="979" spans="1:8" ht="14.25" customHeight="1" x14ac:dyDescent="0.3">
      <c r="A979" s="1"/>
      <c r="C979" s="21"/>
      <c r="H979" s="21"/>
    </row>
    <row r="980" spans="1:8" ht="14.25" customHeight="1" x14ac:dyDescent="0.3">
      <c r="A980" s="1"/>
      <c r="C980" s="21"/>
      <c r="H980" s="21"/>
    </row>
    <row r="981" spans="1:8" ht="14.25" customHeight="1" x14ac:dyDescent="0.3">
      <c r="A981" s="1"/>
      <c r="C981" s="21"/>
      <c r="H981" s="21"/>
    </row>
    <row r="982" spans="1:8" ht="14.25" customHeight="1" x14ac:dyDescent="0.3">
      <c r="A982" s="1"/>
      <c r="C982" s="21"/>
      <c r="H982" s="21"/>
    </row>
    <row r="983" spans="1:8" ht="14.25" customHeight="1" x14ac:dyDescent="0.3">
      <c r="A983" s="1"/>
      <c r="C983" s="21"/>
      <c r="H983" s="21"/>
    </row>
    <row r="984" spans="1:8" ht="14.25" customHeight="1" x14ac:dyDescent="0.3">
      <c r="A984" s="1"/>
      <c r="C984" s="21"/>
      <c r="H984" s="21"/>
    </row>
    <row r="985" spans="1:8" ht="14.25" customHeight="1" x14ac:dyDescent="0.3">
      <c r="A985" s="1"/>
      <c r="C985" s="21"/>
      <c r="H985" s="21"/>
    </row>
    <row r="986" spans="1:8" ht="14.25" customHeight="1" x14ac:dyDescent="0.3">
      <c r="A986" s="1"/>
      <c r="C986" s="21"/>
      <c r="H986" s="21"/>
    </row>
    <row r="987" spans="1:8" ht="14.25" customHeight="1" x14ac:dyDescent="0.3">
      <c r="A987" s="1"/>
      <c r="C987" s="21"/>
      <c r="H987" s="21"/>
    </row>
    <row r="988" spans="1:8" ht="14.25" customHeight="1" x14ac:dyDescent="0.3">
      <c r="A988" s="1"/>
      <c r="C988" s="21"/>
      <c r="H988" s="21"/>
    </row>
    <row r="989" spans="1:8" ht="14.25" customHeight="1" x14ac:dyDescent="0.3">
      <c r="A989" s="1"/>
      <c r="C989" s="21"/>
      <c r="H989" s="21"/>
    </row>
    <row r="990" spans="1:8" ht="14.25" customHeight="1" x14ac:dyDescent="0.3">
      <c r="A990" s="1"/>
      <c r="C990" s="21"/>
      <c r="H990" s="21"/>
    </row>
    <row r="991" spans="1:8" ht="14.25" customHeight="1" x14ac:dyDescent="0.3">
      <c r="A991" s="1"/>
      <c r="C991" s="21"/>
      <c r="H991" s="21"/>
    </row>
    <row r="992" spans="1:8" ht="14.25" customHeight="1" x14ac:dyDescent="0.3">
      <c r="A992" s="1"/>
      <c r="C992" s="21"/>
      <c r="H992" s="21"/>
    </row>
    <row r="993" spans="1:8" ht="14.25" customHeight="1" x14ac:dyDescent="0.3">
      <c r="A993" s="1"/>
      <c r="C993" s="21"/>
      <c r="H993" s="21"/>
    </row>
    <row r="994" spans="1:8" ht="14.25" customHeight="1" x14ac:dyDescent="0.3">
      <c r="A994" s="1"/>
      <c r="C994" s="21"/>
      <c r="H994" s="21"/>
    </row>
    <row r="995" spans="1:8" ht="14.25" customHeight="1" x14ac:dyDescent="0.3">
      <c r="A995" s="1"/>
      <c r="C995" s="21"/>
      <c r="H995" s="21"/>
    </row>
    <row r="996" spans="1:8" ht="14.25" customHeight="1" x14ac:dyDescent="0.3">
      <c r="A996" s="1"/>
      <c r="C996" s="21"/>
      <c r="H996" s="21"/>
    </row>
    <row r="997" spans="1:8" ht="14.25" customHeight="1" x14ac:dyDescent="0.3">
      <c r="A997" s="1"/>
      <c r="C997" s="21"/>
      <c r="H997" s="21"/>
    </row>
    <row r="998" spans="1:8" ht="14.25" customHeight="1" x14ac:dyDescent="0.3">
      <c r="A998" s="1"/>
      <c r="C998" s="21"/>
      <c r="H998" s="21"/>
    </row>
    <row r="999" spans="1:8" ht="14.25" customHeight="1" x14ac:dyDescent="0.3">
      <c r="A999" s="1"/>
      <c r="C999" s="21"/>
      <c r="H999" s="21"/>
    </row>
    <row r="1000" spans="1:8" ht="14.25" customHeight="1" x14ac:dyDescent="0.3">
      <c r="A1000" s="1"/>
      <c r="C1000" s="21"/>
      <c r="H1000" s="21"/>
    </row>
  </sheetData>
  <mergeCells count="2">
    <mergeCell ref="D6:F6"/>
    <mergeCell ref="I6:K6"/>
  </mergeCells>
  <pageMargins left="0.7" right="0.7" top="0.75" bottom="0.75" header="0" footer="0"/>
  <pageSetup orientation="landscape"/>
  <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Hoja5">
    <tabColor theme="7"/>
  </sheetPr>
  <dimension ref="A1:Z1000"/>
  <sheetViews>
    <sheetView showGridLines="0" workbookViewId="0">
      <selection activeCell="C12" sqref="C12"/>
    </sheetView>
  </sheetViews>
  <sheetFormatPr baseColWidth="10" defaultColWidth="14.44140625" defaultRowHeight="15" customHeight="1" x14ac:dyDescent="0.3"/>
  <cols>
    <col min="1" max="1" width="21.6640625" customWidth="1"/>
    <col min="2" max="2" width="30.33203125" customWidth="1"/>
    <col min="3" max="4" width="23.6640625" customWidth="1"/>
    <col min="5" max="5" width="22.88671875" customWidth="1"/>
    <col min="6" max="6" width="23.5546875" customWidth="1"/>
    <col min="7" max="7" width="24" customWidth="1"/>
    <col min="8" max="8" width="18" customWidth="1"/>
    <col min="9" max="9" width="12.6640625" customWidth="1"/>
    <col min="10" max="10" width="15.44140625" customWidth="1"/>
    <col min="11" max="26" width="8.6640625" customWidth="1"/>
  </cols>
  <sheetData>
    <row r="1" spans="1:26" ht="150" customHeight="1" x14ac:dyDescent="0.3">
      <c r="A1" s="1"/>
    </row>
    <row r="2" spans="1:26" ht="14.25" customHeight="1" x14ac:dyDescent="0.3">
      <c r="A2" s="1"/>
      <c r="B2" s="1"/>
      <c r="C2" s="1"/>
      <c r="D2" s="1"/>
      <c r="E2" s="1"/>
      <c r="F2" s="1"/>
      <c r="G2" s="1"/>
      <c r="H2" s="1"/>
      <c r="I2" s="1"/>
      <c r="J2" s="1"/>
      <c r="K2" s="1"/>
      <c r="L2" s="1"/>
      <c r="M2" s="1"/>
      <c r="N2" s="1"/>
      <c r="O2" s="1"/>
      <c r="P2" s="1"/>
      <c r="Q2" s="1"/>
      <c r="R2" s="1"/>
      <c r="S2" s="1"/>
      <c r="T2" s="1"/>
      <c r="U2" s="1"/>
      <c r="V2" s="1"/>
      <c r="W2" s="1"/>
      <c r="X2" s="1"/>
      <c r="Y2" s="1"/>
      <c r="Z2" s="1"/>
    </row>
    <row r="3" spans="1:26" ht="14.25" customHeight="1" x14ac:dyDescent="0.3">
      <c r="A3" s="2"/>
      <c r="B3" s="1"/>
      <c r="C3" s="1"/>
      <c r="D3" s="1"/>
      <c r="E3" s="1"/>
      <c r="F3" s="1"/>
      <c r="G3" s="1"/>
      <c r="H3" s="1"/>
      <c r="I3" s="1"/>
      <c r="J3" s="1"/>
      <c r="K3" s="1"/>
      <c r="L3" s="1"/>
      <c r="M3" s="1"/>
      <c r="N3" s="1"/>
      <c r="O3" s="1"/>
      <c r="P3" s="1"/>
      <c r="Q3" s="1"/>
      <c r="R3" s="1"/>
      <c r="S3" s="1"/>
      <c r="T3" s="1"/>
      <c r="U3" s="1"/>
      <c r="V3" s="1"/>
      <c r="W3" s="1"/>
      <c r="X3" s="1"/>
      <c r="Y3" s="1"/>
      <c r="Z3" s="1"/>
    </row>
    <row r="4" spans="1:26" ht="14.25" customHeight="1" thickBot="1" x14ac:dyDescent="0.45">
      <c r="A4" s="2"/>
      <c r="B4" s="37"/>
      <c r="C4" s="86" t="s">
        <v>32</v>
      </c>
      <c r="D4" s="87" t="str">
        <f>'Country selection'!E8</f>
        <v>ARGENTINA</v>
      </c>
      <c r="E4" s="1"/>
      <c r="F4" s="1"/>
      <c r="G4" s="1"/>
      <c r="H4" s="1"/>
      <c r="I4" s="1"/>
      <c r="J4" s="1"/>
      <c r="K4" s="1"/>
      <c r="L4" s="1"/>
      <c r="M4" s="1"/>
      <c r="N4" s="1"/>
      <c r="O4" s="1"/>
      <c r="P4" s="1"/>
      <c r="Q4" s="1"/>
      <c r="R4" s="1"/>
      <c r="S4" s="1"/>
      <c r="T4" s="1"/>
      <c r="U4" s="1"/>
      <c r="V4" s="1"/>
      <c r="W4" s="1"/>
      <c r="X4" s="1"/>
      <c r="Y4" s="1"/>
      <c r="Z4" s="1"/>
    </row>
    <row r="5" spans="1:26" ht="14.25" customHeight="1" thickTop="1" thickBot="1" x14ac:dyDescent="0.35">
      <c r="A5" s="1"/>
      <c r="B5" s="4"/>
      <c r="C5" s="118" t="s">
        <v>531</v>
      </c>
      <c r="D5" s="119"/>
      <c r="E5" s="118" t="s">
        <v>532</v>
      </c>
      <c r="F5" s="119"/>
      <c r="G5" s="120" t="s">
        <v>540</v>
      </c>
      <c r="H5" s="121"/>
    </row>
    <row r="6" spans="1:26" ht="14.25" customHeight="1" x14ac:dyDescent="0.3">
      <c r="A6" s="1"/>
      <c r="B6" s="38" t="s">
        <v>33</v>
      </c>
      <c r="C6" s="39" t="s">
        <v>34</v>
      </c>
      <c r="D6" s="32" t="s">
        <v>35</v>
      </c>
      <c r="E6" s="39" t="s">
        <v>34</v>
      </c>
      <c r="F6" s="32" t="s">
        <v>35</v>
      </c>
      <c r="G6" s="39" t="s">
        <v>34</v>
      </c>
      <c r="H6" s="32" t="s">
        <v>35</v>
      </c>
    </row>
    <row r="7" spans="1:26" ht="14.25" customHeight="1" x14ac:dyDescent="0.3">
      <c r="A7" s="1"/>
      <c r="B7" s="4" t="s">
        <v>36</v>
      </c>
      <c r="C7" s="40">
        <f>Customisation!$H$9</f>
        <v>500000</v>
      </c>
      <c r="D7" s="40">
        <f>Customisation!$H$9</f>
        <v>500000</v>
      </c>
      <c r="E7" s="40">
        <f>Customisation!$H$9</f>
        <v>500000</v>
      </c>
      <c r="F7" s="92">
        <f>Customisation!$H$9</f>
        <v>500000</v>
      </c>
      <c r="G7" s="102">
        <f>E7</f>
        <v>500000</v>
      </c>
      <c r="H7" s="102">
        <f>F7</f>
        <v>500000</v>
      </c>
      <c r="I7" s="93"/>
      <c r="J7" s="93"/>
    </row>
    <row r="8" spans="1:26" ht="14.25" customHeight="1" x14ac:dyDescent="0.3">
      <c r="A8" s="1"/>
      <c r="B8" s="4" t="s">
        <v>8</v>
      </c>
      <c r="C8" s="40">
        <f>Customisation!$H$10</f>
        <v>352162.2</v>
      </c>
      <c r="D8" s="40">
        <f>Customisation!$H$10</f>
        <v>352162.2</v>
      </c>
      <c r="E8" s="40">
        <f>Customisation!$H$10</f>
        <v>352162.2</v>
      </c>
      <c r="F8" s="92">
        <f>Customisation!$H$10</f>
        <v>352162.2</v>
      </c>
      <c r="G8" s="102">
        <f>E8</f>
        <v>352162.2</v>
      </c>
      <c r="H8" s="102">
        <f>F8</f>
        <v>352162.2</v>
      </c>
      <c r="I8" s="93"/>
      <c r="J8" s="93"/>
    </row>
    <row r="9" spans="1:26" ht="14.25" customHeight="1" x14ac:dyDescent="0.3">
      <c r="A9" s="1"/>
      <c r="B9" s="4"/>
      <c r="C9" s="41"/>
      <c r="D9" s="41"/>
      <c r="E9" s="41"/>
      <c r="F9" s="91"/>
      <c r="G9" s="103"/>
      <c r="H9" s="103"/>
      <c r="I9" s="93"/>
      <c r="J9" s="93"/>
    </row>
    <row r="10" spans="1:26" ht="14.25" customHeight="1" x14ac:dyDescent="0.3">
      <c r="A10" s="1"/>
      <c r="B10" s="42" t="s">
        <v>37</v>
      </c>
      <c r="C10" s="43">
        <f>Customisation!H16*C8*Customisation!H11</f>
        <v>15619097.894400001</v>
      </c>
      <c r="D10" s="43">
        <f>Customisation!H16*D8*Customisation!H11</f>
        <v>15619097.894400001</v>
      </c>
      <c r="E10" s="43">
        <f>Customisation!H16*E8*(Customisation!H24-Customisation!H11)</f>
        <v>1952387.2367999996</v>
      </c>
      <c r="F10" s="90">
        <f>Customisation!H16*E8*(Customisation!H24-Customisation!H11)</f>
        <v>1952387.2367999996</v>
      </c>
      <c r="G10" s="104">
        <f>(C10*Customisation!$H$24/Customisation!$H$11)-C10</f>
        <v>1952387.2368000001</v>
      </c>
      <c r="H10" s="104">
        <f>(D10*Customisation!$H$24/Customisation!$H$11)-D10</f>
        <v>1952387.2368000001</v>
      </c>
      <c r="I10" s="93"/>
      <c r="J10" s="93"/>
    </row>
    <row r="11" spans="1:26" ht="14.25" customHeight="1" x14ac:dyDescent="0.3">
      <c r="A11" s="1"/>
      <c r="B11" s="4" t="s">
        <v>38</v>
      </c>
      <c r="C11" s="43">
        <f>Model!AI3*C8</f>
        <v>3255983.0650242558</v>
      </c>
      <c r="D11" s="43">
        <f>Model!AJ3*D8</f>
        <v>1083167.0721125321</v>
      </c>
      <c r="E11" s="43">
        <f>Model!BQ3*E8</f>
        <v>406997.88312803186</v>
      </c>
      <c r="F11" s="90">
        <f>Model!BR3*F8</f>
        <v>135395.88401406645</v>
      </c>
      <c r="G11" s="104">
        <f>(C11*Customisation!$H$24/Customisation!$H$11)-C11</f>
        <v>406997.88312803162</v>
      </c>
      <c r="H11" s="104">
        <f>(D11*Customisation!$H$24/Customisation!$H$11)-D11</f>
        <v>135395.88401406631</v>
      </c>
      <c r="I11" s="94"/>
      <c r="J11" s="94"/>
    </row>
    <row r="12" spans="1:26" ht="14.25" customHeight="1" x14ac:dyDescent="0.3">
      <c r="A12" s="1"/>
      <c r="B12" s="4" t="s">
        <v>39</v>
      </c>
      <c r="C12" s="43">
        <f t="shared" ref="C12:D12" si="0">C10-C11</f>
        <v>12363114.829375744</v>
      </c>
      <c r="D12" s="43">
        <f t="shared" si="0"/>
        <v>14535930.822287468</v>
      </c>
      <c r="E12" s="43">
        <f t="shared" ref="E12:F12" si="1">E10-E11</f>
        <v>1545389.3536719678</v>
      </c>
      <c r="F12" s="90">
        <f t="shared" si="1"/>
        <v>1816991.3527859331</v>
      </c>
      <c r="G12" s="104">
        <f>(C12*Customisation!$H$24/Customisation!$H$11)-C12</f>
        <v>1545389.353671968</v>
      </c>
      <c r="H12" s="104">
        <f>(D12*Customisation!$H$24/Customisation!$H$11)-D12</f>
        <v>1816991.3527859338</v>
      </c>
      <c r="I12" s="94"/>
      <c r="J12" s="94"/>
    </row>
    <row r="13" spans="1:26" ht="14.25" customHeight="1" x14ac:dyDescent="0.3">
      <c r="A13" s="1"/>
      <c r="B13" s="4"/>
      <c r="C13" s="41"/>
      <c r="D13" s="41"/>
      <c r="E13" s="41"/>
      <c r="F13" s="91"/>
      <c r="G13" s="103"/>
      <c r="H13" s="103"/>
      <c r="I13" s="94"/>
      <c r="J13" s="94"/>
    </row>
    <row r="14" spans="1:26" ht="14.25" customHeight="1" x14ac:dyDescent="0.3">
      <c r="A14" s="1"/>
      <c r="B14" s="4" t="s">
        <v>40</v>
      </c>
      <c r="C14" s="40">
        <f>Model!AA3*C8</f>
        <v>4382.1962322864611</v>
      </c>
      <c r="D14" s="40">
        <f>Model!AA3*D8</f>
        <v>4382.1962322864611</v>
      </c>
      <c r="E14" s="40">
        <f>Model!BI3*E8</f>
        <v>547.77452903580763</v>
      </c>
      <c r="F14" s="92">
        <f>Model!BI3*F8</f>
        <v>547.77452903580763</v>
      </c>
      <c r="G14" s="104">
        <f>(C14*Customisation!$H$24/Customisation!$H$11)-C14</f>
        <v>547.77452903580706</v>
      </c>
      <c r="H14" s="104">
        <f>(D14*Customisation!$H$24/Customisation!$H$11)-D14</f>
        <v>547.77452903580706</v>
      </c>
      <c r="I14" s="94"/>
      <c r="J14" s="94"/>
    </row>
    <row r="15" spans="1:26" ht="14.25" customHeight="1" x14ac:dyDescent="0.3">
      <c r="A15" s="1"/>
      <c r="B15" s="4" t="s">
        <v>41</v>
      </c>
      <c r="C15" s="40">
        <f>Model!AC3*C8</f>
        <v>2062.5752450566979</v>
      </c>
      <c r="D15" s="40">
        <f>Model!AC3*D8</f>
        <v>2062.5752450566979</v>
      </c>
      <c r="E15" s="40">
        <f>Model!BK3*E8</f>
        <v>257.82190563208712</v>
      </c>
      <c r="F15" s="92">
        <f>Model!BK3*F8</f>
        <v>257.82190563208712</v>
      </c>
      <c r="G15" s="104">
        <f>(C15*Customisation!$H$24/Customisation!$H$11)-C15</f>
        <v>257.82190563208724</v>
      </c>
      <c r="H15" s="104">
        <f>(D15*Customisation!$H$24/Customisation!$H$11)-D15</f>
        <v>257.82190563208724</v>
      </c>
      <c r="I15" s="94"/>
      <c r="J15" s="94"/>
    </row>
    <row r="16" spans="1:26" ht="14.25" customHeight="1" x14ac:dyDescent="0.3">
      <c r="A16" s="1"/>
      <c r="B16" s="4" t="s">
        <v>42</v>
      </c>
      <c r="C16" s="40">
        <f>Model!AE3*C8</f>
        <v>48753.590468941366</v>
      </c>
      <c r="D16" s="40">
        <f>Model!AF3*D8</f>
        <v>14089.708003556447</v>
      </c>
      <c r="E16" s="40">
        <f>Model!BM3*E8</f>
        <v>6094.1988086176689</v>
      </c>
      <c r="F16" s="92">
        <f>Model!BN3*F8</f>
        <v>1761.2135004445554</v>
      </c>
      <c r="G16" s="104">
        <f>(C16*Customisation!$H$24/Customisation!$H$11)-C16</f>
        <v>6094.1988086176716</v>
      </c>
      <c r="H16" s="104">
        <f>(D16*Customisation!$H$24/Customisation!$H$11)-D16</f>
        <v>1761.2135004445554</v>
      </c>
      <c r="I16" s="94"/>
      <c r="J16" s="94"/>
    </row>
    <row r="17" spans="1:10" ht="14.25" customHeight="1" x14ac:dyDescent="0.3">
      <c r="A17" s="1"/>
      <c r="B17" s="4" t="s">
        <v>43</v>
      </c>
      <c r="C17" s="40">
        <f>Model!AG3*D8</f>
        <v>2980.0176241082377</v>
      </c>
      <c r="D17" s="40">
        <f>Model!AH3*D8</f>
        <v>909.07891154189201</v>
      </c>
      <c r="E17" s="40">
        <f>Model!BO3*F8</f>
        <v>372.50220301352959</v>
      </c>
      <c r="F17" s="92">
        <f>Model!BP3*F8</f>
        <v>113.6348639427365</v>
      </c>
      <c r="G17" s="104">
        <f>(C17*Customisation!$H$24/Customisation!$H$11)-C17</f>
        <v>372.50220301352965</v>
      </c>
      <c r="H17" s="104">
        <f>(D17*Customisation!$H$24/Customisation!$H$11)-D17</f>
        <v>113.6348639427365</v>
      </c>
      <c r="I17" s="94"/>
      <c r="J17" s="94"/>
    </row>
    <row r="18" spans="1:10" ht="14.25" customHeight="1" x14ac:dyDescent="0.3">
      <c r="A18" s="1"/>
      <c r="B18" s="4"/>
      <c r="C18" s="41"/>
      <c r="D18" s="41"/>
      <c r="E18" s="41"/>
      <c r="F18" s="91"/>
      <c r="G18" s="103"/>
      <c r="H18" s="103"/>
      <c r="I18" s="94"/>
      <c r="J18" s="94"/>
    </row>
    <row r="19" spans="1:10" ht="14.25" customHeight="1" x14ac:dyDescent="0.3">
      <c r="A19" s="1"/>
      <c r="B19" s="4" t="s">
        <v>44</v>
      </c>
      <c r="C19" s="41"/>
      <c r="D19" s="41"/>
      <c r="E19" s="41"/>
      <c r="F19" s="91"/>
      <c r="G19" s="103"/>
      <c r="H19" s="103"/>
      <c r="I19" s="94"/>
      <c r="J19" s="94"/>
    </row>
    <row r="20" spans="1:10" ht="14.25" customHeight="1" x14ac:dyDescent="0.3">
      <c r="A20" s="1"/>
      <c r="B20" s="4" t="s">
        <v>45</v>
      </c>
      <c r="C20" s="43">
        <f t="shared" ref="C20:D20" si="2">C12/C14</f>
        <v>2821.2143350151041</v>
      </c>
      <c r="D20" s="43">
        <f t="shared" si="2"/>
        <v>3317.0424261679354</v>
      </c>
      <c r="E20" s="43">
        <f t="shared" ref="E20:F22" si="3">IF(E14 &gt; 0,E$12/E14,0)</f>
        <v>2821.2143350151041</v>
      </c>
      <c r="F20" s="90">
        <f t="shared" si="3"/>
        <v>3317.0424261679345</v>
      </c>
      <c r="G20" s="105">
        <f t="shared" ref="G20:H20" si="4">G12/G14</f>
        <v>2821.2143350151073</v>
      </c>
      <c r="H20" s="105">
        <f t="shared" si="4"/>
        <v>3317.0424261679391</v>
      </c>
      <c r="I20" s="94"/>
      <c r="J20" s="94"/>
    </row>
    <row r="21" spans="1:10" ht="14.25" customHeight="1" x14ac:dyDescent="0.3">
      <c r="A21" s="1"/>
      <c r="B21" s="4" t="s">
        <v>46</v>
      </c>
      <c r="C21" s="43">
        <f t="shared" ref="C21:D21" si="5">C12/C15</f>
        <v>5994.0188165285072</v>
      </c>
      <c r="D21" s="43">
        <f t="shared" si="5"/>
        <v>7047.4669261765002</v>
      </c>
      <c r="E21" s="43">
        <f t="shared" si="3"/>
        <v>5994.018816528509</v>
      </c>
      <c r="F21" s="90">
        <f t="shared" si="3"/>
        <v>7047.4669261765011</v>
      </c>
      <c r="G21" s="101">
        <f t="shared" ref="G21:H21" si="6">G12/G15</f>
        <v>5994.0188165285072</v>
      </c>
      <c r="H21" s="101">
        <f t="shared" si="6"/>
        <v>7047.4669261765011</v>
      </c>
      <c r="I21" s="94"/>
      <c r="J21" s="94"/>
    </row>
    <row r="22" spans="1:10" ht="14.25" customHeight="1" x14ac:dyDescent="0.3">
      <c r="A22" s="1"/>
      <c r="B22" s="4" t="s">
        <v>47</v>
      </c>
      <c r="C22" s="43">
        <f t="shared" ref="C22:D22" si="7">C12/C16</f>
        <v>253.58367887287616</v>
      </c>
      <c r="D22" s="43">
        <f t="shared" si="7"/>
        <v>1031.6701253580547</v>
      </c>
      <c r="E22" s="43">
        <f t="shared" si="3"/>
        <v>253.58367887287622</v>
      </c>
      <c r="F22" s="90">
        <f t="shared" si="3"/>
        <v>1031.6701253580547</v>
      </c>
      <c r="G22" s="43">
        <f t="shared" ref="G22:H22" si="8">G12/G16</f>
        <v>253.58367887287613</v>
      </c>
      <c r="H22" s="43">
        <f t="shared" si="8"/>
        <v>1031.6701253580552</v>
      </c>
      <c r="I22" s="94"/>
      <c r="J22" s="94"/>
    </row>
    <row r="23" spans="1:10" ht="14.25" customHeight="1" x14ac:dyDescent="0.3">
      <c r="A23" s="1"/>
      <c r="B23" s="4" t="s">
        <v>48</v>
      </c>
      <c r="C23" s="43">
        <f t="shared" ref="C23:D23" si="9">C12/(C16+C17)</f>
        <v>238.97646588150354</v>
      </c>
      <c r="D23" s="43">
        <f t="shared" si="9"/>
        <v>969.14043146083088</v>
      </c>
      <c r="E23" s="43">
        <f>IF(E16+E17 &gt; 0, E12/(E16+E17),0)</f>
        <v>238.97646588150357</v>
      </c>
      <c r="F23" s="90">
        <f>IF(F16+F17 &gt; 0, F12/(F16+F17),0)</f>
        <v>969.14043146083088</v>
      </c>
      <c r="G23" s="90">
        <f>IF(G16+G17 &gt; 0, G12/(G16+G17),0)</f>
        <v>238.97646588150351</v>
      </c>
      <c r="H23" s="90">
        <f>IF(H16+H17 &gt; 0, H12/(H16+H17),0)</f>
        <v>969.14043146083122</v>
      </c>
      <c r="I23" s="94"/>
      <c r="J23" s="94"/>
    </row>
    <row r="24" spans="1:10" ht="14.25" customHeight="1" x14ac:dyDescent="0.3">
      <c r="A24" s="1"/>
      <c r="B24" s="4"/>
      <c r="C24" s="43"/>
      <c r="D24" s="43"/>
      <c r="E24" s="43"/>
      <c r="F24" s="90"/>
      <c r="G24" s="93"/>
      <c r="H24" s="93"/>
      <c r="I24" s="93"/>
      <c r="J24" s="93"/>
    </row>
    <row r="25" spans="1:10" ht="14.25" customHeight="1" thickBot="1" x14ac:dyDescent="0.35">
      <c r="A25" s="1"/>
      <c r="B25" s="4" t="s">
        <v>21</v>
      </c>
      <c r="C25" s="96">
        <f>Customisation!H23</f>
        <v>10941.958717432743</v>
      </c>
      <c r="D25" s="96">
        <f>Customisation!H23</f>
        <v>10941.958717432743</v>
      </c>
      <c r="E25" s="96">
        <f>Customisation!H23</f>
        <v>10941.958717432743</v>
      </c>
      <c r="F25" s="97">
        <f>Customisation!H23</f>
        <v>10941.958717432743</v>
      </c>
      <c r="G25" s="93"/>
      <c r="H25" s="93"/>
      <c r="I25" s="93"/>
      <c r="J25" s="93"/>
    </row>
    <row r="26" spans="1:10" ht="14.25" customHeight="1" thickBot="1" x14ac:dyDescent="0.35">
      <c r="A26" s="1"/>
      <c r="B26" s="95" t="s">
        <v>539</v>
      </c>
      <c r="C26" s="98">
        <f>(C11-C10)/C10</f>
        <v>-0.79153834062390749</v>
      </c>
      <c r="D26" s="99">
        <f t="shared" ref="D26:F26" si="10">(D11-D10)/D10</f>
        <v>-0.93065111189930594</v>
      </c>
      <c r="E26" s="99">
        <f t="shared" si="10"/>
        <v>-0.7915383406239076</v>
      </c>
      <c r="F26" s="100">
        <f t="shared" si="10"/>
        <v>-0.93065111189930594</v>
      </c>
    </row>
    <row r="27" spans="1:10" ht="14.25" customHeight="1" x14ac:dyDescent="0.3">
      <c r="A27" s="1"/>
      <c r="B27" s="4"/>
      <c r="C27" s="21"/>
      <c r="D27" s="21"/>
    </row>
    <row r="28" spans="1:10" ht="14.25" customHeight="1" x14ac:dyDescent="0.3">
      <c r="A28" s="1"/>
      <c r="B28" s="4"/>
      <c r="C28" s="21"/>
      <c r="D28" s="21"/>
    </row>
    <row r="29" spans="1:10" ht="14.25" customHeight="1" x14ac:dyDescent="0.3">
      <c r="A29" s="1"/>
      <c r="B29" s="4"/>
      <c r="C29" s="21"/>
      <c r="D29" s="21"/>
    </row>
    <row r="30" spans="1:10" ht="14.25" customHeight="1" x14ac:dyDescent="0.3">
      <c r="A30" s="1"/>
      <c r="B30" s="4"/>
      <c r="C30" s="21"/>
      <c r="D30" s="21"/>
    </row>
    <row r="31" spans="1:10" ht="14.25" customHeight="1" x14ac:dyDescent="0.3">
      <c r="A31" s="1"/>
      <c r="B31" s="4"/>
      <c r="C31" s="21"/>
      <c r="D31" s="21"/>
    </row>
    <row r="32" spans="1:10" ht="14.25" customHeight="1" x14ac:dyDescent="0.3">
      <c r="A32" s="1"/>
      <c r="B32" s="4"/>
      <c r="C32" s="21"/>
      <c r="D32" s="21"/>
    </row>
    <row r="33" spans="1:4" ht="14.25" customHeight="1" x14ac:dyDescent="0.3">
      <c r="A33" s="1"/>
      <c r="B33" s="4"/>
      <c r="C33" s="21"/>
      <c r="D33" s="21"/>
    </row>
    <row r="34" spans="1:4" ht="14.25" customHeight="1" x14ac:dyDescent="0.3">
      <c r="A34" s="1"/>
      <c r="B34" s="4"/>
      <c r="C34" s="21"/>
      <c r="D34" s="21"/>
    </row>
    <row r="35" spans="1:4" ht="14.25" customHeight="1" x14ac:dyDescent="0.3">
      <c r="A35" s="1"/>
      <c r="B35" s="4"/>
      <c r="C35" s="21"/>
      <c r="D35" s="21"/>
    </row>
    <row r="36" spans="1:4" ht="14.25" customHeight="1" x14ac:dyDescent="0.3">
      <c r="A36" s="1"/>
      <c r="B36" s="4"/>
      <c r="C36" s="21"/>
      <c r="D36" s="21"/>
    </row>
    <row r="37" spans="1:4" ht="14.25" customHeight="1" x14ac:dyDescent="0.3">
      <c r="A37" s="1"/>
      <c r="B37" s="4"/>
      <c r="C37" s="21"/>
      <c r="D37" s="21"/>
    </row>
    <row r="38" spans="1:4" ht="14.25" customHeight="1" x14ac:dyDescent="0.3">
      <c r="A38" s="1"/>
      <c r="B38" s="4"/>
      <c r="C38" s="21"/>
      <c r="D38" s="21"/>
    </row>
    <row r="39" spans="1:4" ht="14.25" customHeight="1" x14ac:dyDescent="0.3">
      <c r="A39" s="1"/>
      <c r="B39" s="4"/>
      <c r="C39" s="21"/>
      <c r="D39" s="21"/>
    </row>
    <row r="40" spans="1:4" ht="14.25" customHeight="1" x14ac:dyDescent="0.3">
      <c r="A40" s="1"/>
      <c r="B40" s="4"/>
      <c r="C40" s="21"/>
      <c r="D40" s="21"/>
    </row>
    <row r="41" spans="1:4" ht="14.25" customHeight="1" x14ac:dyDescent="0.3">
      <c r="A41" s="1"/>
      <c r="B41" s="4"/>
      <c r="C41" s="21"/>
      <c r="D41" s="21"/>
    </row>
    <row r="42" spans="1:4" ht="14.25" customHeight="1" x14ac:dyDescent="0.3">
      <c r="A42" s="1"/>
      <c r="B42" s="4"/>
      <c r="C42" s="21"/>
      <c r="D42" s="21"/>
    </row>
    <row r="43" spans="1:4" ht="14.25" customHeight="1" x14ac:dyDescent="0.3">
      <c r="A43" s="1"/>
      <c r="B43" s="4"/>
      <c r="C43" s="21"/>
      <c r="D43" s="21"/>
    </row>
    <row r="44" spans="1:4" ht="14.25" customHeight="1" x14ac:dyDescent="0.3">
      <c r="A44" s="1"/>
      <c r="B44" s="4"/>
      <c r="C44" s="21"/>
      <c r="D44" s="21"/>
    </row>
    <row r="45" spans="1:4" ht="14.25" customHeight="1" x14ac:dyDescent="0.3">
      <c r="A45" s="1"/>
      <c r="B45" s="4"/>
      <c r="C45" s="21"/>
      <c r="D45" s="21"/>
    </row>
    <row r="46" spans="1:4" ht="14.25" customHeight="1" x14ac:dyDescent="0.3">
      <c r="A46" s="1"/>
      <c r="B46" s="4"/>
      <c r="C46" s="21"/>
      <c r="D46" s="21"/>
    </row>
    <row r="47" spans="1:4" ht="14.25" customHeight="1" x14ac:dyDescent="0.3">
      <c r="A47" s="1"/>
      <c r="B47" s="4"/>
      <c r="C47" s="21"/>
      <c r="D47" s="21"/>
    </row>
    <row r="48" spans="1:4" ht="14.25" customHeight="1" x14ac:dyDescent="0.3">
      <c r="A48" s="1"/>
      <c r="B48" s="4"/>
      <c r="C48" s="21"/>
      <c r="D48" s="21"/>
    </row>
    <row r="49" spans="1:4" ht="14.25" customHeight="1" x14ac:dyDescent="0.3">
      <c r="A49" s="1"/>
      <c r="B49" s="4"/>
      <c r="C49" s="21"/>
      <c r="D49" s="21"/>
    </row>
    <row r="50" spans="1:4" ht="14.25" customHeight="1" x14ac:dyDescent="0.3">
      <c r="A50" s="1"/>
      <c r="B50" s="4"/>
      <c r="C50" s="21"/>
      <c r="D50" s="21"/>
    </row>
    <row r="51" spans="1:4" ht="14.25" customHeight="1" x14ac:dyDescent="0.3">
      <c r="A51" s="1"/>
      <c r="B51" s="4"/>
      <c r="C51" s="21"/>
      <c r="D51" s="21"/>
    </row>
    <row r="52" spans="1:4" ht="14.25" customHeight="1" x14ac:dyDescent="0.3">
      <c r="A52" s="1"/>
      <c r="B52" s="4"/>
      <c r="C52" s="21"/>
      <c r="D52" s="21"/>
    </row>
    <row r="53" spans="1:4" ht="14.25" customHeight="1" x14ac:dyDescent="0.3">
      <c r="A53" s="1"/>
      <c r="B53" s="4"/>
      <c r="C53" s="21"/>
      <c r="D53" s="21"/>
    </row>
    <row r="54" spans="1:4" ht="14.25" customHeight="1" x14ac:dyDescent="0.3">
      <c r="A54" s="1"/>
      <c r="B54" s="4"/>
      <c r="C54" s="21"/>
      <c r="D54" s="21"/>
    </row>
    <row r="55" spans="1:4" ht="14.25" customHeight="1" x14ac:dyDescent="0.3">
      <c r="A55" s="1"/>
      <c r="B55" s="4"/>
      <c r="C55" s="21"/>
      <c r="D55" s="21"/>
    </row>
    <row r="56" spans="1:4" ht="14.25" customHeight="1" x14ac:dyDescent="0.3">
      <c r="A56" s="1"/>
      <c r="B56" s="4"/>
      <c r="C56" s="21"/>
      <c r="D56" s="21"/>
    </row>
    <row r="57" spans="1:4" ht="14.25" customHeight="1" x14ac:dyDescent="0.3">
      <c r="A57" s="1"/>
      <c r="B57" s="4"/>
      <c r="C57" s="21"/>
      <c r="D57" s="21"/>
    </row>
    <row r="58" spans="1:4" ht="14.25" customHeight="1" x14ac:dyDescent="0.3">
      <c r="A58" s="1"/>
      <c r="B58" s="4"/>
      <c r="C58" s="21"/>
      <c r="D58" s="21"/>
    </row>
    <row r="59" spans="1:4" ht="14.25" customHeight="1" x14ac:dyDescent="0.3">
      <c r="A59" s="1"/>
      <c r="B59" s="4"/>
      <c r="C59" s="21"/>
      <c r="D59" s="21"/>
    </row>
    <row r="60" spans="1:4" ht="14.25" customHeight="1" x14ac:dyDescent="0.3">
      <c r="A60" s="1"/>
      <c r="B60" s="4"/>
      <c r="C60" s="21"/>
      <c r="D60" s="21"/>
    </row>
    <row r="61" spans="1:4" ht="14.25" customHeight="1" x14ac:dyDescent="0.3">
      <c r="A61" s="1"/>
      <c r="B61" s="4"/>
      <c r="C61" s="21"/>
      <c r="D61" s="21"/>
    </row>
    <row r="62" spans="1:4" ht="14.25" customHeight="1" x14ac:dyDescent="0.3">
      <c r="A62" s="1"/>
      <c r="B62" s="4"/>
      <c r="C62" s="21"/>
      <c r="D62" s="21"/>
    </row>
    <row r="63" spans="1:4" ht="14.25" customHeight="1" x14ac:dyDescent="0.3">
      <c r="A63" s="1"/>
      <c r="B63" s="4"/>
      <c r="C63" s="21"/>
      <c r="D63" s="21"/>
    </row>
    <row r="64" spans="1:4" ht="14.25" customHeight="1" x14ac:dyDescent="0.3">
      <c r="A64" s="1"/>
      <c r="B64" s="4"/>
      <c r="C64" s="21"/>
      <c r="D64" s="21"/>
    </row>
    <row r="65" spans="1:4" ht="14.25" customHeight="1" x14ac:dyDescent="0.3">
      <c r="A65" s="1"/>
      <c r="B65" s="4"/>
      <c r="C65" s="21"/>
      <c r="D65" s="21"/>
    </row>
    <row r="66" spans="1:4" ht="14.25" customHeight="1" x14ac:dyDescent="0.3">
      <c r="A66" s="1"/>
      <c r="B66" s="4"/>
      <c r="C66" s="21"/>
      <c r="D66" s="21"/>
    </row>
    <row r="67" spans="1:4" ht="14.25" customHeight="1" x14ac:dyDescent="0.3">
      <c r="A67" s="1"/>
      <c r="B67" s="4"/>
      <c r="C67" s="21"/>
      <c r="D67" s="21"/>
    </row>
    <row r="68" spans="1:4" ht="14.25" customHeight="1" x14ac:dyDescent="0.3">
      <c r="A68" s="1"/>
      <c r="B68" s="4"/>
      <c r="C68" s="21"/>
      <c r="D68" s="21"/>
    </row>
    <row r="69" spans="1:4" ht="14.25" customHeight="1" x14ac:dyDescent="0.3">
      <c r="A69" s="1"/>
      <c r="B69" s="4"/>
      <c r="C69" s="21"/>
      <c r="D69" s="21"/>
    </row>
    <row r="70" spans="1:4" ht="14.25" customHeight="1" x14ac:dyDescent="0.3">
      <c r="A70" s="1"/>
      <c r="B70" s="4"/>
      <c r="C70" s="21"/>
      <c r="D70" s="21"/>
    </row>
    <row r="71" spans="1:4" ht="14.25" customHeight="1" x14ac:dyDescent="0.3">
      <c r="A71" s="1"/>
      <c r="B71" s="4"/>
      <c r="C71" s="21"/>
      <c r="D71" s="21"/>
    </row>
    <row r="72" spans="1:4" ht="14.25" customHeight="1" x14ac:dyDescent="0.3">
      <c r="A72" s="1"/>
      <c r="B72" s="4"/>
      <c r="C72" s="21"/>
      <c r="D72" s="21"/>
    </row>
    <row r="73" spans="1:4" ht="14.25" customHeight="1" x14ac:dyDescent="0.3">
      <c r="A73" s="1"/>
      <c r="B73" s="4"/>
      <c r="C73" s="21"/>
      <c r="D73" s="21"/>
    </row>
    <row r="74" spans="1:4" ht="14.25" customHeight="1" x14ac:dyDescent="0.3">
      <c r="A74" s="1"/>
      <c r="B74" s="4"/>
      <c r="C74" s="21"/>
      <c r="D74" s="21"/>
    </row>
    <row r="75" spans="1:4" ht="14.25" customHeight="1" x14ac:dyDescent="0.3">
      <c r="A75" s="1"/>
      <c r="B75" s="4"/>
      <c r="C75" s="21"/>
      <c r="D75" s="21"/>
    </row>
    <row r="76" spans="1:4" ht="14.25" customHeight="1" x14ac:dyDescent="0.3">
      <c r="A76" s="1"/>
      <c r="B76" s="4"/>
      <c r="C76" s="21"/>
      <c r="D76" s="21"/>
    </row>
    <row r="77" spans="1:4" ht="14.25" customHeight="1" x14ac:dyDescent="0.3">
      <c r="A77" s="1"/>
      <c r="B77" s="4"/>
      <c r="C77" s="21"/>
      <c r="D77" s="21"/>
    </row>
    <row r="78" spans="1:4" ht="14.25" customHeight="1" x14ac:dyDescent="0.3">
      <c r="A78" s="1"/>
      <c r="B78" s="4"/>
      <c r="C78" s="21"/>
      <c r="D78" s="21"/>
    </row>
    <row r="79" spans="1:4" ht="14.25" customHeight="1" x14ac:dyDescent="0.3">
      <c r="A79" s="1"/>
      <c r="B79" s="4"/>
      <c r="C79" s="21"/>
      <c r="D79" s="21"/>
    </row>
    <row r="80" spans="1:4" ht="14.25" customHeight="1" x14ac:dyDescent="0.3">
      <c r="A80" s="1"/>
      <c r="B80" s="4"/>
      <c r="C80" s="21"/>
      <c r="D80" s="21"/>
    </row>
    <row r="81" spans="1:4" ht="14.25" customHeight="1" x14ac:dyDescent="0.3">
      <c r="A81" s="1"/>
      <c r="B81" s="4"/>
      <c r="C81" s="21"/>
      <c r="D81" s="21"/>
    </row>
    <row r="82" spans="1:4" ht="14.25" customHeight="1" x14ac:dyDescent="0.3">
      <c r="A82" s="1"/>
      <c r="B82" s="4"/>
      <c r="C82" s="21"/>
      <c r="D82" s="21"/>
    </row>
    <row r="83" spans="1:4" ht="14.25" customHeight="1" x14ac:dyDescent="0.3">
      <c r="A83" s="1"/>
      <c r="B83" s="4"/>
      <c r="C83" s="21"/>
      <c r="D83" s="21"/>
    </row>
    <row r="84" spans="1:4" ht="14.25" customHeight="1" x14ac:dyDescent="0.3">
      <c r="A84" s="1"/>
      <c r="B84" s="4"/>
      <c r="C84" s="21"/>
      <c r="D84" s="21"/>
    </row>
    <row r="85" spans="1:4" ht="14.25" customHeight="1" x14ac:dyDescent="0.3">
      <c r="A85" s="1"/>
      <c r="B85" s="4"/>
      <c r="C85" s="21"/>
      <c r="D85" s="21"/>
    </row>
    <row r="86" spans="1:4" ht="14.25" customHeight="1" x14ac:dyDescent="0.3">
      <c r="A86" s="1"/>
      <c r="B86" s="4"/>
      <c r="C86" s="21"/>
      <c r="D86" s="21"/>
    </row>
    <row r="87" spans="1:4" ht="14.25" customHeight="1" x14ac:dyDescent="0.3">
      <c r="A87" s="1"/>
      <c r="B87" s="4"/>
      <c r="C87" s="21"/>
      <c r="D87" s="21"/>
    </row>
    <row r="88" spans="1:4" ht="14.25" customHeight="1" x14ac:dyDescent="0.3">
      <c r="A88" s="1"/>
      <c r="B88" s="4"/>
      <c r="C88" s="21"/>
      <c r="D88" s="21"/>
    </row>
    <row r="89" spans="1:4" ht="14.25" customHeight="1" x14ac:dyDescent="0.3">
      <c r="A89" s="1"/>
      <c r="B89" s="4"/>
      <c r="C89" s="21"/>
      <c r="D89" s="21"/>
    </row>
    <row r="90" spans="1:4" ht="14.25" customHeight="1" x14ac:dyDescent="0.3">
      <c r="A90" s="1"/>
      <c r="B90" s="4"/>
      <c r="C90" s="21"/>
      <c r="D90" s="21"/>
    </row>
    <row r="91" spans="1:4" ht="14.25" customHeight="1" x14ac:dyDescent="0.3">
      <c r="A91" s="1"/>
      <c r="B91" s="4"/>
      <c r="C91" s="21"/>
      <c r="D91" s="21"/>
    </row>
    <row r="92" spans="1:4" ht="14.25" customHeight="1" x14ac:dyDescent="0.3">
      <c r="A92" s="1"/>
      <c r="B92" s="4"/>
      <c r="C92" s="21"/>
      <c r="D92" s="21"/>
    </row>
    <row r="93" spans="1:4" ht="14.25" customHeight="1" x14ac:dyDescent="0.3">
      <c r="A93" s="1"/>
      <c r="B93" s="4"/>
      <c r="C93" s="21"/>
      <c r="D93" s="21"/>
    </row>
    <row r="94" spans="1:4" ht="14.25" customHeight="1" x14ac:dyDescent="0.3">
      <c r="A94" s="1"/>
      <c r="B94" s="4"/>
      <c r="C94" s="21"/>
      <c r="D94" s="21"/>
    </row>
    <row r="95" spans="1:4" ht="14.25" customHeight="1" x14ac:dyDescent="0.3">
      <c r="A95" s="1"/>
      <c r="B95" s="4"/>
      <c r="C95" s="21"/>
      <c r="D95" s="21"/>
    </row>
    <row r="96" spans="1:4" ht="14.25" customHeight="1" x14ac:dyDescent="0.3">
      <c r="A96" s="1"/>
      <c r="B96" s="4"/>
      <c r="C96" s="21"/>
      <c r="D96" s="21"/>
    </row>
    <row r="97" spans="1:4" ht="14.25" customHeight="1" x14ac:dyDescent="0.3">
      <c r="A97" s="1"/>
      <c r="B97" s="4"/>
      <c r="C97" s="21"/>
      <c r="D97" s="21"/>
    </row>
    <row r="98" spans="1:4" ht="14.25" customHeight="1" x14ac:dyDescent="0.3">
      <c r="A98" s="1"/>
      <c r="B98" s="4"/>
      <c r="C98" s="21"/>
      <c r="D98" s="21"/>
    </row>
    <row r="99" spans="1:4" ht="14.25" customHeight="1" x14ac:dyDescent="0.3">
      <c r="A99" s="1"/>
      <c r="B99" s="4"/>
      <c r="C99" s="21"/>
      <c r="D99" s="21"/>
    </row>
    <row r="100" spans="1:4" ht="14.25" customHeight="1" x14ac:dyDescent="0.3">
      <c r="A100" s="1"/>
      <c r="B100" s="4"/>
      <c r="C100" s="21"/>
      <c r="D100" s="21"/>
    </row>
    <row r="101" spans="1:4" ht="14.25" customHeight="1" x14ac:dyDescent="0.3">
      <c r="A101" s="1"/>
      <c r="B101" s="4"/>
      <c r="C101" s="21"/>
      <c r="D101" s="21"/>
    </row>
    <row r="102" spans="1:4" ht="14.25" customHeight="1" x14ac:dyDescent="0.3">
      <c r="A102" s="1"/>
      <c r="B102" s="4"/>
      <c r="C102" s="21"/>
      <c r="D102" s="21"/>
    </row>
    <row r="103" spans="1:4" ht="14.25" customHeight="1" x14ac:dyDescent="0.3">
      <c r="A103" s="1"/>
      <c r="B103" s="4"/>
      <c r="C103" s="21"/>
      <c r="D103" s="21"/>
    </row>
    <row r="104" spans="1:4" ht="14.25" customHeight="1" x14ac:dyDescent="0.3">
      <c r="A104" s="1"/>
      <c r="B104" s="4"/>
      <c r="C104" s="21"/>
      <c r="D104" s="21"/>
    </row>
    <row r="105" spans="1:4" ht="14.25" customHeight="1" x14ac:dyDescent="0.3">
      <c r="A105" s="1"/>
      <c r="B105" s="4"/>
      <c r="C105" s="21"/>
      <c r="D105" s="21"/>
    </row>
    <row r="106" spans="1:4" ht="14.25" customHeight="1" x14ac:dyDescent="0.3">
      <c r="A106" s="1"/>
      <c r="B106" s="4"/>
      <c r="C106" s="21"/>
      <c r="D106" s="21"/>
    </row>
    <row r="107" spans="1:4" ht="14.25" customHeight="1" x14ac:dyDescent="0.3">
      <c r="A107" s="1"/>
      <c r="B107" s="4"/>
      <c r="C107" s="21"/>
      <c r="D107" s="21"/>
    </row>
    <row r="108" spans="1:4" ht="14.25" customHeight="1" x14ac:dyDescent="0.3">
      <c r="A108" s="1"/>
      <c r="B108" s="4"/>
      <c r="C108" s="21"/>
      <c r="D108" s="21"/>
    </row>
    <row r="109" spans="1:4" ht="14.25" customHeight="1" x14ac:dyDescent="0.3">
      <c r="A109" s="1"/>
      <c r="B109" s="4"/>
      <c r="C109" s="21"/>
      <c r="D109" s="21"/>
    </row>
    <row r="110" spans="1:4" ht="14.25" customHeight="1" x14ac:dyDescent="0.3">
      <c r="A110" s="1"/>
      <c r="B110" s="4"/>
      <c r="C110" s="21"/>
      <c r="D110" s="21"/>
    </row>
    <row r="111" spans="1:4" ht="14.25" customHeight="1" x14ac:dyDescent="0.3">
      <c r="A111" s="1"/>
      <c r="B111" s="4"/>
      <c r="C111" s="21"/>
      <c r="D111" s="21"/>
    </row>
    <row r="112" spans="1:4" ht="14.25" customHeight="1" x14ac:dyDescent="0.3">
      <c r="A112" s="1"/>
      <c r="B112" s="4"/>
      <c r="C112" s="21"/>
      <c r="D112" s="21"/>
    </row>
    <row r="113" spans="1:4" ht="14.25" customHeight="1" x14ac:dyDescent="0.3">
      <c r="A113" s="1"/>
      <c r="B113" s="4"/>
      <c r="C113" s="21"/>
      <c r="D113" s="21"/>
    </row>
    <row r="114" spans="1:4" ht="14.25" customHeight="1" x14ac:dyDescent="0.3">
      <c r="A114" s="1"/>
      <c r="B114" s="4"/>
      <c r="C114" s="21"/>
      <c r="D114" s="21"/>
    </row>
    <row r="115" spans="1:4" ht="14.25" customHeight="1" x14ac:dyDescent="0.3">
      <c r="A115" s="1"/>
      <c r="B115" s="4"/>
      <c r="C115" s="21"/>
      <c r="D115" s="21"/>
    </row>
    <row r="116" spans="1:4" ht="14.25" customHeight="1" x14ac:dyDescent="0.3">
      <c r="A116" s="1"/>
      <c r="B116" s="4"/>
      <c r="C116" s="21"/>
      <c r="D116" s="21"/>
    </row>
    <row r="117" spans="1:4" ht="14.25" customHeight="1" x14ac:dyDescent="0.3">
      <c r="A117" s="1"/>
      <c r="B117" s="4"/>
      <c r="C117" s="21"/>
      <c r="D117" s="21"/>
    </row>
    <row r="118" spans="1:4" ht="14.25" customHeight="1" x14ac:dyDescent="0.3">
      <c r="A118" s="1"/>
      <c r="B118" s="4"/>
      <c r="C118" s="21"/>
      <c r="D118" s="21"/>
    </row>
    <row r="119" spans="1:4" ht="14.25" customHeight="1" x14ac:dyDescent="0.3">
      <c r="A119" s="1"/>
      <c r="B119" s="4"/>
      <c r="C119" s="21"/>
      <c r="D119" s="21"/>
    </row>
    <row r="120" spans="1:4" ht="14.25" customHeight="1" x14ac:dyDescent="0.3">
      <c r="A120" s="1"/>
      <c r="B120" s="4"/>
      <c r="C120" s="21"/>
      <c r="D120" s="21"/>
    </row>
    <row r="121" spans="1:4" ht="14.25" customHeight="1" x14ac:dyDescent="0.3">
      <c r="A121" s="1"/>
      <c r="B121" s="4"/>
      <c r="C121" s="21"/>
      <c r="D121" s="21"/>
    </row>
    <row r="122" spans="1:4" ht="14.25" customHeight="1" x14ac:dyDescent="0.3">
      <c r="A122" s="1"/>
      <c r="B122" s="4"/>
      <c r="C122" s="21"/>
      <c r="D122" s="21"/>
    </row>
    <row r="123" spans="1:4" ht="14.25" customHeight="1" x14ac:dyDescent="0.3">
      <c r="A123" s="1"/>
      <c r="B123" s="4"/>
      <c r="C123" s="21"/>
      <c r="D123" s="21"/>
    </row>
    <row r="124" spans="1:4" ht="14.25" customHeight="1" x14ac:dyDescent="0.3">
      <c r="A124" s="1"/>
      <c r="B124" s="4"/>
      <c r="C124" s="21"/>
      <c r="D124" s="21"/>
    </row>
    <row r="125" spans="1:4" ht="14.25" customHeight="1" x14ac:dyDescent="0.3">
      <c r="A125" s="1"/>
      <c r="B125" s="4"/>
      <c r="C125" s="21"/>
      <c r="D125" s="21"/>
    </row>
    <row r="126" spans="1:4" ht="14.25" customHeight="1" x14ac:dyDescent="0.3">
      <c r="A126" s="1"/>
      <c r="B126" s="4"/>
      <c r="C126" s="21"/>
      <c r="D126" s="21"/>
    </row>
    <row r="127" spans="1:4" ht="14.25" customHeight="1" x14ac:dyDescent="0.3">
      <c r="A127" s="1"/>
      <c r="B127" s="4"/>
      <c r="C127" s="21"/>
      <c r="D127" s="21"/>
    </row>
    <row r="128" spans="1:4" ht="14.25" customHeight="1" x14ac:dyDescent="0.3">
      <c r="A128" s="1"/>
      <c r="B128" s="4"/>
      <c r="C128" s="21"/>
      <c r="D128" s="21"/>
    </row>
    <row r="129" spans="1:4" ht="14.25" customHeight="1" x14ac:dyDescent="0.3">
      <c r="A129" s="1"/>
      <c r="B129" s="4"/>
      <c r="C129" s="21"/>
      <c r="D129" s="21"/>
    </row>
    <row r="130" spans="1:4" ht="14.25" customHeight="1" x14ac:dyDescent="0.3">
      <c r="A130" s="1"/>
      <c r="B130" s="4"/>
      <c r="C130" s="21"/>
      <c r="D130" s="21"/>
    </row>
    <row r="131" spans="1:4" ht="14.25" customHeight="1" x14ac:dyDescent="0.3">
      <c r="A131" s="1"/>
      <c r="B131" s="4"/>
      <c r="C131" s="21"/>
      <c r="D131" s="21"/>
    </row>
    <row r="132" spans="1:4" ht="14.25" customHeight="1" x14ac:dyDescent="0.3">
      <c r="A132" s="1"/>
      <c r="B132" s="4"/>
      <c r="C132" s="21"/>
      <c r="D132" s="21"/>
    </row>
    <row r="133" spans="1:4" ht="14.25" customHeight="1" x14ac:dyDescent="0.3">
      <c r="A133" s="1"/>
      <c r="B133" s="4"/>
      <c r="C133" s="21"/>
      <c r="D133" s="21"/>
    </row>
    <row r="134" spans="1:4" ht="14.25" customHeight="1" x14ac:dyDescent="0.3">
      <c r="A134" s="1"/>
      <c r="B134" s="4"/>
      <c r="C134" s="21"/>
      <c r="D134" s="21"/>
    </row>
    <row r="135" spans="1:4" ht="14.25" customHeight="1" x14ac:dyDescent="0.3">
      <c r="A135" s="1"/>
      <c r="B135" s="4"/>
      <c r="C135" s="21"/>
      <c r="D135" s="21"/>
    </row>
    <row r="136" spans="1:4" ht="14.25" customHeight="1" x14ac:dyDescent="0.3">
      <c r="A136" s="1"/>
      <c r="B136" s="4"/>
      <c r="C136" s="21"/>
      <c r="D136" s="21"/>
    </row>
    <row r="137" spans="1:4" ht="14.25" customHeight="1" x14ac:dyDescent="0.3">
      <c r="A137" s="1"/>
      <c r="B137" s="4"/>
      <c r="C137" s="21"/>
      <c r="D137" s="21"/>
    </row>
    <row r="138" spans="1:4" ht="14.25" customHeight="1" x14ac:dyDescent="0.3">
      <c r="A138" s="1"/>
      <c r="B138" s="4"/>
      <c r="C138" s="21"/>
      <c r="D138" s="21"/>
    </row>
    <row r="139" spans="1:4" ht="14.25" customHeight="1" x14ac:dyDescent="0.3">
      <c r="A139" s="1"/>
      <c r="B139" s="4"/>
      <c r="C139" s="21"/>
      <c r="D139" s="21"/>
    </row>
    <row r="140" spans="1:4" ht="14.25" customHeight="1" x14ac:dyDescent="0.3">
      <c r="A140" s="1"/>
      <c r="B140" s="4"/>
      <c r="C140" s="21"/>
      <c r="D140" s="21"/>
    </row>
    <row r="141" spans="1:4" ht="14.25" customHeight="1" x14ac:dyDescent="0.3">
      <c r="A141" s="1"/>
      <c r="B141" s="4"/>
      <c r="C141" s="21"/>
      <c r="D141" s="21"/>
    </row>
    <row r="142" spans="1:4" ht="14.25" customHeight="1" x14ac:dyDescent="0.3">
      <c r="A142" s="1"/>
      <c r="B142" s="4"/>
      <c r="C142" s="21"/>
      <c r="D142" s="21"/>
    </row>
    <row r="143" spans="1:4" ht="14.25" customHeight="1" x14ac:dyDescent="0.3">
      <c r="A143" s="1"/>
      <c r="B143" s="4"/>
      <c r="C143" s="21"/>
      <c r="D143" s="21"/>
    </row>
    <row r="144" spans="1:4" ht="14.25" customHeight="1" x14ac:dyDescent="0.3">
      <c r="A144" s="1"/>
      <c r="B144" s="4"/>
      <c r="C144" s="21"/>
      <c r="D144" s="21"/>
    </row>
    <row r="145" spans="1:4" ht="14.25" customHeight="1" x14ac:dyDescent="0.3">
      <c r="A145" s="1"/>
      <c r="B145" s="4"/>
      <c r="C145" s="21"/>
      <c r="D145" s="21"/>
    </row>
    <row r="146" spans="1:4" ht="14.25" customHeight="1" x14ac:dyDescent="0.3">
      <c r="A146" s="1"/>
      <c r="B146" s="4"/>
      <c r="C146" s="21"/>
      <c r="D146" s="21"/>
    </row>
    <row r="147" spans="1:4" ht="14.25" customHeight="1" x14ac:dyDescent="0.3">
      <c r="A147" s="1"/>
      <c r="B147" s="4"/>
      <c r="C147" s="21"/>
      <c r="D147" s="21"/>
    </row>
    <row r="148" spans="1:4" ht="14.25" customHeight="1" x14ac:dyDescent="0.3">
      <c r="A148" s="1"/>
      <c r="B148" s="4"/>
      <c r="C148" s="21"/>
      <c r="D148" s="21"/>
    </row>
    <row r="149" spans="1:4" ht="14.25" customHeight="1" x14ac:dyDescent="0.3">
      <c r="A149" s="1"/>
      <c r="B149" s="4"/>
      <c r="C149" s="21"/>
      <c r="D149" s="21"/>
    </row>
    <row r="150" spans="1:4" ht="14.25" customHeight="1" x14ac:dyDescent="0.3">
      <c r="A150" s="1"/>
      <c r="B150" s="4"/>
      <c r="C150" s="21"/>
      <c r="D150" s="21"/>
    </row>
    <row r="151" spans="1:4" ht="14.25" customHeight="1" x14ac:dyDescent="0.3">
      <c r="A151" s="1"/>
      <c r="B151" s="4"/>
      <c r="C151" s="21"/>
      <c r="D151" s="21"/>
    </row>
    <row r="152" spans="1:4" ht="14.25" customHeight="1" x14ac:dyDescent="0.3">
      <c r="A152" s="1"/>
      <c r="B152" s="4"/>
      <c r="C152" s="21"/>
      <c r="D152" s="21"/>
    </row>
    <row r="153" spans="1:4" ht="14.25" customHeight="1" x14ac:dyDescent="0.3">
      <c r="A153" s="1"/>
      <c r="B153" s="4"/>
      <c r="C153" s="21"/>
      <c r="D153" s="21"/>
    </row>
    <row r="154" spans="1:4" ht="14.25" customHeight="1" x14ac:dyDescent="0.3">
      <c r="A154" s="1"/>
      <c r="B154" s="4"/>
      <c r="C154" s="21"/>
      <c r="D154" s="21"/>
    </row>
    <row r="155" spans="1:4" ht="14.25" customHeight="1" x14ac:dyDescent="0.3">
      <c r="A155" s="1"/>
      <c r="B155" s="4"/>
      <c r="C155" s="21"/>
      <c r="D155" s="21"/>
    </row>
    <row r="156" spans="1:4" ht="14.25" customHeight="1" x14ac:dyDescent="0.3">
      <c r="A156" s="1"/>
      <c r="B156" s="4"/>
      <c r="C156" s="21"/>
      <c r="D156" s="21"/>
    </row>
    <row r="157" spans="1:4" ht="14.25" customHeight="1" x14ac:dyDescent="0.3">
      <c r="A157" s="1"/>
      <c r="B157" s="4"/>
      <c r="C157" s="21"/>
      <c r="D157" s="21"/>
    </row>
    <row r="158" spans="1:4" ht="14.25" customHeight="1" x14ac:dyDescent="0.3">
      <c r="A158" s="1"/>
      <c r="B158" s="4"/>
      <c r="C158" s="21"/>
      <c r="D158" s="21"/>
    </row>
    <row r="159" spans="1:4" ht="14.25" customHeight="1" x14ac:dyDescent="0.3">
      <c r="A159" s="1"/>
      <c r="B159" s="4"/>
      <c r="C159" s="21"/>
      <c r="D159" s="21"/>
    </row>
    <row r="160" spans="1:4" ht="14.25" customHeight="1" x14ac:dyDescent="0.3">
      <c r="A160" s="1"/>
      <c r="B160" s="4"/>
      <c r="C160" s="21"/>
      <c r="D160" s="21"/>
    </row>
    <row r="161" spans="1:4" ht="14.25" customHeight="1" x14ac:dyDescent="0.3">
      <c r="A161" s="1"/>
      <c r="B161" s="4"/>
      <c r="C161" s="21"/>
      <c r="D161" s="21"/>
    </row>
    <row r="162" spans="1:4" ht="14.25" customHeight="1" x14ac:dyDescent="0.3">
      <c r="A162" s="1"/>
      <c r="B162" s="4"/>
      <c r="C162" s="21"/>
      <c r="D162" s="21"/>
    </row>
    <row r="163" spans="1:4" ht="14.25" customHeight="1" x14ac:dyDescent="0.3">
      <c r="A163" s="1"/>
      <c r="B163" s="4"/>
      <c r="C163" s="21"/>
      <c r="D163" s="21"/>
    </row>
    <row r="164" spans="1:4" ht="14.25" customHeight="1" x14ac:dyDescent="0.3">
      <c r="A164" s="1"/>
      <c r="B164" s="4"/>
      <c r="C164" s="21"/>
      <c r="D164" s="21"/>
    </row>
    <row r="165" spans="1:4" ht="14.25" customHeight="1" x14ac:dyDescent="0.3">
      <c r="A165" s="1"/>
      <c r="B165" s="4"/>
      <c r="C165" s="21"/>
      <c r="D165" s="21"/>
    </row>
    <row r="166" spans="1:4" ht="14.25" customHeight="1" x14ac:dyDescent="0.3">
      <c r="A166" s="1"/>
      <c r="B166" s="4"/>
      <c r="C166" s="21"/>
      <c r="D166" s="21"/>
    </row>
    <row r="167" spans="1:4" ht="14.25" customHeight="1" x14ac:dyDescent="0.3">
      <c r="A167" s="1"/>
      <c r="B167" s="4"/>
      <c r="C167" s="21"/>
      <c r="D167" s="21"/>
    </row>
    <row r="168" spans="1:4" ht="14.25" customHeight="1" x14ac:dyDescent="0.3">
      <c r="A168" s="1"/>
      <c r="B168" s="4"/>
      <c r="C168" s="21"/>
      <c r="D168" s="21"/>
    </row>
    <row r="169" spans="1:4" ht="14.25" customHeight="1" x14ac:dyDescent="0.3">
      <c r="A169" s="1"/>
      <c r="B169" s="4"/>
      <c r="C169" s="21"/>
      <c r="D169" s="21"/>
    </row>
    <row r="170" spans="1:4" ht="14.25" customHeight="1" x14ac:dyDescent="0.3">
      <c r="A170" s="1"/>
      <c r="B170" s="4"/>
      <c r="C170" s="21"/>
      <c r="D170" s="21"/>
    </row>
    <row r="171" spans="1:4" ht="14.25" customHeight="1" x14ac:dyDescent="0.3">
      <c r="A171" s="1"/>
      <c r="B171" s="4"/>
      <c r="C171" s="21"/>
      <c r="D171" s="21"/>
    </row>
    <row r="172" spans="1:4" ht="14.25" customHeight="1" x14ac:dyDescent="0.3">
      <c r="A172" s="1"/>
      <c r="B172" s="4"/>
      <c r="C172" s="21"/>
      <c r="D172" s="21"/>
    </row>
    <row r="173" spans="1:4" ht="14.25" customHeight="1" x14ac:dyDescent="0.3">
      <c r="A173" s="1"/>
      <c r="B173" s="4"/>
      <c r="C173" s="21"/>
      <c r="D173" s="21"/>
    </row>
    <row r="174" spans="1:4" ht="14.25" customHeight="1" x14ac:dyDescent="0.3">
      <c r="A174" s="1"/>
      <c r="B174" s="4"/>
      <c r="C174" s="21"/>
      <c r="D174" s="21"/>
    </row>
    <row r="175" spans="1:4" ht="14.25" customHeight="1" x14ac:dyDescent="0.3">
      <c r="A175" s="1"/>
      <c r="B175" s="4"/>
      <c r="C175" s="21"/>
      <c r="D175" s="21"/>
    </row>
    <row r="176" spans="1:4" ht="14.25" customHeight="1" x14ac:dyDescent="0.3">
      <c r="A176" s="1"/>
      <c r="B176" s="4"/>
      <c r="C176" s="21"/>
      <c r="D176" s="21"/>
    </row>
    <row r="177" spans="1:4" ht="14.25" customHeight="1" x14ac:dyDescent="0.3">
      <c r="A177" s="1"/>
      <c r="B177" s="4"/>
      <c r="C177" s="21"/>
      <c r="D177" s="21"/>
    </row>
    <row r="178" spans="1:4" ht="14.25" customHeight="1" x14ac:dyDescent="0.3">
      <c r="A178" s="1"/>
      <c r="B178" s="4"/>
      <c r="C178" s="21"/>
      <c r="D178" s="21"/>
    </row>
    <row r="179" spans="1:4" ht="14.25" customHeight="1" x14ac:dyDescent="0.3">
      <c r="A179" s="1"/>
      <c r="B179" s="4"/>
      <c r="C179" s="21"/>
      <c r="D179" s="21"/>
    </row>
    <row r="180" spans="1:4" ht="14.25" customHeight="1" x14ac:dyDescent="0.3">
      <c r="A180" s="1"/>
      <c r="B180" s="4"/>
      <c r="C180" s="21"/>
      <c r="D180" s="21"/>
    </row>
    <row r="181" spans="1:4" ht="14.25" customHeight="1" x14ac:dyDescent="0.3">
      <c r="A181" s="1"/>
      <c r="B181" s="4"/>
      <c r="C181" s="21"/>
      <c r="D181" s="21"/>
    </row>
    <row r="182" spans="1:4" ht="14.25" customHeight="1" x14ac:dyDescent="0.3">
      <c r="A182" s="1"/>
      <c r="B182" s="4"/>
      <c r="C182" s="21"/>
      <c r="D182" s="21"/>
    </row>
    <row r="183" spans="1:4" ht="14.25" customHeight="1" x14ac:dyDescent="0.3">
      <c r="A183" s="1"/>
      <c r="B183" s="4"/>
      <c r="C183" s="21"/>
      <c r="D183" s="21"/>
    </row>
    <row r="184" spans="1:4" ht="14.25" customHeight="1" x14ac:dyDescent="0.3">
      <c r="A184" s="1"/>
      <c r="B184" s="4"/>
      <c r="C184" s="21"/>
      <c r="D184" s="21"/>
    </row>
    <row r="185" spans="1:4" ht="14.25" customHeight="1" x14ac:dyDescent="0.3">
      <c r="A185" s="1"/>
      <c r="B185" s="4"/>
      <c r="C185" s="21"/>
      <c r="D185" s="21"/>
    </row>
    <row r="186" spans="1:4" ht="14.25" customHeight="1" x14ac:dyDescent="0.3">
      <c r="A186" s="1"/>
      <c r="B186" s="4"/>
      <c r="C186" s="21"/>
      <c r="D186" s="21"/>
    </row>
    <row r="187" spans="1:4" ht="14.25" customHeight="1" x14ac:dyDescent="0.3">
      <c r="A187" s="1"/>
      <c r="B187" s="4"/>
      <c r="C187" s="21"/>
      <c r="D187" s="21"/>
    </row>
    <row r="188" spans="1:4" ht="14.25" customHeight="1" x14ac:dyDescent="0.3">
      <c r="A188" s="1"/>
      <c r="B188" s="4"/>
      <c r="C188" s="21"/>
      <c r="D188" s="21"/>
    </row>
    <row r="189" spans="1:4" ht="14.25" customHeight="1" x14ac:dyDescent="0.3">
      <c r="A189" s="1"/>
      <c r="B189" s="4"/>
      <c r="C189" s="21"/>
      <c r="D189" s="21"/>
    </row>
    <row r="190" spans="1:4" ht="14.25" customHeight="1" x14ac:dyDescent="0.3">
      <c r="A190" s="1"/>
      <c r="B190" s="4"/>
      <c r="C190" s="21"/>
      <c r="D190" s="21"/>
    </row>
    <row r="191" spans="1:4" ht="14.25" customHeight="1" x14ac:dyDescent="0.3">
      <c r="A191" s="1"/>
      <c r="B191" s="4"/>
      <c r="C191" s="21"/>
      <c r="D191" s="21"/>
    </row>
    <row r="192" spans="1:4" ht="14.25" customHeight="1" x14ac:dyDescent="0.3">
      <c r="A192" s="1"/>
      <c r="B192" s="4"/>
      <c r="C192" s="21"/>
      <c r="D192" s="21"/>
    </row>
    <row r="193" spans="1:4" ht="14.25" customHeight="1" x14ac:dyDescent="0.3">
      <c r="A193" s="1"/>
      <c r="B193" s="4"/>
      <c r="C193" s="21"/>
      <c r="D193" s="21"/>
    </row>
    <row r="194" spans="1:4" ht="14.25" customHeight="1" x14ac:dyDescent="0.3">
      <c r="A194" s="1"/>
      <c r="B194" s="4"/>
      <c r="C194" s="21"/>
      <c r="D194" s="21"/>
    </row>
    <row r="195" spans="1:4" ht="14.25" customHeight="1" x14ac:dyDescent="0.3">
      <c r="A195" s="1"/>
      <c r="B195" s="4"/>
      <c r="C195" s="21"/>
      <c r="D195" s="21"/>
    </row>
    <row r="196" spans="1:4" ht="14.25" customHeight="1" x14ac:dyDescent="0.3">
      <c r="A196" s="1"/>
      <c r="B196" s="4"/>
      <c r="C196" s="21"/>
      <c r="D196" s="21"/>
    </row>
    <row r="197" spans="1:4" ht="14.25" customHeight="1" x14ac:dyDescent="0.3">
      <c r="A197" s="1"/>
      <c r="B197" s="4"/>
      <c r="C197" s="21"/>
      <c r="D197" s="21"/>
    </row>
    <row r="198" spans="1:4" ht="14.25" customHeight="1" x14ac:dyDescent="0.3">
      <c r="A198" s="1"/>
      <c r="B198" s="4"/>
      <c r="C198" s="21"/>
      <c r="D198" s="21"/>
    </row>
    <row r="199" spans="1:4" ht="14.25" customHeight="1" x14ac:dyDescent="0.3">
      <c r="A199" s="1"/>
      <c r="B199" s="4"/>
      <c r="C199" s="21"/>
      <c r="D199" s="21"/>
    </row>
    <row r="200" spans="1:4" ht="14.25" customHeight="1" x14ac:dyDescent="0.3">
      <c r="A200" s="1"/>
      <c r="B200" s="4"/>
      <c r="C200" s="21"/>
      <c r="D200" s="21"/>
    </row>
    <row r="201" spans="1:4" ht="14.25" customHeight="1" x14ac:dyDescent="0.3">
      <c r="A201" s="1"/>
      <c r="B201" s="4"/>
      <c r="C201" s="21"/>
      <c r="D201" s="21"/>
    </row>
    <row r="202" spans="1:4" ht="14.25" customHeight="1" x14ac:dyDescent="0.3">
      <c r="A202" s="1"/>
      <c r="B202" s="4"/>
      <c r="C202" s="21"/>
      <c r="D202" s="21"/>
    </row>
    <row r="203" spans="1:4" ht="14.25" customHeight="1" x14ac:dyDescent="0.3">
      <c r="A203" s="1"/>
      <c r="B203" s="4"/>
      <c r="C203" s="21"/>
      <c r="D203" s="21"/>
    </row>
    <row r="204" spans="1:4" ht="14.25" customHeight="1" x14ac:dyDescent="0.3">
      <c r="A204" s="1"/>
      <c r="B204" s="4"/>
      <c r="C204" s="21"/>
      <c r="D204" s="21"/>
    </row>
    <row r="205" spans="1:4" ht="14.25" customHeight="1" x14ac:dyDescent="0.3">
      <c r="A205" s="1"/>
      <c r="B205" s="4"/>
      <c r="C205" s="21"/>
      <c r="D205" s="21"/>
    </row>
    <row r="206" spans="1:4" ht="14.25" customHeight="1" x14ac:dyDescent="0.3">
      <c r="A206" s="1"/>
      <c r="B206" s="4"/>
      <c r="C206" s="21"/>
      <c r="D206" s="21"/>
    </row>
    <row r="207" spans="1:4" ht="14.25" customHeight="1" x14ac:dyDescent="0.3">
      <c r="A207" s="1"/>
      <c r="B207" s="4"/>
      <c r="C207" s="21"/>
      <c r="D207" s="21"/>
    </row>
    <row r="208" spans="1:4" ht="14.25" customHeight="1" x14ac:dyDescent="0.3">
      <c r="A208" s="1"/>
      <c r="B208" s="4"/>
      <c r="C208" s="21"/>
      <c r="D208" s="21"/>
    </row>
    <row r="209" spans="1:4" ht="14.25" customHeight="1" x14ac:dyDescent="0.3">
      <c r="A209" s="1"/>
      <c r="B209" s="4"/>
      <c r="C209" s="21"/>
      <c r="D209" s="21"/>
    </row>
    <row r="210" spans="1:4" ht="14.25" customHeight="1" x14ac:dyDescent="0.3">
      <c r="A210" s="1"/>
      <c r="B210" s="4"/>
      <c r="C210" s="21"/>
      <c r="D210" s="21"/>
    </row>
    <row r="211" spans="1:4" ht="14.25" customHeight="1" x14ac:dyDescent="0.3">
      <c r="A211" s="1"/>
      <c r="B211" s="4"/>
      <c r="C211" s="21"/>
      <c r="D211" s="21"/>
    </row>
    <row r="212" spans="1:4" ht="14.25" customHeight="1" x14ac:dyDescent="0.3">
      <c r="A212" s="1"/>
      <c r="B212" s="4"/>
      <c r="C212" s="21"/>
      <c r="D212" s="21"/>
    </row>
    <row r="213" spans="1:4" ht="14.25" customHeight="1" x14ac:dyDescent="0.3">
      <c r="A213" s="1"/>
      <c r="B213" s="4"/>
      <c r="C213" s="21"/>
      <c r="D213" s="21"/>
    </row>
    <row r="214" spans="1:4" ht="14.25" customHeight="1" x14ac:dyDescent="0.3">
      <c r="A214" s="1"/>
      <c r="B214" s="4"/>
      <c r="C214" s="21"/>
      <c r="D214" s="21"/>
    </row>
    <row r="215" spans="1:4" ht="14.25" customHeight="1" x14ac:dyDescent="0.3">
      <c r="A215" s="1"/>
      <c r="B215" s="4"/>
      <c r="C215" s="21"/>
      <c r="D215" s="21"/>
    </row>
    <row r="216" spans="1:4" ht="14.25" customHeight="1" x14ac:dyDescent="0.3">
      <c r="A216" s="1"/>
      <c r="B216" s="4"/>
      <c r="C216" s="21"/>
      <c r="D216" s="21"/>
    </row>
    <row r="217" spans="1:4" ht="14.25" customHeight="1" x14ac:dyDescent="0.3">
      <c r="A217" s="1"/>
      <c r="B217" s="4"/>
      <c r="C217" s="21"/>
      <c r="D217" s="21"/>
    </row>
    <row r="218" spans="1:4" ht="14.25" customHeight="1" x14ac:dyDescent="0.3">
      <c r="A218" s="1"/>
      <c r="B218" s="4"/>
      <c r="C218" s="21"/>
      <c r="D218" s="21"/>
    </row>
    <row r="219" spans="1:4" ht="14.25" customHeight="1" x14ac:dyDescent="0.3">
      <c r="A219" s="1"/>
      <c r="B219" s="4"/>
      <c r="C219" s="21"/>
      <c r="D219" s="21"/>
    </row>
    <row r="220" spans="1:4" ht="14.25" customHeight="1" x14ac:dyDescent="0.3">
      <c r="A220" s="1"/>
      <c r="B220" s="4"/>
      <c r="C220" s="21"/>
      <c r="D220" s="21"/>
    </row>
    <row r="221" spans="1:4" ht="14.25" customHeight="1" x14ac:dyDescent="0.3">
      <c r="A221" s="1"/>
      <c r="B221" s="4"/>
      <c r="C221" s="21"/>
      <c r="D221" s="21"/>
    </row>
    <row r="222" spans="1:4" ht="14.25" customHeight="1" x14ac:dyDescent="0.3">
      <c r="A222" s="1"/>
      <c r="B222" s="4"/>
      <c r="C222" s="21"/>
      <c r="D222" s="21"/>
    </row>
    <row r="223" spans="1:4" ht="14.25" customHeight="1" x14ac:dyDescent="0.3">
      <c r="A223" s="1"/>
      <c r="B223" s="4"/>
      <c r="C223" s="21"/>
      <c r="D223" s="21"/>
    </row>
    <row r="224" spans="1:4" ht="14.25" customHeight="1" x14ac:dyDescent="0.3">
      <c r="A224" s="1"/>
      <c r="B224" s="4"/>
      <c r="C224" s="21"/>
      <c r="D224" s="21"/>
    </row>
    <row r="225" spans="1:4" ht="14.25" customHeight="1" x14ac:dyDescent="0.3">
      <c r="A225" s="1"/>
      <c r="B225" s="4"/>
      <c r="C225" s="21"/>
      <c r="D225" s="21"/>
    </row>
    <row r="226" spans="1:4" ht="14.25" customHeight="1" x14ac:dyDescent="0.3">
      <c r="A226" s="1"/>
      <c r="B226" s="4"/>
      <c r="C226" s="21"/>
      <c r="D226" s="21"/>
    </row>
    <row r="227" spans="1:4" ht="14.25" customHeight="1" x14ac:dyDescent="0.3">
      <c r="A227" s="1"/>
      <c r="B227" s="4"/>
      <c r="C227" s="21"/>
      <c r="D227" s="21"/>
    </row>
    <row r="228" spans="1:4" ht="14.25" customHeight="1" x14ac:dyDescent="0.3">
      <c r="A228" s="1"/>
      <c r="B228" s="4"/>
      <c r="C228" s="21"/>
      <c r="D228" s="21"/>
    </row>
    <row r="229" spans="1:4" ht="14.25" customHeight="1" x14ac:dyDescent="0.3">
      <c r="A229" s="1"/>
      <c r="B229" s="4"/>
      <c r="C229" s="21"/>
      <c r="D229" s="21"/>
    </row>
    <row r="230" spans="1:4" ht="14.25" customHeight="1" x14ac:dyDescent="0.3">
      <c r="A230" s="1"/>
      <c r="B230" s="4"/>
      <c r="C230" s="21"/>
      <c r="D230" s="21"/>
    </row>
    <row r="231" spans="1:4" ht="14.25" customHeight="1" x14ac:dyDescent="0.3">
      <c r="A231" s="1"/>
      <c r="B231" s="4"/>
      <c r="C231" s="21"/>
      <c r="D231" s="21"/>
    </row>
    <row r="232" spans="1:4" ht="14.25" customHeight="1" x14ac:dyDescent="0.3">
      <c r="A232" s="1"/>
      <c r="B232" s="4"/>
      <c r="C232" s="21"/>
      <c r="D232" s="21"/>
    </row>
    <row r="233" spans="1:4" ht="14.25" customHeight="1" x14ac:dyDescent="0.3">
      <c r="A233" s="1"/>
      <c r="B233" s="4"/>
      <c r="C233" s="21"/>
      <c r="D233" s="21"/>
    </row>
    <row r="234" spans="1:4" ht="14.25" customHeight="1" x14ac:dyDescent="0.3">
      <c r="A234" s="1"/>
      <c r="B234" s="4"/>
      <c r="C234" s="21"/>
      <c r="D234" s="21"/>
    </row>
    <row r="235" spans="1:4" ht="14.25" customHeight="1" x14ac:dyDescent="0.3">
      <c r="A235" s="1"/>
      <c r="B235" s="4"/>
      <c r="C235" s="21"/>
      <c r="D235" s="21"/>
    </row>
    <row r="236" spans="1:4" ht="14.25" customHeight="1" x14ac:dyDescent="0.3">
      <c r="A236" s="1"/>
      <c r="B236" s="4"/>
      <c r="C236" s="21"/>
      <c r="D236" s="21"/>
    </row>
    <row r="237" spans="1:4" ht="14.25" customHeight="1" x14ac:dyDescent="0.3">
      <c r="A237" s="1"/>
      <c r="B237" s="4"/>
      <c r="C237" s="21"/>
      <c r="D237" s="21"/>
    </row>
    <row r="238" spans="1:4" ht="14.25" customHeight="1" x14ac:dyDescent="0.3">
      <c r="A238" s="1"/>
      <c r="B238" s="4"/>
      <c r="C238" s="21"/>
      <c r="D238" s="21"/>
    </row>
    <row r="239" spans="1:4" ht="14.25" customHeight="1" x14ac:dyDescent="0.3">
      <c r="A239" s="1"/>
      <c r="B239" s="4"/>
      <c r="C239" s="21"/>
      <c r="D239" s="21"/>
    </row>
    <row r="240" spans="1:4" ht="14.25" customHeight="1" x14ac:dyDescent="0.3">
      <c r="A240" s="1"/>
      <c r="B240" s="4"/>
      <c r="C240" s="21"/>
      <c r="D240" s="21"/>
    </row>
    <row r="241" spans="1:4" ht="14.25" customHeight="1" x14ac:dyDescent="0.3">
      <c r="A241" s="1"/>
      <c r="B241" s="4"/>
      <c r="C241" s="21"/>
      <c r="D241" s="21"/>
    </row>
    <row r="242" spans="1:4" ht="14.25" customHeight="1" x14ac:dyDescent="0.3">
      <c r="A242" s="1"/>
      <c r="B242" s="4"/>
      <c r="C242" s="21"/>
      <c r="D242" s="21"/>
    </row>
    <row r="243" spans="1:4" ht="14.25" customHeight="1" x14ac:dyDescent="0.3">
      <c r="A243" s="1"/>
      <c r="B243" s="4"/>
      <c r="C243" s="21"/>
      <c r="D243" s="21"/>
    </row>
    <row r="244" spans="1:4" ht="14.25" customHeight="1" x14ac:dyDescent="0.3">
      <c r="A244" s="1"/>
      <c r="B244" s="4"/>
      <c r="C244" s="21"/>
      <c r="D244" s="21"/>
    </row>
    <row r="245" spans="1:4" ht="14.25" customHeight="1" x14ac:dyDescent="0.3">
      <c r="A245" s="1"/>
      <c r="B245" s="4"/>
      <c r="C245" s="21"/>
      <c r="D245" s="21"/>
    </row>
    <row r="246" spans="1:4" ht="14.25" customHeight="1" x14ac:dyDescent="0.3">
      <c r="A246" s="1"/>
      <c r="B246" s="4"/>
      <c r="C246" s="21"/>
      <c r="D246" s="21"/>
    </row>
    <row r="247" spans="1:4" ht="14.25" customHeight="1" x14ac:dyDescent="0.3">
      <c r="A247" s="1"/>
      <c r="B247" s="4"/>
      <c r="C247" s="21"/>
      <c r="D247" s="21"/>
    </row>
    <row r="248" spans="1:4" ht="14.25" customHeight="1" x14ac:dyDescent="0.3">
      <c r="A248" s="1"/>
      <c r="B248" s="4"/>
      <c r="C248" s="21"/>
      <c r="D248" s="21"/>
    </row>
    <row r="249" spans="1:4" ht="14.25" customHeight="1" x14ac:dyDescent="0.3">
      <c r="A249" s="1"/>
      <c r="B249" s="4"/>
      <c r="C249" s="21"/>
      <c r="D249" s="21"/>
    </row>
    <row r="250" spans="1:4" ht="14.25" customHeight="1" x14ac:dyDescent="0.3">
      <c r="A250" s="1"/>
      <c r="B250" s="4"/>
      <c r="C250" s="21"/>
      <c r="D250" s="21"/>
    </row>
    <row r="251" spans="1:4" ht="14.25" customHeight="1" x14ac:dyDescent="0.3">
      <c r="A251" s="1"/>
      <c r="B251" s="4"/>
      <c r="C251" s="21"/>
      <c r="D251" s="21"/>
    </row>
    <row r="252" spans="1:4" ht="14.25" customHeight="1" x14ac:dyDescent="0.3">
      <c r="A252" s="1"/>
      <c r="B252" s="4"/>
      <c r="C252" s="21"/>
      <c r="D252" s="21"/>
    </row>
    <row r="253" spans="1:4" ht="14.25" customHeight="1" x14ac:dyDescent="0.3">
      <c r="A253" s="1"/>
      <c r="B253" s="4"/>
      <c r="C253" s="21"/>
      <c r="D253" s="21"/>
    </row>
    <row r="254" spans="1:4" ht="14.25" customHeight="1" x14ac:dyDescent="0.3">
      <c r="A254" s="1"/>
      <c r="B254" s="4"/>
      <c r="C254" s="21"/>
      <c r="D254" s="21"/>
    </row>
    <row r="255" spans="1:4" ht="14.25" customHeight="1" x14ac:dyDescent="0.3">
      <c r="A255" s="1"/>
      <c r="B255" s="4"/>
      <c r="C255" s="21"/>
      <c r="D255" s="21"/>
    </row>
    <row r="256" spans="1:4" ht="14.25" customHeight="1" x14ac:dyDescent="0.3">
      <c r="A256" s="1"/>
      <c r="B256" s="4"/>
      <c r="C256" s="21"/>
      <c r="D256" s="21"/>
    </row>
    <row r="257" spans="1:4" ht="14.25" customHeight="1" x14ac:dyDescent="0.3">
      <c r="A257" s="1"/>
      <c r="B257" s="4"/>
      <c r="C257" s="21"/>
      <c r="D257" s="21"/>
    </row>
    <row r="258" spans="1:4" ht="14.25" customHeight="1" x14ac:dyDescent="0.3">
      <c r="A258" s="1"/>
      <c r="B258" s="4"/>
      <c r="C258" s="21"/>
      <c r="D258" s="21"/>
    </row>
    <row r="259" spans="1:4" ht="14.25" customHeight="1" x14ac:dyDescent="0.3">
      <c r="A259" s="1"/>
      <c r="B259" s="4"/>
      <c r="C259" s="21"/>
      <c r="D259" s="21"/>
    </row>
    <row r="260" spans="1:4" ht="14.25" customHeight="1" x14ac:dyDescent="0.3">
      <c r="A260" s="1"/>
      <c r="B260" s="4"/>
      <c r="C260" s="21"/>
      <c r="D260" s="21"/>
    </row>
    <row r="261" spans="1:4" ht="14.25" customHeight="1" x14ac:dyDescent="0.3">
      <c r="A261" s="1"/>
      <c r="B261" s="4"/>
      <c r="C261" s="21"/>
      <c r="D261" s="21"/>
    </row>
    <row r="262" spans="1:4" ht="14.25" customHeight="1" x14ac:dyDescent="0.3">
      <c r="A262" s="1"/>
      <c r="B262" s="4"/>
      <c r="C262" s="21"/>
      <c r="D262" s="21"/>
    </row>
    <row r="263" spans="1:4" ht="14.25" customHeight="1" x14ac:dyDescent="0.3">
      <c r="A263" s="1"/>
      <c r="B263" s="4"/>
      <c r="C263" s="21"/>
      <c r="D263" s="21"/>
    </row>
    <row r="264" spans="1:4" ht="14.25" customHeight="1" x14ac:dyDescent="0.3">
      <c r="A264" s="1"/>
      <c r="B264" s="4"/>
      <c r="C264" s="21"/>
      <c r="D264" s="21"/>
    </row>
    <row r="265" spans="1:4" ht="14.25" customHeight="1" x14ac:dyDescent="0.3">
      <c r="A265" s="1"/>
      <c r="B265" s="4"/>
      <c r="C265" s="21"/>
      <c r="D265" s="21"/>
    </row>
    <row r="266" spans="1:4" ht="14.25" customHeight="1" x14ac:dyDescent="0.3">
      <c r="A266" s="1"/>
      <c r="B266" s="4"/>
      <c r="C266" s="21"/>
      <c r="D266" s="21"/>
    </row>
    <row r="267" spans="1:4" ht="14.25" customHeight="1" x14ac:dyDescent="0.3">
      <c r="A267" s="1"/>
      <c r="B267" s="4"/>
      <c r="C267" s="21"/>
      <c r="D267" s="21"/>
    </row>
    <row r="268" spans="1:4" ht="14.25" customHeight="1" x14ac:dyDescent="0.3">
      <c r="A268" s="1"/>
      <c r="B268" s="4"/>
      <c r="C268" s="21"/>
      <c r="D268" s="21"/>
    </row>
    <row r="269" spans="1:4" ht="14.25" customHeight="1" x14ac:dyDescent="0.3">
      <c r="A269" s="1"/>
      <c r="B269" s="4"/>
      <c r="C269" s="21"/>
      <c r="D269" s="21"/>
    </row>
    <row r="270" spans="1:4" ht="14.25" customHeight="1" x14ac:dyDescent="0.3">
      <c r="A270" s="1"/>
      <c r="B270" s="4"/>
      <c r="C270" s="21"/>
      <c r="D270" s="21"/>
    </row>
    <row r="271" spans="1:4" ht="14.25" customHeight="1" x14ac:dyDescent="0.3">
      <c r="A271" s="1"/>
      <c r="B271" s="4"/>
      <c r="C271" s="21"/>
      <c r="D271" s="21"/>
    </row>
    <row r="272" spans="1:4" ht="14.25" customHeight="1" x14ac:dyDescent="0.3">
      <c r="A272" s="1"/>
      <c r="B272" s="4"/>
      <c r="C272" s="21"/>
      <c r="D272" s="21"/>
    </row>
    <row r="273" spans="1:4" ht="14.25" customHeight="1" x14ac:dyDescent="0.3">
      <c r="A273" s="1"/>
      <c r="B273" s="4"/>
      <c r="C273" s="21"/>
      <c r="D273" s="21"/>
    </row>
    <row r="274" spans="1:4" ht="14.25" customHeight="1" x14ac:dyDescent="0.3">
      <c r="A274" s="1"/>
      <c r="B274" s="4"/>
      <c r="C274" s="21"/>
      <c r="D274" s="21"/>
    </row>
    <row r="275" spans="1:4" ht="14.25" customHeight="1" x14ac:dyDescent="0.3">
      <c r="A275" s="1"/>
      <c r="B275" s="4"/>
      <c r="C275" s="21"/>
      <c r="D275" s="21"/>
    </row>
    <row r="276" spans="1:4" ht="14.25" customHeight="1" x14ac:dyDescent="0.3">
      <c r="A276" s="1"/>
      <c r="B276" s="4"/>
      <c r="C276" s="21"/>
      <c r="D276" s="21"/>
    </row>
    <row r="277" spans="1:4" ht="14.25" customHeight="1" x14ac:dyDescent="0.3">
      <c r="A277" s="1"/>
      <c r="B277" s="4"/>
      <c r="C277" s="21"/>
      <c r="D277" s="21"/>
    </row>
    <row r="278" spans="1:4" ht="14.25" customHeight="1" x14ac:dyDescent="0.3">
      <c r="A278" s="1"/>
      <c r="B278" s="4"/>
      <c r="C278" s="21"/>
      <c r="D278" s="21"/>
    </row>
    <row r="279" spans="1:4" ht="14.25" customHeight="1" x14ac:dyDescent="0.3">
      <c r="A279" s="1"/>
      <c r="B279" s="4"/>
      <c r="C279" s="21"/>
      <c r="D279" s="21"/>
    </row>
    <row r="280" spans="1:4" ht="14.25" customHeight="1" x14ac:dyDescent="0.3">
      <c r="A280" s="1"/>
      <c r="B280" s="4"/>
      <c r="C280" s="21"/>
      <c r="D280" s="21"/>
    </row>
    <row r="281" spans="1:4" ht="14.25" customHeight="1" x14ac:dyDescent="0.3">
      <c r="A281" s="1"/>
      <c r="B281" s="4"/>
      <c r="C281" s="21"/>
      <c r="D281" s="21"/>
    </row>
    <row r="282" spans="1:4" ht="14.25" customHeight="1" x14ac:dyDescent="0.3">
      <c r="A282" s="1"/>
      <c r="B282" s="4"/>
      <c r="C282" s="21"/>
      <c r="D282" s="21"/>
    </row>
    <row r="283" spans="1:4" ht="14.25" customHeight="1" x14ac:dyDescent="0.3">
      <c r="A283" s="1"/>
      <c r="B283" s="4"/>
      <c r="C283" s="21"/>
      <c r="D283" s="21"/>
    </row>
    <row r="284" spans="1:4" ht="14.25" customHeight="1" x14ac:dyDescent="0.3">
      <c r="A284" s="1"/>
      <c r="B284" s="4"/>
      <c r="C284" s="21"/>
      <c r="D284" s="21"/>
    </row>
    <row r="285" spans="1:4" ht="14.25" customHeight="1" x14ac:dyDescent="0.3">
      <c r="A285" s="1"/>
      <c r="B285" s="4"/>
      <c r="C285" s="21"/>
      <c r="D285" s="21"/>
    </row>
    <row r="286" spans="1:4" ht="14.25" customHeight="1" x14ac:dyDescent="0.3">
      <c r="A286" s="1"/>
      <c r="B286" s="4"/>
      <c r="C286" s="21"/>
      <c r="D286" s="21"/>
    </row>
    <row r="287" spans="1:4" ht="14.25" customHeight="1" x14ac:dyDescent="0.3">
      <c r="A287" s="1"/>
      <c r="B287" s="4"/>
      <c r="C287" s="21"/>
      <c r="D287" s="21"/>
    </row>
    <row r="288" spans="1:4" ht="14.25" customHeight="1" x14ac:dyDescent="0.3">
      <c r="A288" s="1"/>
      <c r="B288" s="4"/>
      <c r="C288" s="21"/>
      <c r="D288" s="21"/>
    </row>
    <row r="289" spans="1:4" ht="14.25" customHeight="1" x14ac:dyDescent="0.3">
      <c r="A289" s="1"/>
      <c r="B289" s="4"/>
      <c r="C289" s="21"/>
      <c r="D289" s="21"/>
    </row>
    <row r="290" spans="1:4" ht="14.25" customHeight="1" x14ac:dyDescent="0.3">
      <c r="A290" s="1"/>
      <c r="B290" s="4"/>
      <c r="C290" s="21"/>
      <c r="D290" s="21"/>
    </row>
    <row r="291" spans="1:4" ht="14.25" customHeight="1" x14ac:dyDescent="0.3">
      <c r="A291" s="1"/>
      <c r="B291" s="4"/>
      <c r="C291" s="21"/>
      <c r="D291" s="21"/>
    </row>
    <row r="292" spans="1:4" ht="14.25" customHeight="1" x14ac:dyDescent="0.3">
      <c r="A292" s="1"/>
      <c r="B292" s="4"/>
      <c r="C292" s="21"/>
      <c r="D292" s="21"/>
    </row>
    <row r="293" spans="1:4" ht="14.25" customHeight="1" x14ac:dyDescent="0.3">
      <c r="A293" s="1"/>
      <c r="B293" s="4"/>
      <c r="C293" s="21"/>
      <c r="D293" s="21"/>
    </row>
    <row r="294" spans="1:4" ht="14.25" customHeight="1" x14ac:dyDescent="0.3">
      <c r="A294" s="1"/>
      <c r="B294" s="4"/>
      <c r="C294" s="21"/>
      <c r="D294" s="21"/>
    </row>
    <row r="295" spans="1:4" ht="14.25" customHeight="1" x14ac:dyDescent="0.3">
      <c r="A295" s="1"/>
      <c r="B295" s="4"/>
      <c r="C295" s="21"/>
      <c r="D295" s="21"/>
    </row>
    <row r="296" spans="1:4" ht="14.25" customHeight="1" x14ac:dyDescent="0.3">
      <c r="A296" s="1"/>
      <c r="B296" s="4"/>
      <c r="C296" s="21"/>
      <c r="D296" s="21"/>
    </row>
    <row r="297" spans="1:4" ht="14.25" customHeight="1" x14ac:dyDescent="0.3">
      <c r="A297" s="1"/>
      <c r="B297" s="4"/>
      <c r="C297" s="21"/>
      <c r="D297" s="21"/>
    </row>
    <row r="298" spans="1:4" ht="14.25" customHeight="1" x14ac:dyDescent="0.3">
      <c r="A298" s="1"/>
      <c r="B298" s="4"/>
      <c r="C298" s="21"/>
      <c r="D298" s="21"/>
    </row>
    <row r="299" spans="1:4" ht="14.25" customHeight="1" x14ac:dyDescent="0.3">
      <c r="A299" s="1"/>
      <c r="B299" s="4"/>
      <c r="C299" s="21"/>
      <c r="D299" s="21"/>
    </row>
    <row r="300" spans="1:4" ht="14.25" customHeight="1" x14ac:dyDescent="0.3">
      <c r="A300" s="1"/>
      <c r="B300" s="4"/>
      <c r="C300" s="21"/>
      <c r="D300" s="21"/>
    </row>
    <row r="301" spans="1:4" ht="14.25" customHeight="1" x14ac:dyDescent="0.3">
      <c r="A301" s="1"/>
      <c r="B301" s="4"/>
      <c r="C301" s="21"/>
      <c r="D301" s="21"/>
    </row>
    <row r="302" spans="1:4" ht="14.25" customHeight="1" x14ac:dyDescent="0.3">
      <c r="A302" s="1"/>
      <c r="B302" s="4"/>
      <c r="C302" s="21"/>
      <c r="D302" s="21"/>
    </row>
    <row r="303" spans="1:4" ht="14.25" customHeight="1" x14ac:dyDescent="0.3">
      <c r="A303" s="1"/>
      <c r="B303" s="4"/>
      <c r="C303" s="21"/>
      <c r="D303" s="21"/>
    </row>
    <row r="304" spans="1:4" ht="14.25" customHeight="1" x14ac:dyDescent="0.3">
      <c r="A304" s="1"/>
      <c r="B304" s="4"/>
      <c r="C304" s="21"/>
      <c r="D304" s="21"/>
    </row>
    <row r="305" spans="1:4" ht="14.25" customHeight="1" x14ac:dyDescent="0.3">
      <c r="A305" s="1"/>
      <c r="B305" s="4"/>
      <c r="C305" s="21"/>
      <c r="D305" s="21"/>
    </row>
    <row r="306" spans="1:4" ht="14.25" customHeight="1" x14ac:dyDescent="0.3">
      <c r="A306" s="1"/>
      <c r="B306" s="4"/>
      <c r="C306" s="21"/>
      <c r="D306" s="21"/>
    </row>
    <row r="307" spans="1:4" ht="14.25" customHeight="1" x14ac:dyDescent="0.3">
      <c r="A307" s="1"/>
      <c r="B307" s="4"/>
      <c r="C307" s="21"/>
      <c r="D307" s="21"/>
    </row>
    <row r="308" spans="1:4" ht="14.25" customHeight="1" x14ac:dyDescent="0.3">
      <c r="A308" s="1"/>
      <c r="B308" s="4"/>
      <c r="C308" s="21"/>
      <c r="D308" s="21"/>
    </row>
    <row r="309" spans="1:4" ht="14.25" customHeight="1" x14ac:dyDescent="0.3">
      <c r="A309" s="1"/>
      <c r="B309" s="4"/>
      <c r="C309" s="21"/>
      <c r="D309" s="21"/>
    </row>
    <row r="310" spans="1:4" ht="14.25" customHeight="1" x14ac:dyDescent="0.3">
      <c r="A310" s="1"/>
      <c r="B310" s="4"/>
      <c r="C310" s="21"/>
      <c r="D310" s="21"/>
    </row>
    <row r="311" spans="1:4" ht="14.25" customHeight="1" x14ac:dyDescent="0.3">
      <c r="A311" s="1"/>
      <c r="B311" s="4"/>
      <c r="C311" s="21"/>
      <c r="D311" s="21"/>
    </row>
    <row r="312" spans="1:4" ht="14.25" customHeight="1" x14ac:dyDescent="0.3">
      <c r="A312" s="1"/>
      <c r="B312" s="4"/>
      <c r="C312" s="21"/>
      <c r="D312" s="21"/>
    </row>
    <row r="313" spans="1:4" ht="14.25" customHeight="1" x14ac:dyDescent="0.3">
      <c r="A313" s="1"/>
      <c r="B313" s="4"/>
      <c r="C313" s="21"/>
      <c r="D313" s="21"/>
    </row>
    <row r="314" spans="1:4" ht="14.25" customHeight="1" x14ac:dyDescent="0.3">
      <c r="A314" s="1"/>
      <c r="B314" s="4"/>
      <c r="C314" s="21"/>
      <c r="D314" s="21"/>
    </row>
    <row r="315" spans="1:4" ht="14.25" customHeight="1" x14ac:dyDescent="0.3">
      <c r="A315" s="1"/>
      <c r="B315" s="4"/>
      <c r="C315" s="21"/>
      <c r="D315" s="21"/>
    </row>
    <row r="316" spans="1:4" ht="14.25" customHeight="1" x14ac:dyDescent="0.3">
      <c r="A316" s="1"/>
      <c r="B316" s="4"/>
      <c r="C316" s="21"/>
      <c r="D316" s="21"/>
    </row>
    <row r="317" spans="1:4" ht="14.25" customHeight="1" x14ac:dyDescent="0.3">
      <c r="A317" s="1"/>
      <c r="B317" s="4"/>
      <c r="C317" s="21"/>
      <c r="D317" s="21"/>
    </row>
    <row r="318" spans="1:4" ht="14.25" customHeight="1" x14ac:dyDescent="0.3">
      <c r="A318" s="1"/>
      <c r="B318" s="4"/>
      <c r="C318" s="21"/>
      <c r="D318" s="21"/>
    </row>
    <row r="319" spans="1:4" ht="14.25" customHeight="1" x14ac:dyDescent="0.3">
      <c r="A319" s="1"/>
      <c r="B319" s="4"/>
      <c r="C319" s="21"/>
      <c r="D319" s="21"/>
    </row>
    <row r="320" spans="1:4" ht="14.25" customHeight="1" x14ac:dyDescent="0.3">
      <c r="A320" s="1"/>
      <c r="B320" s="4"/>
      <c r="C320" s="21"/>
      <c r="D320" s="21"/>
    </row>
    <row r="321" spans="1:4" ht="14.25" customHeight="1" x14ac:dyDescent="0.3">
      <c r="A321" s="1"/>
      <c r="B321" s="4"/>
      <c r="C321" s="21"/>
      <c r="D321" s="21"/>
    </row>
    <row r="322" spans="1:4" ht="14.25" customHeight="1" x14ac:dyDescent="0.3">
      <c r="A322" s="1"/>
      <c r="B322" s="4"/>
      <c r="C322" s="21"/>
      <c r="D322" s="21"/>
    </row>
    <row r="323" spans="1:4" ht="14.25" customHeight="1" x14ac:dyDescent="0.3">
      <c r="A323" s="1"/>
      <c r="B323" s="4"/>
      <c r="C323" s="21"/>
      <c r="D323" s="21"/>
    </row>
    <row r="324" spans="1:4" ht="14.25" customHeight="1" x14ac:dyDescent="0.3">
      <c r="A324" s="1"/>
      <c r="B324" s="4"/>
      <c r="C324" s="21"/>
      <c r="D324" s="21"/>
    </row>
    <row r="325" spans="1:4" ht="14.25" customHeight="1" x14ac:dyDescent="0.3">
      <c r="A325" s="1"/>
      <c r="B325" s="4"/>
      <c r="C325" s="21"/>
      <c r="D325" s="21"/>
    </row>
    <row r="326" spans="1:4" ht="14.25" customHeight="1" x14ac:dyDescent="0.3">
      <c r="A326" s="1"/>
      <c r="B326" s="4"/>
      <c r="C326" s="21"/>
      <c r="D326" s="21"/>
    </row>
    <row r="327" spans="1:4" ht="14.25" customHeight="1" x14ac:dyDescent="0.3">
      <c r="A327" s="1"/>
      <c r="B327" s="4"/>
      <c r="C327" s="21"/>
      <c r="D327" s="21"/>
    </row>
    <row r="328" spans="1:4" ht="14.25" customHeight="1" x14ac:dyDescent="0.3">
      <c r="A328" s="1"/>
      <c r="B328" s="4"/>
      <c r="C328" s="21"/>
      <c r="D328" s="21"/>
    </row>
    <row r="329" spans="1:4" ht="14.25" customHeight="1" x14ac:dyDescent="0.3">
      <c r="A329" s="1"/>
      <c r="B329" s="4"/>
      <c r="C329" s="21"/>
      <c r="D329" s="21"/>
    </row>
    <row r="330" spans="1:4" ht="14.25" customHeight="1" x14ac:dyDescent="0.3">
      <c r="A330" s="1"/>
      <c r="B330" s="4"/>
      <c r="C330" s="21"/>
      <c r="D330" s="21"/>
    </row>
    <row r="331" spans="1:4" ht="14.25" customHeight="1" x14ac:dyDescent="0.3">
      <c r="A331" s="1"/>
      <c r="B331" s="4"/>
      <c r="C331" s="21"/>
      <c r="D331" s="21"/>
    </row>
    <row r="332" spans="1:4" ht="14.25" customHeight="1" x14ac:dyDescent="0.3">
      <c r="A332" s="1"/>
      <c r="B332" s="4"/>
      <c r="C332" s="21"/>
      <c r="D332" s="21"/>
    </row>
    <row r="333" spans="1:4" ht="14.25" customHeight="1" x14ac:dyDescent="0.3">
      <c r="A333" s="1"/>
      <c r="B333" s="4"/>
      <c r="C333" s="21"/>
      <c r="D333" s="21"/>
    </row>
    <row r="334" spans="1:4" ht="14.25" customHeight="1" x14ac:dyDescent="0.3">
      <c r="A334" s="1"/>
      <c r="B334" s="4"/>
      <c r="C334" s="21"/>
      <c r="D334" s="21"/>
    </row>
    <row r="335" spans="1:4" ht="14.25" customHeight="1" x14ac:dyDescent="0.3">
      <c r="A335" s="1"/>
      <c r="B335" s="4"/>
      <c r="C335" s="21"/>
      <c r="D335" s="21"/>
    </row>
    <row r="336" spans="1:4" ht="14.25" customHeight="1" x14ac:dyDescent="0.3">
      <c r="A336" s="1"/>
      <c r="B336" s="4"/>
      <c r="C336" s="21"/>
      <c r="D336" s="21"/>
    </row>
    <row r="337" spans="1:4" ht="14.25" customHeight="1" x14ac:dyDescent="0.3">
      <c r="A337" s="1"/>
      <c r="B337" s="4"/>
      <c r="C337" s="21"/>
      <c r="D337" s="21"/>
    </row>
    <row r="338" spans="1:4" ht="14.25" customHeight="1" x14ac:dyDescent="0.3">
      <c r="A338" s="1"/>
      <c r="B338" s="4"/>
      <c r="C338" s="21"/>
      <c r="D338" s="21"/>
    </row>
    <row r="339" spans="1:4" ht="14.25" customHeight="1" x14ac:dyDescent="0.3">
      <c r="A339" s="1"/>
      <c r="B339" s="4"/>
      <c r="C339" s="21"/>
      <c r="D339" s="21"/>
    </row>
    <row r="340" spans="1:4" ht="14.25" customHeight="1" x14ac:dyDescent="0.3">
      <c r="A340" s="1"/>
      <c r="B340" s="4"/>
      <c r="C340" s="21"/>
      <c r="D340" s="21"/>
    </row>
    <row r="341" spans="1:4" ht="14.25" customHeight="1" x14ac:dyDescent="0.3">
      <c r="A341" s="1"/>
      <c r="B341" s="4"/>
      <c r="C341" s="21"/>
      <c r="D341" s="21"/>
    </row>
    <row r="342" spans="1:4" ht="14.25" customHeight="1" x14ac:dyDescent="0.3">
      <c r="A342" s="1"/>
      <c r="B342" s="4"/>
      <c r="C342" s="21"/>
      <c r="D342" s="21"/>
    </row>
    <row r="343" spans="1:4" ht="14.25" customHeight="1" x14ac:dyDescent="0.3">
      <c r="A343" s="1"/>
      <c r="B343" s="4"/>
      <c r="C343" s="21"/>
      <c r="D343" s="21"/>
    </row>
    <row r="344" spans="1:4" ht="14.25" customHeight="1" x14ac:dyDescent="0.3">
      <c r="A344" s="1"/>
      <c r="B344" s="4"/>
      <c r="C344" s="21"/>
      <c r="D344" s="21"/>
    </row>
    <row r="345" spans="1:4" ht="14.25" customHeight="1" x14ac:dyDescent="0.3">
      <c r="A345" s="1"/>
      <c r="B345" s="4"/>
      <c r="C345" s="21"/>
      <c r="D345" s="21"/>
    </row>
    <row r="346" spans="1:4" ht="14.25" customHeight="1" x14ac:dyDescent="0.3">
      <c r="A346" s="1"/>
      <c r="B346" s="4"/>
      <c r="C346" s="21"/>
      <c r="D346" s="21"/>
    </row>
    <row r="347" spans="1:4" ht="14.25" customHeight="1" x14ac:dyDescent="0.3">
      <c r="A347" s="1"/>
      <c r="B347" s="4"/>
      <c r="C347" s="21"/>
      <c r="D347" s="21"/>
    </row>
    <row r="348" spans="1:4" ht="14.25" customHeight="1" x14ac:dyDescent="0.3">
      <c r="A348" s="1"/>
      <c r="B348" s="4"/>
      <c r="C348" s="21"/>
      <c r="D348" s="21"/>
    </row>
    <row r="349" spans="1:4" ht="14.25" customHeight="1" x14ac:dyDescent="0.3">
      <c r="A349" s="1"/>
      <c r="B349" s="4"/>
      <c r="C349" s="21"/>
      <c r="D349" s="21"/>
    </row>
    <row r="350" spans="1:4" ht="14.25" customHeight="1" x14ac:dyDescent="0.3">
      <c r="A350" s="1"/>
      <c r="B350" s="4"/>
      <c r="C350" s="21"/>
      <c r="D350" s="21"/>
    </row>
    <row r="351" spans="1:4" ht="14.25" customHeight="1" x14ac:dyDescent="0.3">
      <c r="A351" s="1"/>
      <c r="B351" s="4"/>
      <c r="C351" s="21"/>
      <c r="D351" s="21"/>
    </row>
    <row r="352" spans="1:4" ht="14.25" customHeight="1" x14ac:dyDescent="0.3">
      <c r="A352" s="1"/>
      <c r="B352" s="4"/>
      <c r="C352" s="21"/>
      <c r="D352" s="21"/>
    </row>
    <row r="353" spans="1:4" ht="14.25" customHeight="1" x14ac:dyDescent="0.3">
      <c r="A353" s="1"/>
      <c r="B353" s="4"/>
      <c r="C353" s="21"/>
      <c r="D353" s="21"/>
    </row>
    <row r="354" spans="1:4" ht="14.25" customHeight="1" x14ac:dyDescent="0.3">
      <c r="A354" s="1"/>
      <c r="B354" s="4"/>
      <c r="C354" s="21"/>
      <c r="D354" s="21"/>
    </row>
    <row r="355" spans="1:4" ht="14.25" customHeight="1" x14ac:dyDescent="0.3">
      <c r="A355" s="1"/>
      <c r="B355" s="4"/>
      <c r="C355" s="21"/>
      <c r="D355" s="21"/>
    </row>
    <row r="356" spans="1:4" ht="14.25" customHeight="1" x14ac:dyDescent="0.3">
      <c r="A356" s="1"/>
      <c r="B356" s="4"/>
      <c r="C356" s="21"/>
      <c r="D356" s="21"/>
    </row>
    <row r="357" spans="1:4" ht="14.25" customHeight="1" x14ac:dyDescent="0.3">
      <c r="A357" s="1"/>
      <c r="B357" s="4"/>
      <c r="C357" s="21"/>
      <c r="D357" s="21"/>
    </row>
    <row r="358" spans="1:4" ht="14.25" customHeight="1" x14ac:dyDescent="0.3">
      <c r="A358" s="1"/>
      <c r="B358" s="4"/>
      <c r="C358" s="21"/>
      <c r="D358" s="21"/>
    </row>
    <row r="359" spans="1:4" ht="14.25" customHeight="1" x14ac:dyDescent="0.3">
      <c r="A359" s="1"/>
      <c r="B359" s="4"/>
      <c r="C359" s="21"/>
      <c r="D359" s="21"/>
    </row>
    <row r="360" spans="1:4" ht="14.25" customHeight="1" x14ac:dyDescent="0.3">
      <c r="A360" s="1"/>
      <c r="B360" s="4"/>
      <c r="C360" s="21"/>
      <c r="D360" s="21"/>
    </row>
    <row r="361" spans="1:4" ht="14.25" customHeight="1" x14ac:dyDescent="0.3">
      <c r="A361" s="1"/>
      <c r="B361" s="4"/>
      <c r="C361" s="21"/>
      <c r="D361" s="21"/>
    </row>
    <row r="362" spans="1:4" ht="14.25" customHeight="1" x14ac:dyDescent="0.3">
      <c r="A362" s="1"/>
      <c r="B362" s="4"/>
      <c r="C362" s="21"/>
      <c r="D362" s="21"/>
    </row>
    <row r="363" spans="1:4" ht="14.25" customHeight="1" x14ac:dyDescent="0.3">
      <c r="A363" s="1"/>
      <c r="B363" s="4"/>
      <c r="C363" s="21"/>
      <c r="D363" s="21"/>
    </row>
    <row r="364" spans="1:4" ht="14.25" customHeight="1" x14ac:dyDescent="0.3">
      <c r="A364" s="1"/>
      <c r="B364" s="4"/>
      <c r="C364" s="21"/>
      <c r="D364" s="21"/>
    </row>
    <row r="365" spans="1:4" ht="14.25" customHeight="1" x14ac:dyDescent="0.3">
      <c r="A365" s="1"/>
      <c r="B365" s="4"/>
      <c r="C365" s="21"/>
      <c r="D365" s="21"/>
    </row>
    <row r="366" spans="1:4" ht="14.25" customHeight="1" x14ac:dyDescent="0.3">
      <c r="A366" s="1"/>
      <c r="B366" s="4"/>
      <c r="C366" s="21"/>
      <c r="D366" s="21"/>
    </row>
    <row r="367" spans="1:4" ht="14.25" customHeight="1" x14ac:dyDescent="0.3">
      <c r="A367" s="1"/>
      <c r="B367" s="4"/>
      <c r="C367" s="21"/>
      <c r="D367" s="21"/>
    </row>
    <row r="368" spans="1:4" ht="14.25" customHeight="1" x14ac:dyDescent="0.3">
      <c r="A368" s="1"/>
      <c r="B368" s="4"/>
      <c r="C368" s="21"/>
      <c r="D368" s="21"/>
    </row>
    <row r="369" spans="1:4" ht="14.25" customHeight="1" x14ac:dyDescent="0.3">
      <c r="A369" s="1"/>
      <c r="B369" s="4"/>
      <c r="C369" s="21"/>
      <c r="D369" s="21"/>
    </row>
    <row r="370" spans="1:4" ht="14.25" customHeight="1" x14ac:dyDescent="0.3">
      <c r="A370" s="1"/>
      <c r="B370" s="4"/>
      <c r="C370" s="21"/>
      <c r="D370" s="21"/>
    </row>
    <row r="371" spans="1:4" ht="14.25" customHeight="1" x14ac:dyDescent="0.3">
      <c r="A371" s="1"/>
      <c r="B371" s="4"/>
      <c r="C371" s="21"/>
      <c r="D371" s="21"/>
    </row>
    <row r="372" spans="1:4" ht="14.25" customHeight="1" x14ac:dyDescent="0.3">
      <c r="A372" s="1"/>
      <c r="B372" s="4"/>
      <c r="C372" s="21"/>
      <c r="D372" s="21"/>
    </row>
    <row r="373" spans="1:4" ht="14.25" customHeight="1" x14ac:dyDescent="0.3">
      <c r="A373" s="1"/>
      <c r="B373" s="4"/>
      <c r="C373" s="21"/>
      <c r="D373" s="21"/>
    </row>
    <row r="374" spans="1:4" ht="14.25" customHeight="1" x14ac:dyDescent="0.3">
      <c r="A374" s="1"/>
      <c r="B374" s="4"/>
      <c r="C374" s="21"/>
      <c r="D374" s="21"/>
    </row>
    <row r="375" spans="1:4" ht="14.25" customHeight="1" x14ac:dyDescent="0.3">
      <c r="A375" s="1"/>
      <c r="B375" s="4"/>
      <c r="C375" s="21"/>
      <c r="D375" s="21"/>
    </row>
    <row r="376" spans="1:4" ht="14.25" customHeight="1" x14ac:dyDescent="0.3">
      <c r="A376" s="1"/>
      <c r="B376" s="4"/>
      <c r="C376" s="21"/>
      <c r="D376" s="21"/>
    </row>
    <row r="377" spans="1:4" ht="14.25" customHeight="1" x14ac:dyDescent="0.3">
      <c r="A377" s="1"/>
      <c r="B377" s="4"/>
      <c r="C377" s="21"/>
      <c r="D377" s="21"/>
    </row>
    <row r="378" spans="1:4" ht="14.25" customHeight="1" x14ac:dyDescent="0.3">
      <c r="A378" s="1"/>
      <c r="B378" s="4"/>
      <c r="C378" s="21"/>
      <c r="D378" s="21"/>
    </row>
    <row r="379" spans="1:4" ht="14.25" customHeight="1" x14ac:dyDescent="0.3">
      <c r="A379" s="1"/>
      <c r="B379" s="4"/>
      <c r="C379" s="21"/>
      <c r="D379" s="21"/>
    </row>
    <row r="380" spans="1:4" ht="14.25" customHeight="1" x14ac:dyDescent="0.3">
      <c r="A380" s="1"/>
      <c r="B380" s="4"/>
      <c r="C380" s="21"/>
      <c r="D380" s="21"/>
    </row>
    <row r="381" spans="1:4" ht="14.25" customHeight="1" x14ac:dyDescent="0.3">
      <c r="A381" s="1"/>
      <c r="B381" s="4"/>
      <c r="C381" s="21"/>
      <c r="D381" s="21"/>
    </row>
    <row r="382" spans="1:4" ht="14.25" customHeight="1" x14ac:dyDescent="0.3">
      <c r="A382" s="1"/>
      <c r="B382" s="4"/>
      <c r="C382" s="21"/>
      <c r="D382" s="21"/>
    </row>
    <row r="383" spans="1:4" ht="14.25" customHeight="1" x14ac:dyDescent="0.3">
      <c r="A383" s="1"/>
      <c r="B383" s="4"/>
      <c r="C383" s="21"/>
      <c r="D383" s="21"/>
    </row>
    <row r="384" spans="1:4" ht="14.25" customHeight="1" x14ac:dyDescent="0.3">
      <c r="A384" s="1"/>
      <c r="B384" s="4"/>
      <c r="C384" s="21"/>
      <c r="D384" s="21"/>
    </row>
    <row r="385" spans="1:4" ht="14.25" customHeight="1" x14ac:dyDescent="0.3">
      <c r="A385" s="1"/>
      <c r="B385" s="4"/>
      <c r="C385" s="21"/>
      <c r="D385" s="21"/>
    </row>
    <row r="386" spans="1:4" ht="14.25" customHeight="1" x14ac:dyDescent="0.3">
      <c r="A386" s="1"/>
      <c r="B386" s="4"/>
      <c r="C386" s="21"/>
      <c r="D386" s="21"/>
    </row>
    <row r="387" spans="1:4" ht="14.25" customHeight="1" x14ac:dyDescent="0.3">
      <c r="A387" s="1"/>
      <c r="B387" s="4"/>
      <c r="C387" s="21"/>
      <c r="D387" s="21"/>
    </row>
    <row r="388" spans="1:4" ht="14.25" customHeight="1" x14ac:dyDescent="0.3">
      <c r="A388" s="1"/>
      <c r="B388" s="4"/>
      <c r="C388" s="21"/>
      <c r="D388" s="21"/>
    </row>
    <row r="389" spans="1:4" ht="14.25" customHeight="1" x14ac:dyDescent="0.3">
      <c r="A389" s="1"/>
      <c r="B389" s="4"/>
      <c r="C389" s="21"/>
      <c r="D389" s="21"/>
    </row>
    <row r="390" spans="1:4" ht="14.25" customHeight="1" x14ac:dyDescent="0.3">
      <c r="A390" s="1"/>
      <c r="B390" s="4"/>
      <c r="C390" s="21"/>
      <c r="D390" s="21"/>
    </row>
    <row r="391" spans="1:4" ht="14.25" customHeight="1" x14ac:dyDescent="0.3">
      <c r="A391" s="1"/>
      <c r="B391" s="4"/>
      <c r="C391" s="21"/>
      <c r="D391" s="21"/>
    </row>
    <row r="392" spans="1:4" ht="14.25" customHeight="1" x14ac:dyDescent="0.3">
      <c r="A392" s="1"/>
      <c r="B392" s="4"/>
      <c r="C392" s="21"/>
      <c r="D392" s="21"/>
    </row>
    <row r="393" spans="1:4" ht="14.25" customHeight="1" x14ac:dyDescent="0.3">
      <c r="A393" s="1"/>
      <c r="B393" s="4"/>
      <c r="C393" s="21"/>
      <c r="D393" s="21"/>
    </row>
    <row r="394" spans="1:4" ht="14.25" customHeight="1" x14ac:dyDescent="0.3">
      <c r="A394" s="1"/>
      <c r="B394" s="4"/>
      <c r="C394" s="21"/>
      <c r="D394" s="21"/>
    </row>
    <row r="395" spans="1:4" ht="14.25" customHeight="1" x14ac:dyDescent="0.3">
      <c r="A395" s="1"/>
      <c r="B395" s="4"/>
      <c r="C395" s="21"/>
      <c r="D395" s="21"/>
    </row>
    <row r="396" spans="1:4" ht="14.25" customHeight="1" x14ac:dyDescent="0.3">
      <c r="A396" s="1"/>
      <c r="B396" s="4"/>
      <c r="C396" s="21"/>
      <c r="D396" s="21"/>
    </row>
    <row r="397" spans="1:4" ht="14.25" customHeight="1" x14ac:dyDescent="0.3">
      <c r="A397" s="1"/>
      <c r="B397" s="4"/>
      <c r="C397" s="21"/>
      <c r="D397" s="21"/>
    </row>
    <row r="398" spans="1:4" ht="14.25" customHeight="1" x14ac:dyDescent="0.3">
      <c r="A398" s="1"/>
      <c r="B398" s="4"/>
      <c r="C398" s="21"/>
      <c r="D398" s="21"/>
    </row>
    <row r="399" spans="1:4" ht="14.25" customHeight="1" x14ac:dyDescent="0.3">
      <c r="A399" s="1"/>
      <c r="B399" s="4"/>
      <c r="C399" s="21"/>
      <c r="D399" s="21"/>
    </row>
    <row r="400" spans="1:4" ht="14.25" customHeight="1" x14ac:dyDescent="0.3">
      <c r="A400" s="1"/>
      <c r="B400" s="4"/>
      <c r="C400" s="21"/>
      <c r="D400" s="21"/>
    </row>
    <row r="401" spans="1:4" ht="14.25" customHeight="1" x14ac:dyDescent="0.3">
      <c r="A401" s="1"/>
      <c r="B401" s="4"/>
      <c r="C401" s="21"/>
      <c r="D401" s="21"/>
    </row>
    <row r="402" spans="1:4" ht="14.25" customHeight="1" x14ac:dyDescent="0.3">
      <c r="A402" s="1"/>
      <c r="B402" s="4"/>
      <c r="C402" s="21"/>
      <c r="D402" s="21"/>
    </row>
    <row r="403" spans="1:4" ht="14.25" customHeight="1" x14ac:dyDescent="0.3">
      <c r="A403" s="1"/>
      <c r="B403" s="4"/>
      <c r="C403" s="21"/>
      <c r="D403" s="21"/>
    </row>
    <row r="404" spans="1:4" ht="14.25" customHeight="1" x14ac:dyDescent="0.3">
      <c r="A404" s="1"/>
      <c r="B404" s="4"/>
      <c r="C404" s="21"/>
      <c r="D404" s="21"/>
    </row>
    <row r="405" spans="1:4" ht="14.25" customHeight="1" x14ac:dyDescent="0.3">
      <c r="A405" s="1"/>
      <c r="B405" s="4"/>
      <c r="C405" s="21"/>
      <c r="D405" s="21"/>
    </row>
    <row r="406" spans="1:4" ht="14.25" customHeight="1" x14ac:dyDescent="0.3">
      <c r="A406" s="1"/>
      <c r="B406" s="4"/>
      <c r="C406" s="21"/>
      <c r="D406" s="21"/>
    </row>
    <row r="407" spans="1:4" ht="14.25" customHeight="1" x14ac:dyDescent="0.3">
      <c r="A407" s="1"/>
      <c r="B407" s="4"/>
      <c r="C407" s="21"/>
      <c r="D407" s="21"/>
    </row>
    <row r="408" spans="1:4" ht="14.25" customHeight="1" x14ac:dyDescent="0.3">
      <c r="A408" s="1"/>
      <c r="B408" s="4"/>
      <c r="C408" s="21"/>
      <c r="D408" s="21"/>
    </row>
    <row r="409" spans="1:4" ht="14.25" customHeight="1" x14ac:dyDescent="0.3">
      <c r="A409" s="1"/>
      <c r="B409" s="4"/>
      <c r="C409" s="21"/>
      <c r="D409" s="21"/>
    </row>
    <row r="410" spans="1:4" ht="14.25" customHeight="1" x14ac:dyDescent="0.3">
      <c r="A410" s="1"/>
      <c r="B410" s="4"/>
      <c r="C410" s="21"/>
      <c r="D410" s="21"/>
    </row>
    <row r="411" spans="1:4" ht="14.25" customHeight="1" x14ac:dyDescent="0.3">
      <c r="A411" s="1"/>
      <c r="B411" s="4"/>
      <c r="C411" s="21"/>
      <c r="D411" s="21"/>
    </row>
    <row r="412" spans="1:4" ht="14.25" customHeight="1" x14ac:dyDescent="0.3">
      <c r="A412" s="1"/>
      <c r="B412" s="4"/>
      <c r="C412" s="21"/>
      <c r="D412" s="21"/>
    </row>
    <row r="413" spans="1:4" ht="14.25" customHeight="1" x14ac:dyDescent="0.3">
      <c r="A413" s="1"/>
      <c r="B413" s="4"/>
      <c r="C413" s="21"/>
      <c r="D413" s="21"/>
    </row>
    <row r="414" spans="1:4" ht="14.25" customHeight="1" x14ac:dyDescent="0.3">
      <c r="A414" s="1"/>
      <c r="B414" s="4"/>
      <c r="C414" s="21"/>
      <c r="D414" s="21"/>
    </row>
    <row r="415" spans="1:4" ht="14.25" customHeight="1" x14ac:dyDescent="0.3">
      <c r="A415" s="1"/>
      <c r="B415" s="4"/>
      <c r="C415" s="21"/>
      <c r="D415" s="21"/>
    </row>
    <row r="416" spans="1:4" ht="14.25" customHeight="1" x14ac:dyDescent="0.3">
      <c r="A416" s="1"/>
      <c r="B416" s="4"/>
      <c r="C416" s="21"/>
      <c r="D416" s="21"/>
    </row>
    <row r="417" spans="1:4" ht="14.25" customHeight="1" x14ac:dyDescent="0.3">
      <c r="A417" s="1"/>
      <c r="B417" s="4"/>
      <c r="C417" s="21"/>
      <c r="D417" s="21"/>
    </row>
    <row r="418" spans="1:4" ht="14.25" customHeight="1" x14ac:dyDescent="0.3">
      <c r="A418" s="1"/>
      <c r="B418" s="4"/>
      <c r="C418" s="21"/>
      <c r="D418" s="21"/>
    </row>
    <row r="419" spans="1:4" ht="14.25" customHeight="1" x14ac:dyDescent="0.3">
      <c r="A419" s="1"/>
      <c r="B419" s="4"/>
      <c r="C419" s="21"/>
      <c r="D419" s="21"/>
    </row>
    <row r="420" spans="1:4" ht="14.25" customHeight="1" x14ac:dyDescent="0.3">
      <c r="A420" s="1"/>
      <c r="B420" s="4"/>
      <c r="C420" s="21"/>
      <c r="D420" s="21"/>
    </row>
    <row r="421" spans="1:4" ht="14.25" customHeight="1" x14ac:dyDescent="0.3">
      <c r="A421" s="1"/>
      <c r="B421" s="4"/>
      <c r="C421" s="21"/>
      <c r="D421" s="21"/>
    </row>
    <row r="422" spans="1:4" ht="14.25" customHeight="1" x14ac:dyDescent="0.3">
      <c r="A422" s="1"/>
      <c r="B422" s="4"/>
      <c r="C422" s="21"/>
      <c r="D422" s="21"/>
    </row>
    <row r="423" spans="1:4" ht="14.25" customHeight="1" x14ac:dyDescent="0.3">
      <c r="A423" s="1"/>
      <c r="B423" s="4"/>
      <c r="C423" s="21"/>
      <c r="D423" s="21"/>
    </row>
    <row r="424" spans="1:4" ht="14.25" customHeight="1" x14ac:dyDescent="0.3">
      <c r="A424" s="1"/>
      <c r="B424" s="4"/>
      <c r="C424" s="21"/>
      <c r="D424" s="21"/>
    </row>
    <row r="425" spans="1:4" ht="14.25" customHeight="1" x14ac:dyDescent="0.3">
      <c r="A425" s="1"/>
      <c r="B425" s="4"/>
      <c r="C425" s="21"/>
      <c r="D425" s="21"/>
    </row>
    <row r="426" spans="1:4" ht="14.25" customHeight="1" x14ac:dyDescent="0.3">
      <c r="A426" s="1"/>
      <c r="B426" s="4"/>
      <c r="C426" s="21"/>
      <c r="D426" s="21"/>
    </row>
    <row r="427" spans="1:4" ht="14.25" customHeight="1" x14ac:dyDescent="0.3">
      <c r="A427" s="1"/>
      <c r="B427" s="4"/>
      <c r="C427" s="21"/>
      <c r="D427" s="21"/>
    </row>
    <row r="428" spans="1:4" ht="14.25" customHeight="1" x14ac:dyDescent="0.3">
      <c r="A428" s="1"/>
      <c r="B428" s="4"/>
      <c r="C428" s="21"/>
      <c r="D428" s="21"/>
    </row>
    <row r="429" spans="1:4" ht="14.25" customHeight="1" x14ac:dyDescent="0.3">
      <c r="A429" s="1"/>
      <c r="B429" s="4"/>
      <c r="C429" s="21"/>
      <c r="D429" s="21"/>
    </row>
    <row r="430" spans="1:4" ht="14.25" customHeight="1" x14ac:dyDescent="0.3">
      <c r="A430" s="1"/>
      <c r="B430" s="4"/>
      <c r="C430" s="21"/>
      <c r="D430" s="21"/>
    </row>
    <row r="431" spans="1:4" ht="14.25" customHeight="1" x14ac:dyDescent="0.3">
      <c r="A431" s="1"/>
      <c r="B431" s="4"/>
      <c r="C431" s="21"/>
      <c r="D431" s="21"/>
    </row>
    <row r="432" spans="1:4" ht="14.25" customHeight="1" x14ac:dyDescent="0.3">
      <c r="A432" s="1"/>
      <c r="B432" s="4"/>
      <c r="C432" s="21"/>
      <c r="D432" s="21"/>
    </row>
    <row r="433" spans="1:4" ht="14.25" customHeight="1" x14ac:dyDescent="0.3">
      <c r="A433" s="1"/>
      <c r="B433" s="4"/>
      <c r="C433" s="21"/>
      <c r="D433" s="21"/>
    </row>
    <row r="434" spans="1:4" ht="14.25" customHeight="1" x14ac:dyDescent="0.3">
      <c r="A434" s="1"/>
      <c r="B434" s="4"/>
      <c r="C434" s="21"/>
      <c r="D434" s="21"/>
    </row>
    <row r="435" spans="1:4" ht="14.25" customHeight="1" x14ac:dyDescent="0.3">
      <c r="A435" s="1"/>
      <c r="B435" s="4"/>
      <c r="C435" s="21"/>
      <c r="D435" s="21"/>
    </row>
    <row r="436" spans="1:4" ht="14.25" customHeight="1" x14ac:dyDescent="0.3">
      <c r="A436" s="1"/>
      <c r="B436" s="4"/>
      <c r="C436" s="21"/>
      <c r="D436" s="21"/>
    </row>
    <row r="437" spans="1:4" ht="14.25" customHeight="1" x14ac:dyDescent="0.3">
      <c r="A437" s="1"/>
      <c r="B437" s="4"/>
      <c r="C437" s="21"/>
      <c r="D437" s="21"/>
    </row>
    <row r="438" spans="1:4" ht="14.25" customHeight="1" x14ac:dyDescent="0.3">
      <c r="A438" s="1"/>
      <c r="B438" s="4"/>
      <c r="C438" s="21"/>
      <c r="D438" s="21"/>
    </row>
    <row r="439" spans="1:4" ht="14.25" customHeight="1" x14ac:dyDescent="0.3">
      <c r="A439" s="1"/>
      <c r="B439" s="4"/>
      <c r="C439" s="21"/>
      <c r="D439" s="21"/>
    </row>
    <row r="440" spans="1:4" ht="14.25" customHeight="1" x14ac:dyDescent="0.3">
      <c r="A440" s="1"/>
      <c r="B440" s="4"/>
      <c r="C440" s="21"/>
      <c r="D440" s="21"/>
    </row>
    <row r="441" spans="1:4" ht="14.25" customHeight="1" x14ac:dyDescent="0.3">
      <c r="A441" s="1"/>
      <c r="B441" s="4"/>
      <c r="C441" s="21"/>
      <c r="D441" s="21"/>
    </row>
    <row r="442" spans="1:4" ht="14.25" customHeight="1" x14ac:dyDescent="0.3">
      <c r="A442" s="1"/>
      <c r="B442" s="4"/>
      <c r="C442" s="21"/>
      <c r="D442" s="21"/>
    </row>
    <row r="443" spans="1:4" ht="14.25" customHeight="1" x14ac:dyDescent="0.3">
      <c r="A443" s="1"/>
      <c r="B443" s="4"/>
      <c r="C443" s="21"/>
      <c r="D443" s="21"/>
    </row>
    <row r="444" spans="1:4" ht="14.25" customHeight="1" x14ac:dyDescent="0.3">
      <c r="A444" s="1"/>
      <c r="B444" s="4"/>
      <c r="C444" s="21"/>
      <c r="D444" s="21"/>
    </row>
    <row r="445" spans="1:4" ht="14.25" customHeight="1" x14ac:dyDescent="0.3">
      <c r="A445" s="1"/>
      <c r="B445" s="4"/>
      <c r="C445" s="21"/>
      <c r="D445" s="21"/>
    </row>
    <row r="446" spans="1:4" ht="14.25" customHeight="1" x14ac:dyDescent="0.3">
      <c r="A446" s="1"/>
      <c r="B446" s="4"/>
      <c r="C446" s="21"/>
      <c r="D446" s="21"/>
    </row>
    <row r="447" spans="1:4" ht="14.25" customHeight="1" x14ac:dyDescent="0.3">
      <c r="A447" s="1"/>
      <c r="B447" s="4"/>
      <c r="C447" s="21"/>
      <c r="D447" s="21"/>
    </row>
    <row r="448" spans="1:4" ht="14.25" customHeight="1" x14ac:dyDescent="0.3">
      <c r="A448" s="1"/>
      <c r="B448" s="4"/>
      <c r="C448" s="21"/>
      <c r="D448" s="21"/>
    </row>
    <row r="449" spans="1:4" ht="14.25" customHeight="1" x14ac:dyDescent="0.3">
      <c r="A449" s="1"/>
      <c r="B449" s="4"/>
      <c r="C449" s="21"/>
      <c r="D449" s="21"/>
    </row>
    <row r="450" spans="1:4" ht="14.25" customHeight="1" x14ac:dyDescent="0.3">
      <c r="A450" s="1"/>
      <c r="B450" s="4"/>
      <c r="C450" s="21"/>
      <c r="D450" s="21"/>
    </row>
    <row r="451" spans="1:4" ht="14.25" customHeight="1" x14ac:dyDescent="0.3">
      <c r="A451" s="1"/>
      <c r="B451" s="4"/>
      <c r="C451" s="21"/>
      <c r="D451" s="21"/>
    </row>
    <row r="452" spans="1:4" ht="14.25" customHeight="1" x14ac:dyDescent="0.3">
      <c r="A452" s="1"/>
      <c r="B452" s="4"/>
      <c r="C452" s="21"/>
      <c r="D452" s="21"/>
    </row>
    <row r="453" spans="1:4" ht="14.25" customHeight="1" x14ac:dyDescent="0.3">
      <c r="A453" s="1"/>
      <c r="B453" s="4"/>
      <c r="C453" s="21"/>
      <c r="D453" s="21"/>
    </row>
    <row r="454" spans="1:4" ht="14.25" customHeight="1" x14ac:dyDescent="0.3">
      <c r="A454" s="1"/>
      <c r="B454" s="4"/>
      <c r="C454" s="21"/>
      <c r="D454" s="21"/>
    </row>
    <row r="455" spans="1:4" ht="14.25" customHeight="1" x14ac:dyDescent="0.3">
      <c r="A455" s="1"/>
      <c r="B455" s="4"/>
      <c r="C455" s="21"/>
      <c r="D455" s="21"/>
    </row>
    <row r="456" spans="1:4" ht="14.25" customHeight="1" x14ac:dyDescent="0.3">
      <c r="A456" s="1"/>
      <c r="B456" s="4"/>
      <c r="C456" s="21"/>
      <c r="D456" s="21"/>
    </row>
    <row r="457" spans="1:4" ht="14.25" customHeight="1" x14ac:dyDescent="0.3">
      <c r="A457" s="1"/>
      <c r="B457" s="4"/>
      <c r="C457" s="21"/>
      <c r="D457" s="21"/>
    </row>
    <row r="458" spans="1:4" ht="14.25" customHeight="1" x14ac:dyDescent="0.3">
      <c r="A458" s="1"/>
      <c r="B458" s="4"/>
      <c r="C458" s="21"/>
      <c r="D458" s="21"/>
    </row>
    <row r="459" spans="1:4" ht="14.25" customHeight="1" x14ac:dyDescent="0.3">
      <c r="A459" s="1"/>
      <c r="B459" s="4"/>
      <c r="C459" s="21"/>
      <c r="D459" s="21"/>
    </row>
    <row r="460" spans="1:4" ht="14.25" customHeight="1" x14ac:dyDescent="0.3">
      <c r="A460" s="1"/>
      <c r="B460" s="4"/>
      <c r="C460" s="21"/>
      <c r="D460" s="21"/>
    </row>
    <row r="461" spans="1:4" ht="14.25" customHeight="1" x14ac:dyDescent="0.3">
      <c r="A461" s="1"/>
      <c r="B461" s="4"/>
      <c r="C461" s="21"/>
      <c r="D461" s="21"/>
    </row>
    <row r="462" spans="1:4" ht="14.25" customHeight="1" x14ac:dyDescent="0.3">
      <c r="A462" s="1"/>
      <c r="B462" s="4"/>
      <c r="C462" s="21"/>
      <c r="D462" s="21"/>
    </row>
    <row r="463" spans="1:4" ht="14.25" customHeight="1" x14ac:dyDescent="0.3">
      <c r="A463" s="1"/>
      <c r="B463" s="4"/>
      <c r="C463" s="21"/>
      <c r="D463" s="21"/>
    </row>
    <row r="464" spans="1:4" ht="14.25" customHeight="1" x14ac:dyDescent="0.3">
      <c r="A464" s="1"/>
      <c r="B464" s="4"/>
      <c r="C464" s="21"/>
      <c r="D464" s="21"/>
    </row>
    <row r="465" spans="1:4" ht="14.25" customHeight="1" x14ac:dyDescent="0.3">
      <c r="A465" s="1"/>
      <c r="B465" s="4"/>
      <c r="C465" s="21"/>
      <c r="D465" s="21"/>
    </row>
    <row r="466" spans="1:4" ht="14.25" customHeight="1" x14ac:dyDescent="0.3">
      <c r="A466" s="1"/>
      <c r="B466" s="4"/>
      <c r="C466" s="21"/>
      <c r="D466" s="21"/>
    </row>
    <row r="467" spans="1:4" ht="14.25" customHeight="1" x14ac:dyDescent="0.3">
      <c r="A467" s="1"/>
      <c r="B467" s="4"/>
      <c r="C467" s="21"/>
      <c r="D467" s="21"/>
    </row>
    <row r="468" spans="1:4" ht="14.25" customHeight="1" x14ac:dyDescent="0.3">
      <c r="A468" s="1"/>
      <c r="B468" s="4"/>
      <c r="C468" s="21"/>
      <c r="D468" s="21"/>
    </row>
    <row r="469" spans="1:4" ht="14.25" customHeight="1" x14ac:dyDescent="0.3">
      <c r="A469" s="1"/>
      <c r="B469" s="4"/>
      <c r="C469" s="21"/>
      <c r="D469" s="21"/>
    </row>
    <row r="470" spans="1:4" ht="14.25" customHeight="1" x14ac:dyDescent="0.3">
      <c r="A470" s="1"/>
      <c r="B470" s="4"/>
      <c r="C470" s="21"/>
      <c r="D470" s="21"/>
    </row>
    <row r="471" spans="1:4" ht="14.25" customHeight="1" x14ac:dyDescent="0.3">
      <c r="A471" s="1"/>
      <c r="B471" s="4"/>
      <c r="C471" s="21"/>
      <c r="D471" s="21"/>
    </row>
    <row r="472" spans="1:4" ht="14.25" customHeight="1" x14ac:dyDescent="0.3">
      <c r="A472" s="1"/>
      <c r="B472" s="4"/>
      <c r="C472" s="21"/>
      <c r="D472" s="21"/>
    </row>
    <row r="473" spans="1:4" ht="14.25" customHeight="1" x14ac:dyDescent="0.3">
      <c r="A473" s="1"/>
      <c r="B473" s="4"/>
      <c r="C473" s="21"/>
      <c r="D473" s="21"/>
    </row>
    <row r="474" spans="1:4" ht="14.25" customHeight="1" x14ac:dyDescent="0.3">
      <c r="A474" s="1"/>
      <c r="B474" s="4"/>
      <c r="C474" s="21"/>
      <c r="D474" s="21"/>
    </row>
    <row r="475" spans="1:4" ht="14.25" customHeight="1" x14ac:dyDescent="0.3">
      <c r="A475" s="1"/>
      <c r="B475" s="4"/>
      <c r="C475" s="21"/>
      <c r="D475" s="21"/>
    </row>
    <row r="476" spans="1:4" ht="14.25" customHeight="1" x14ac:dyDescent="0.3">
      <c r="A476" s="1"/>
      <c r="B476" s="4"/>
      <c r="C476" s="21"/>
      <c r="D476" s="21"/>
    </row>
    <row r="477" spans="1:4" ht="14.25" customHeight="1" x14ac:dyDescent="0.3">
      <c r="A477" s="1"/>
      <c r="B477" s="4"/>
      <c r="C477" s="21"/>
      <c r="D477" s="21"/>
    </row>
    <row r="478" spans="1:4" ht="14.25" customHeight="1" x14ac:dyDescent="0.3">
      <c r="A478" s="1"/>
      <c r="B478" s="4"/>
      <c r="C478" s="21"/>
      <c r="D478" s="21"/>
    </row>
    <row r="479" spans="1:4" ht="14.25" customHeight="1" x14ac:dyDescent="0.3">
      <c r="A479" s="1"/>
      <c r="B479" s="4"/>
      <c r="C479" s="21"/>
      <c r="D479" s="21"/>
    </row>
    <row r="480" spans="1:4" ht="14.25" customHeight="1" x14ac:dyDescent="0.3">
      <c r="A480" s="1"/>
      <c r="B480" s="4"/>
      <c r="C480" s="21"/>
      <c r="D480" s="21"/>
    </row>
    <row r="481" spans="1:4" ht="14.25" customHeight="1" x14ac:dyDescent="0.3">
      <c r="A481" s="1"/>
      <c r="B481" s="4"/>
      <c r="C481" s="21"/>
      <c r="D481" s="21"/>
    </row>
    <row r="482" spans="1:4" ht="14.25" customHeight="1" x14ac:dyDescent="0.3">
      <c r="A482" s="1"/>
      <c r="B482" s="4"/>
      <c r="C482" s="21"/>
      <c r="D482" s="21"/>
    </row>
    <row r="483" spans="1:4" ht="14.25" customHeight="1" x14ac:dyDescent="0.3">
      <c r="A483" s="1"/>
      <c r="B483" s="4"/>
      <c r="C483" s="21"/>
      <c r="D483" s="21"/>
    </row>
    <row r="484" spans="1:4" ht="14.25" customHeight="1" x14ac:dyDescent="0.3">
      <c r="A484" s="1"/>
      <c r="B484" s="4"/>
      <c r="C484" s="21"/>
      <c r="D484" s="21"/>
    </row>
    <row r="485" spans="1:4" ht="14.25" customHeight="1" x14ac:dyDescent="0.3">
      <c r="A485" s="1"/>
      <c r="B485" s="4"/>
      <c r="C485" s="21"/>
      <c r="D485" s="21"/>
    </row>
    <row r="486" spans="1:4" ht="14.25" customHeight="1" x14ac:dyDescent="0.3">
      <c r="A486" s="1"/>
      <c r="B486" s="4"/>
      <c r="C486" s="21"/>
      <c r="D486" s="21"/>
    </row>
    <row r="487" spans="1:4" ht="14.25" customHeight="1" x14ac:dyDescent="0.3">
      <c r="A487" s="1"/>
      <c r="B487" s="4"/>
      <c r="C487" s="21"/>
      <c r="D487" s="21"/>
    </row>
    <row r="488" spans="1:4" ht="14.25" customHeight="1" x14ac:dyDescent="0.3">
      <c r="A488" s="1"/>
      <c r="B488" s="4"/>
      <c r="C488" s="21"/>
      <c r="D488" s="21"/>
    </row>
    <row r="489" spans="1:4" ht="14.25" customHeight="1" x14ac:dyDescent="0.3">
      <c r="A489" s="1"/>
      <c r="B489" s="4"/>
      <c r="C489" s="21"/>
      <c r="D489" s="21"/>
    </row>
    <row r="490" spans="1:4" ht="14.25" customHeight="1" x14ac:dyDescent="0.3">
      <c r="A490" s="1"/>
      <c r="B490" s="4"/>
      <c r="C490" s="21"/>
      <c r="D490" s="21"/>
    </row>
    <row r="491" spans="1:4" ht="14.25" customHeight="1" x14ac:dyDescent="0.3">
      <c r="A491" s="1"/>
      <c r="B491" s="4"/>
      <c r="C491" s="21"/>
      <c r="D491" s="21"/>
    </row>
    <row r="492" spans="1:4" ht="14.25" customHeight="1" x14ac:dyDescent="0.3">
      <c r="A492" s="1"/>
      <c r="B492" s="4"/>
      <c r="C492" s="21"/>
      <c r="D492" s="21"/>
    </row>
    <row r="493" spans="1:4" ht="14.25" customHeight="1" x14ac:dyDescent="0.3">
      <c r="A493" s="1"/>
      <c r="B493" s="4"/>
      <c r="C493" s="21"/>
      <c r="D493" s="21"/>
    </row>
    <row r="494" spans="1:4" ht="14.25" customHeight="1" x14ac:dyDescent="0.3">
      <c r="A494" s="1"/>
      <c r="B494" s="4"/>
      <c r="C494" s="21"/>
      <c r="D494" s="21"/>
    </row>
    <row r="495" spans="1:4" ht="14.25" customHeight="1" x14ac:dyDescent="0.3">
      <c r="A495" s="1"/>
      <c r="B495" s="4"/>
      <c r="C495" s="21"/>
      <c r="D495" s="21"/>
    </row>
    <row r="496" spans="1:4" ht="14.25" customHeight="1" x14ac:dyDescent="0.3">
      <c r="A496" s="1"/>
      <c r="B496" s="4"/>
      <c r="C496" s="21"/>
      <c r="D496" s="21"/>
    </row>
    <row r="497" spans="1:4" ht="14.25" customHeight="1" x14ac:dyDescent="0.3">
      <c r="A497" s="1"/>
      <c r="B497" s="4"/>
      <c r="C497" s="21"/>
      <c r="D497" s="21"/>
    </row>
    <row r="498" spans="1:4" ht="14.25" customHeight="1" x14ac:dyDescent="0.3">
      <c r="A498" s="1"/>
      <c r="B498" s="4"/>
      <c r="C498" s="21"/>
      <c r="D498" s="21"/>
    </row>
    <row r="499" spans="1:4" ht="14.25" customHeight="1" x14ac:dyDescent="0.3">
      <c r="A499" s="1"/>
      <c r="B499" s="4"/>
      <c r="C499" s="21"/>
      <c r="D499" s="21"/>
    </row>
    <row r="500" spans="1:4" ht="14.25" customHeight="1" x14ac:dyDescent="0.3">
      <c r="A500" s="1"/>
      <c r="B500" s="4"/>
      <c r="C500" s="21"/>
      <c r="D500" s="21"/>
    </row>
    <row r="501" spans="1:4" ht="14.25" customHeight="1" x14ac:dyDescent="0.3">
      <c r="A501" s="1"/>
      <c r="B501" s="4"/>
      <c r="C501" s="21"/>
      <c r="D501" s="21"/>
    </row>
    <row r="502" spans="1:4" ht="14.25" customHeight="1" x14ac:dyDescent="0.3">
      <c r="A502" s="1"/>
      <c r="B502" s="4"/>
      <c r="C502" s="21"/>
      <c r="D502" s="21"/>
    </row>
    <row r="503" spans="1:4" ht="14.25" customHeight="1" x14ac:dyDescent="0.3">
      <c r="A503" s="1"/>
      <c r="B503" s="4"/>
      <c r="C503" s="21"/>
      <c r="D503" s="21"/>
    </row>
    <row r="504" spans="1:4" ht="14.25" customHeight="1" x14ac:dyDescent="0.3">
      <c r="A504" s="1"/>
      <c r="B504" s="4"/>
      <c r="C504" s="21"/>
      <c r="D504" s="21"/>
    </row>
    <row r="505" spans="1:4" ht="14.25" customHeight="1" x14ac:dyDescent="0.3">
      <c r="A505" s="1"/>
      <c r="B505" s="4"/>
      <c r="C505" s="21"/>
      <c r="D505" s="21"/>
    </row>
    <row r="506" spans="1:4" ht="14.25" customHeight="1" x14ac:dyDescent="0.3">
      <c r="A506" s="1"/>
      <c r="B506" s="4"/>
      <c r="C506" s="21"/>
      <c r="D506" s="21"/>
    </row>
    <row r="507" spans="1:4" ht="14.25" customHeight="1" x14ac:dyDescent="0.3">
      <c r="A507" s="1"/>
      <c r="B507" s="4"/>
      <c r="C507" s="21"/>
      <c r="D507" s="21"/>
    </row>
    <row r="508" spans="1:4" ht="14.25" customHeight="1" x14ac:dyDescent="0.3">
      <c r="A508" s="1"/>
      <c r="B508" s="4"/>
      <c r="C508" s="21"/>
      <c r="D508" s="21"/>
    </row>
    <row r="509" spans="1:4" ht="14.25" customHeight="1" x14ac:dyDescent="0.3">
      <c r="A509" s="1"/>
      <c r="B509" s="4"/>
      <c r="C509" s="21"/>
      <c r="D509" s="21"/>
    </row>
    <row r="510" spans="1:4" ht="14.25" customHeight="1" x14ac:dyDescent="0.3">
      <c r="A510" s="1"/>
      <c r="B510" s="4"/>
      <c r="C510" s="21"/>
      <c r="D510" s="21"/>
    </row>
    <row r="511" spans="1:4" ht="14.25" customHeight="1" x14ac:dyDescent="0.3">
      <c r="A511" s="1"/>
      <c r="B511" s="4"/>
      <c r="C511" s="21"/>
      <c r="D511" s="21"/>
    </row>
    <row r="512" spans="1:4" ht="14.25" customHeight="1" x14ac:dyDescent="0.3">
      <c r="A512" s="1"/>
      <c r="B512" s="4"/>
      <c r="C512" s="21"/>
      <c r="D512" s="21"/>
    </row>
    <row r="513" spans="1:4" ht="14.25" customHeight="1" x14ac:dyDescent="0.3">
      <c r="A513" s="1"/>
      <c r="B513" s="4"/>
      <c r="C513" s="21"/>
      <c r="D513" s="21"/>
    </row>
    <row r="514" spans="1:4" ht="14.25" customHeight="1" x14ac:dyDescent="0.3">
      <c r="A514" s="1"/>
      <c r="B514" s="4"/>
      <c r="C514" s="21"/>
      <c r="D514" s="21"/>
    </row>
    <row r="515" spans="1:4" ht="14.25" customHeight="1" x14ac:dyDescent="0.3">
      <c r="A515" s="1"/>
      <c r="B515" s="4"/>
      <c r="C515" s="21"/>
      <c r="D515" s="21"/>
    </row>
    <row r="516" spans="1:4" ht="14.25" customHeight="1" x14ac:dyDescent="0.3">
      <c r="A516" s="1"/>
      <c r="B516" s="4"/>
      <c r="C516" s="21"/>
      <c r="D516" s="21"/>
    </row>
    <row r="517" spans="1:4" ht="14.25" customHeight="1" x14ac:dyDescent="0.3">
      <c r="A517" s="1"/>
      <c r="B517" s="4"/>
      <c r="C517" s="21"/>
      <c r="D517" s="21"/>
    </row>
    <row r="518" spans="1:4" ht="14.25" customHeight="1" x14ac:dyDescent="0.3">
      <c r="A518" s="1"/>
      <c r="B518" s="4"/>
      <c r="C518" s="21"/>
      <c r="D518" s="21"/>
    </row>
    <row r="519" spans="1:4" ht="14.25" customHeight="1" x14ac:dyDescent="0.3">
      <c r="A519" s="1"/>
      <c r="B519" s="4"/>
      <c r="C519" s="21"/>
      <c r="D519" s="21"/>
    </row>
    <row r="520" spans="1:4" ht="14.25" customHeight="1" x14ac:dyDescent="0.3">
      <c r="A520" s="1"/>
      <c r="B520" s="4"/>
      <c r="C520" s="21"/>
      <c r="D520" s="21"/>
    </row>
    <row r="521" spans="1:4" ht="14.25" customHeight="1" x14ac:dyDescent="0.3">
      <c r="A521" s="1"/>
      <c r="B521" s="4"/>
      <c r="C521" s="21"/>
      <c r="D521" s="21"/>
    </row>
    <row r="522" spans="1:4" ht="14.25" customHeight="1" x14ac:dyDescent="0.3">
      <c r="A522" s="1"/>
      <c r="B522" s="4"/>
      <c r="C522" s="21"/>
      <c r="D522" s="21"/>
    </row>
    <row r="523" spans="1:4" ht="14.25" customHeight="1" x14ac:dyDescent="0.3">
      <c r="A523" s="1"/>
      <c r="B523" s="4"/>
      <c r="C523" s="21"/>
      <c r="D523" s="21"/>
    </row>
    <row r="524" spans="1:4" ht="14.25" customHeight="1" x14ac:dyDescent="0.3">
      <c r="A524" s="1"/>
      <c r="B524" s="4"/>
      <c r="C524" s="21"/>
      <c r="D524" s="21"/>
    </row>
    <row r="525" spans="1:4" ht="14.25" customHeight="1" x14ac:dyDescent="0.3">
      <c r="A525" s="1"/>
      <c r="B525" s="4"/>
      <c r="C525" s="21"/>
      <c r="D525" s="21"/>
    </row>
    <row r="526" spans="1:4" ht="14.25" customHeight="1" x14ac:dyDescent="0.3">
      <c r="A526" s="1"/>
      <c r="B526" s="4"/>
      <c r="C526" s="21"/>
      <c r="D526" s="21"/>
    </row>
    <row r="527" spans="1:4" ht="14.25" customHeight="1" x14ac:dyDescent="0.3">
      <c r="A527" s="1"/>
      <c r="B527" s="4"/>
      <c r="C527" s="21"/>
      <c r="D527" s="21"/>
    </row>
    <row r="528" spans="1:4" ht="14.25" customHeight="1" x14ac:dyDescent="0.3">
      <c r="A528" s="1"/>
      <c r="B528" s="4"/>
      <c r="C528" s="21"/>
      <c r="D528" s="21"/>
    </row>
    <row r="529" spans="1:4" ht="14.25" customHeight="1" x14ac:dyDescent="0.3">
      <c r="A529" s="1"/>
      <c r="B529" s="4"/>
      <c r="C529" s="21"/>
      <c r="D529" s="21"/>
    </row>
    <row r="530" spans="1:4" ht="14.25" customHeight="1" x14ac:dyDescent="0.3">
      <c r="A530" s="1"/>
      <c r="B530" s="4"/>
      <c r="C530" s="21"/>
      <c r="D530" s="21"/>
    </row>
    <row r="531" spans="1:4" ht="14.25" customHeight="1" x14ac:dyDescent="0.3">
      <c r="A531" s="1"/>
      <c r="B531" s="4"/>
      <c r="C531" s="21"/>
      <c r="D531" s="21"/>
    </row>
    <row r="532" spans="1:4" ht="14.25" customHeight="1" x14ac:dyDescent="0.3">
      <c r="A532" s="1"/>
      <c r="B532" s="4"/>
      <c r="C532" s="21"/>
      <c r="D532" s="21"/>
    </row>
    <row r="533" spans="1:4" ht="14.25" customHeight="1" x14ac:dyDescent="0.3">
      <c r="A533" s="1"/>
      <c r="B533" s="4"/>
      <c r="C533" s="21"/>
      <c r="D533" s="21"/>
    </row>
    <row r="534" spans="1:4" ht="14.25" customHeight="1" x14ac:dyDescent="0.3">
      <c r="A534" s="1"/>
      <c r="B534" s="4"/>
      <c r="C534" s="21"/>
      <c r="D534" s="21"/>
    </row>
    <row r="535" spans="1:4" ht="14.25" customHeight="1" x14ac:dyDescent="0.3">
      <c r="A535" s="1"/>
      <c r="B535" s="4"/>
      <c r="C535" s="21"/>
      <c r="D535" s="21"/>
    </row>
    <row r="536" spans="1:4" ht="14.25" customHeight="1" x14ac:dyDescent="0.3">
      <c r="A536" s="1"/>
      <c r="B536" s="4"/>
      <c r="C536" s="21"/>
      <c r="D536" s="21"/>
    </row>
    <row r="537" spans="1:4" ht="14.25" customHeight="1" x14ac:dyDescent="0.3">
      <c r="A537" s="1"/>
      <c r="B537" s="4"/>
      <c r="C537" s="21"/>
      <c r="D537" s="21"/>
    </row>
    <row r="538" spans="1:4" ht="14.25" customHeight="1" x14ac:dyDescent="0.3">
      <c r="A538" s="1"/>
      <c r="B538" s="4"/>
      <c r="C538" s="21"/>
      <c r="D538" s="21"/>
    </row>
    <row r="539" spans="1:4" ht="14.25" customHeight="1" x14ac:dyDescent="0.3">
      <c r="A539" s="1"/>
      <c r="B539" s="4"/>
      <c r="C539" s="21"/>
      <c r="D539" s="21"/>
    </row>
    <row r="540" spans="1:4" ht="14.25" customHeight="1" x14ac:dyDescent="0.3">
      <c r="A540" s="1"/>
      <c r="B540" s="4"/>
      <c r="C540" s="21"/>
      <c r="D540" s="21"/>
    </row>
    <row r="541" spans="1:4" ht="14.25" customHeight="1" x14ac:dyDescent="0.3">
      <c r="A541" s="1"/>
      <c r="B541" s="4"/>
      <c r="C541" s="21"/>
      <c r="D541" s="21"/>
    </row>
    <row r="542" spans="1:4" ht="14.25" customHeight="1" x14ac:dyDescent="0.3">
      <c r="A542" s="1"/>
      <c r="B542" s="4"/>
      <c r="C542" s="21"/>
      <c r="D542" s="21"/>
    </row>
    <row r="543" spans="1:4" ht="14.25" customHeight="1" x14ac:dyDescent="0.3">
      <c r="A543" s="1"/>
      <c r="B543" s="4"/>
      <c r="C543" s="21"/>
      <c r="D543" s="21"/>
    </row>
    <row r="544" spans="1:4" ht="14.25" customHeight="1" x14ac:dyDescent="0.3">
      <c r="A544" s="1"/>
      <c r="B544" s="4"/>
      <c r="C544" s="21"/>
      <c r="D544" s="21"/>
    </row>
    <row r="545" spans="1:4" ht="14.25" customHeight="1" x14ac:dyDescent="0.3">
      <c r="A545" s="1"/>
      <c r="B545" s="4"/>
      <c r="C545" s="21"/>
      <c r="D545" s="21"/>
    </row>
    <row r="546" spans="1:4" ht="14.25" customHeight="1" x14ac:dyDescent="0.3">
      <c r="A546" s="1"/>
      <c r="B546" s="4"/>
      <c r="C546" s="21"/>
      <c r="D546" s="21"/>
    </row>
    <row r="547" spans="1:4" ht="14.25" customHeight="1" x14ac:dyDescent="0.3">
      <c r="A547" s="1"/>
      <c r="B547" s="4"/>
      <c r="C547" s="21"/>
      <c r="D547" s="21"/>
    </row>
    <row r="548" spans="1:4" ht="14.25" customHeight="1" x14ac:dyDescent="0.3">
      <c r="A548" s="1"/>
      <c r="B548" s="4"/>
      <c r="C548" s="21"/>
      <c r="D548" s="21"/>
    </row>
    <row r="549" spans="1:4" ht="14.25" customHeight="1" x14ac:dyDescent="0.3">
      <c r="A549" s="1"/>
      <c r="B549" s="4"/>
      <c r="C549" s="21"/>
      <c r="D549" s="21"/>
    </row>
    <row r="550" spans="1:4" ht="14.25" customHeight="1" x14ac:dyDescent="0.3">
      <c r="A550" s="1"/>
      <c r="B550" s="4"/>
      <c r="C550" s="21"/>
      <c r="D550" s="21"/>
    </row>
    <row r="551" spans="1:4" ht="14.25" customHeight="1" x14ac:dyDescent="0.3">
      <c r="A551" s="1"/>
      <c r="B551" s="4"/>
      <c r="C551" s="21"/>
      <c r="D551" s="21"/>
    </row>
    <row r="552" spans="1:4" ht="14.25" customHeight="1" x14ac:dyDescent="0.3">
      <c r="A552" s="1"/>
      <c r="B552" s="4"/>
      <c r="C552" s="21"/>
      <c r="D552" s="21"/>
    </row>
    <row r="553" spans="1:4" ht="14.25" customHeight="1" x14ac:dyDescent="0.3">
      <c r="A553" s="1"/>
      <c r="B553" s="4"/>
      <c r="C553" s="21"/>
      <c r="D553" s="21"/>
    </row>
    <row r="554" spans="1:4" ht="14.25" customHeight="1" x14ac:dyDescent="0.3">
      <c r="A554" s="1"/>
      <c r="B554" s="4"/>
      <c r="C554" s="21"/>
      <c r="D554" s="21"/>
    </row>
    <row r="555" spans="1:4" ht="14.25" customHeight="1" x14ac:dyDescent="0.3">
      <c r="A555" s="1"/>
      <c r="B555" s="4"/>
      <c r="C555" s="21"/>
      <c r="D555" s="21"/>
    </row>
    <row r="556" spans="1:4" ht="14.25" customHeight="1" x14ac:dyDescent="0.3">
      <c r="A556" s="1"/>
      <c r="B556" s="4"/>
      <c r="C556" s="21"/>
      <c r="D556" s="21"/>
    </row>
    <row r="557" spans="1:4" ht="14.25" customHeight="1" x14ac:dyDescent="0.3">
      <c r="A557" s="1"/>
      <c r="B557" s="4"/>
      <c r="C557" s="21"/>
      <c r="D557" s="21"/>
    </row>
    <row r="558" spans="1:4" ht="14.25" customHeight="1" x14ac:dyDescent="0.3">
      <c r="A558" s="1"/>
      <c r="B558" s="4"/>
      <c r="C558" s="21"/>
      <c r="D558" s="21"/>
    </row>
    <row r="559" spans="1:4" ht="14.25" customHeight="1" x14ac:dyDescent="0.3">
      <c r="A559" s="1"/>
      <c r="B559" s="4"/>
      <c r="C559" s="21"/>
      <c r="D559" s="21"/>
    </row>
    <row r="560" spans="1:4" ht="14.25" customHeight="1" x14ac:dyDescent="0.3">
      <c r="A560" s="1"/>
      <c r="B560" s="4"/>
      <c r="C560" s="21"/>
      <c r="D560" s="21"/>
    </row>
    <row r="561" spans="1:4" ht="14.25" customHeight="1" x14ac:dyDescent="0.3">
      <c r="A561" s="1"/>
      <c r="B561" s="4"/>
      <c r="C561" s="21"/>
      <c r="D561" s="21"/>
    </row>
    <row r="562" spans="1:4" ht="14.25" customHeight="1" x14ac:dyDescent="0.3">
      <c r="A562" s="1"/>
      <c r="B562" s="4"/>
      <c r="C562" s="21"/>
      <c r="D562" s="21"/>
    </row>
    <row r="563" spans="1:4" ht="14.25" customHeight="1" x14ac:dyDescent="0.3">
      <c r="A563" s="1"/>
      <c r="B563" s="4"/>
      <c r="C563" s="21"/>
      <c r="D563" s="21"/>
    </row>
    <row r="564" spans="1:4" ht="14.25" customHeight="1" x14ac:dyDescent="0.3">
      <c r="A564" s="1"/>
      <c r="B564" s="4"/>
      <c r="C564" s="21"/>
      <c r="D564" s="21"/>
    </row>
    <row r="565" spans="1:4" ht="14.25" customHeight="1" x14ac:dyDescent="0.3">
      <c r="A565" s="1"/>
      <c r="B565" s="4"/>
      <c r="C565" s="21"/>
      <c r="D565" s="21"/>
    </row>
    <row r="566" spans="1:4" ht="14.25" customHeight="1" x14ac:dyDescent="0.3">
      <c r="A566" s="1"/>
      <c r="B566" s="4"/>
      <c r="C566" s="21"/>
      <c r="D566" s="21"/>
    </row>
    <row r="567" spans="1:4" ht="14.25" customHeight="1" x14ac:dyDescent="0.3">
      <c r="A567" s="1"/>
      <c r="B567" s="4"/>
      <c r="C567" s="21"/>
      <c r="D567" s="21"/>
    </row>
    <row r="568" spans="1:4" ht="14.25" customHeight="1" x14ac:dyDescent="0.3">
      <c r="A568" s="1"/>
      <c r="B568" s="4"/>
      <c r="C568" s="21"/>
      <c r="D568" s="21"/>
    </row>
    <row r="569" spans="1:4" ht="14.25" customHeight="1" x14ac:dyDescent="0.3">
      <c r="A569" s="1"/>
      <c r="B569" s="4"/>
      <c r="C569" s="21"/>
      <c r="D569" s="21"/>
    </row>
    <row r="570" spans="1:4" ht="14.25" customHeight="1" x14ac:dyDescent="0.3">
      <c r="A570" s="1"/>
      <c r="B570" s="4"/>
      <c r="C570" s="21"/>
      <c r="D570" s="21"/>
    </row>
    <row r="571" spans="1:4" ht="14.25" customHeight="1" x14ac:dyDescent="0.3">
      <c r="A571" s="1"/>
      <c r="B571" s="4"/>
      <c r="C571" s="21"/>
      <c r="D571" s="21"/>
    </row>
    <row r="572" spans="1:4" ht="14.25" customHeight="1" x14ac:dyDescent="0.3">
      <c r="A572" s="1"/>
      <c r="B572" s="4"/>
      <c r="C572" s="21"/>
      <c r="D572" s="21"/>
    </row>
    <row r="573" spans="1:4" ht="14.25" customHeight="1" x14ac:dyDescent="0.3">
      <c r="A573" s="1"/>
      <c r="B573" s="4"/>
      <c r="C573" s="21"/>
      <c r="D573" s="21"/>
    </row>
    <row r="574" spans="1:4" ht="14.25" customHeight="1" x14ac:dyDescent="0.3">
      <c r="A574" s="1"/>
      <c r="B574" s="4"/>
      <c r="C574" s="21"/>
      <c r="D574" s="21"/>
    </row>
    <row r="575" spans="1:4" ht="14.25" customHeight="1" x14ac:dyDescent="0.3">
      <c r="A575" s="1"/>
      <c r="B575" s="4"/>
      <c r="C575" s="21"/>
      <c r="D575" s="21"/>
    </row>
    <row r="576" spans="1:4" ht="14.25" customHeight="1" x14ac:dyDescent="0.3">
      <c r="A576" s="1"/>
      <c r="B576" s="4"/>
      <c r="C576" s="21"/>
      <c r="D576" s="21"/>
    </row>
    <row r="577" spans="1:4" ht="14.25" customHeight="1" x14ac:dyDescent="0.3">
      <c r="A577" s="1"/>
      <c r="B577" s="4"/>
      <c r="C577" s="21"/>
      <c r="D577" s="21"/>
    </row>
    <row r="578" spans="1:4" ht="14.25" customHeight="1" x14ac:dyDescent="0.3">
      <c r="A578" s="1"/>
      <c r="B578" s="4"/>
      <c r="C578" s="21"/>
      <c r="D578" s="21"/>
    </row>
    <row r="579" spans="1:4" ht="14.25" customHeight="1" x14ac:dyDescent="0.3">
      <c r="A579" s="1"/>
      <c r="B579" s="4"/>
      <c r="C579" s="21"/>
      <c r="D579" s="21"/>
    </row>
    <row r="580" spans="1:4" ht="14.25" customHeight="1" x14ac:dyDescent="0.3">
      <c r="A580" s="1"/>
      <c r="B580" s="4"/>
      <c r="C580" s="21"/>
      <c r="D580" s="21"/>
    </row>
    <row r="581" spans="1:4" ht="14.25" customHeight="1" x14ac:dyDescent="0.3">
      <c r="A581" s="1"/>
      <c r="B581" s="4"/>
      <c r="C581" s="21"/>
      <c r="D581" s="21"/>
    </row>
    <row r="582" spans="1:4" ht="14.25" customHeight="1" x14ac:dyDescent="0.3">
      <c r="A582" s="1"/>
      <c r="B582" s="4"/>
      <c r="C582" s="21"/>
      <c r="D582" s="21"/>
    </row>
    <row r="583" spans="1:4" ht="14.25" customHeight="1" x14ac:dyDescent="0.3">
      <c r="A583" s="1"/>
      <c r="B583" s="4"/>
      <c r="C583" s="21"/>
      <c r="D583" s="21"/>
    </row>
    <row r="584" spans="1:4" ht="14.25" customHeight="1" x14ac:dyDescent="0.3">
      <c r="A584" s="1"/>
      <c r="B584" s="4"/>
      <c r="C584" s="21"/>
      <c r="D584" s="21"/>
    </row>
    <row r="585" spans="1:4" ht="14.25" customHeight="1" x14ac:dyDescent="0.3">
      <c r="A585" s="1"/>
      <c r="B585" s="4"/>
      <c r="C585" s="21"/>
      <c r="D585" s="21"/>
    </row>
    <row r="586" spans="1:4" ht="14.25" customHeight="1" x14ac:dyDescent="0.3">
      <c r="A586" s="1"/>
      <c r="B586" s="4"/>
      <c r="C586" s="21"/>
      <c r="D586" s="21"/>
    </row>
    <row r="587" spans="1:4" ht="14.25" customHeight="1" x14ac:dyDescent="0.3">
      <c r="A587" s="1"/>
      <c r="B587" s="4"/>
      <c r="C587" s="21"/>
      <c r="D587" s="21"/>
    </row>
    <row r="588" spans="1:4" ht="14.25" customHeight="1" x14ac:dyDescent="0.3">
      <c r="A588" s="1"/>
      <c r="B588" s="4"/>
      <c r="C588" s="21"/>
      <c r="D588" s="21"/>
    </row>
    <row r="589" spans="1:4" ht="14.25" customHeight="1" x14ac:dyDescent="0.3">
      <c r="A589" s="1"/>
      <c r="B589" s="4"/>
      <c r="C589" s="21"/>
      <c r="D589" s="21"/>
    </row>
    <row r="590" spans="1:4" ht="14.25" customHeight="1" x14ac:dyDescent="0.3">
      <c r="A590" s="1"/>
      <c r="B590" s="4"/>
      <c r="C590" s="21"/>
      <c r="D590" s="21"/>
    </row>
    <row r="591" spans="1:4" ht="14.25" customHeight="1" x14ac:dyDescent="0.3">
      <c r="A591" s="1"/>
      <c r="B591" s="4"/>
      <c r="C591" s="21"/>
      <c r="D591" s="21"/>
    </row>
    <row r="592" spans="1:4" ht="14.25" customHeight="1" x14ac:dyDescent="0.3">
      <c r="A592" s="1"/>
      <c r="B592" s="4"/>
      <c r="C592" s="21"/>
      <c r="D592" s="21"/>
    </row>
    <row r="593" spans="1:4" ht="14.25" customHeight="1" x14ac:dyDescent="0.3">
      <c r="A593" s="1"/>
      <c r="B593" s="4"/>
      <c r="C593" s="21"/>
      <c r="D593" s="21"/>
    </row>
    <row r="594" spans="1:4" ht="14.25" customHeight="1" x14ac:dyDescent="0.3">
      <c r="A594" s="1"/>
      <c r="B594" s="4"/>
      <c r="C594" s="21"/>
      <c r="D594" s="21"/>
    </row>
    <row r="595" spans="1:4" ht="14.25" customHeight="1" x14ac:dyDescent="0.3">
      <c r="A595" s="1"/>
      <c r="B595" s="4"/>
      <c r="C595" s="21"/>
      <c r="D595" s="21"/>
    </row>
    <row r="596" spans="1:4" ht="14.25" customHeight="1" x14ac:dyDescent="0.3">
      <c r="A596" s="1"/>
      <c r="B596" s="4"/>
      <c r="C596" s="21"/>
      <c r="D596" s="21"/>
    </row>
    <row r="597" spans="1:4" ht="14.25" customHeight="1" x14ac:dyDescent="0.3">
      <c r="A597" s="1"/>
      <c r="B597" s="4"/>
      <c r="C597" s="21"/>
      <c r="D597" s="21"/>
    </row>
    <row r="598" spans="1:4" ht="14.25" customHeight="1" x14ac:dyDescent="0.3">
      <c r="A598" s="1"/>
      <c r="B598" s="4"/>
      <c r="C598" s="21"/>
      <c r="D598" s="21"/>
    </row>
    <row r="599" spans="1:4" ht="14.25" customHeight="1" x14ac:dyDescent="0.3">
      <c r="A599" s="1"/>
      <c r="B599" s="4"/>
      <c r="C599" s="21"/>
      <c r="D599" s="21"/>
    </row>
    <row r="600" spans="1:4" ht="14.25" customHeight="1" x14ac:dyDescent="0.3">
      <c r="A600" s="1"/>
      <c r="B600" s="4"/>
      <c r="C600" s="21"/>
      <c r="D600" s="21"/>
    </row>
    <row r="601" spans="1:4" ht="14.25" customHeight="1" x14ac:dyDescent="0.3">
      <c r="A601" s="1"/>
      <c r="B601" s="4"/>
      <c r="C601" s="21"/>
      <c r="D601" s="21"/>
    </row>
    <row r="602" spans="1:4" ht="14.25" customHeight="1" x14ac:dyDescent="0.3">
      <c r="A602" s="1"/>
      <c r="B602" s="4"/>
      <c r="C602" s="21"/>
      <c r="D602" s="21"/>
    </row>
    <row r="603" spans="1:4" ht="14.25" customHeight="1" x14ac:dyDescent="0.3">
      <c r="A603" s="1"/>
      <c r="B603" s="4"/>
      <c r="C603" s="21"/>
      <c r="D603" s="21"/>
    </row>
    <row r="604" spans="1:4" ht="14.25" customHeight="1" x14ac:dyDescent="0.3">
      <c r="A604" s="1"/>
      <c r="B604" s="4"/>
      <c r="C604" s="21"/>
      <c r="D604" s="21"/>
    </row>
    <row r="605" spans="1:4" ht="14.25" customHeight="1" x14ac:dyDescent="0.3">
      <c r="A605" s="1"/>
      <c r="B605" s="4"/>
      <c r="C605" s="21"/>
      <c r="D605" s="21"/>
    </row>
    <row r="606" spans="1:4" ht="14.25" customHeight="1" x14ac:dyDescent="0.3">
      <c r="A606" s="1"/>
      <c r="B606" s="4"/>
      <c r="C606" s="21"/>
      <c r="D606" s="21"/>
    </row>
    <row r="607" spans="1:4" ht="14.25" customHeight="1" x14ac:dyDescent="0.3">
      <c r="A607" s="1"/>
      <c r="B607" s="4"/>
      <c r="C607" s="21"/>
      <c r="D607" s="21"/>
    </row>
    <row r="608" spans="1:4" ht="14.25" customHeight="1" x14ac:dyDescent="0.3">
      <c r="A608" s="1"/>
      <c r="B608" s="4"/>
      <c r="C608" s="21"/>
      <c r="D608" s="21"/>
    </row>
    <row r="609" spans="1:4" ht="14.25" customHeight="1" x14ac:dyDescent="0.3">
      <c r="A609" s="1"/>
      <c r="B609" s="4"/>
      <c r="C609" s="21"/>
      <c r="D609" s="21"/>
    </row>
    <row r="610" spans="1:4" ht="14.25" customHeight="1" x14ac:dyDescent="0.3">
      <c r="A610" s="1"/>
      <c r="B610" s="4"/>
      <c r="C610" s="21"/>
      <c r="D610" s="21"/>
    </row>
    <row r="611" spans="1:4" ht="14.25" customHeight="1" x14ac:dyDescent="0.3">
      <c r="A611" s="1"/>
      <c r="B611" s="4"/>
      <c r="C611" s="21"/>
      <c r="D611" s="21"/>
    </row>
    <row r="612" spans="1:4" ht="14.25" customHeight="1" x14ac:dyDescent="0.3">
      <c r="A612" s="1"/>
      <c r="B612" s="4"/>
      <c r="C612" s="21"/>
      <c r="D612" s="21"/>
    </row>
    <row r="613" spans="1:4" ht="14.25" customHeight="1" x14ac:dyDescent="0.3">
      <c r="A613" s="1"/>
      <c r="B613" s="4"/>
      <c r="C613" s="21"/>
      <c r="D613" s="21"/>
    </row>
    <row r="614" spans="1:4" ht="14.25" customHeight="1" x14ac:dyDescent="0.3">
      <c r="A614" s="1"/>
      <c r="B614" s="4"/>
      <c r="C614" s="21"/>
      <c r="D614" s="21"/>
    </row>
    <row r="615" spans="1:4" ht="14.25" customHeight="1" x14ac:dyDescent="0.3">
      <c r="A615" s="1"/>
      <c r="B615" s="4"/>
      <c r="C615" s="21"/>
      <c r="D615" s="21"/>
    </row>
    <row r="616" spans="1:4" ht="14.25" customHeight="1" x14ac:dyDescent="0.3">
      <c r="A616" s="1"/>
      <c r="B616" s="4"/>
      <c r="C616" s="21"/>
      <c r="D616" s="21"/>
    </row>
    <row r="617" spans="1:4" ht="14.25" customHeight="1" x14ac:dyDescent="0.3">
      <c r="A617" s="1"/>
      <c r="B617" s="4"/>
      <c r="C617" s="21"/>
      <c r="D617" s="21"/>
    </row>
    <row r="618" spans="1:4" ht="14.25" customHeight="1" x14ac:dyDescent="0.3">
      <c r="A618" s="1"/>
      <c r="B618" s="4"/>
      <c r="C618" s="21"/>
      <c r="D618" s="21"/>
    </row>
    <row r="619" spans="1:4" ht="14.25" customHeight="1" x14ac:dyDescent="0.3">
      <c r="A619" s="1"/>
      <c r="B619" s="4"/>
      <c r="C619" s="21"/>
      <c r="D619" s="21"/>
    </row>
    <row r="620" spans="1:4" ht="14.25" customHeight="1" x14ac:dyDescent="0.3">
      <c r="A620" s="1"/>
      <c r="B620" s="4"/>
      <c r="C620" s="21"/>
      <c r="D620" s="21"/>
    </row>
    <row r="621" spans="1:4" ht="14.25" customHeight="1" x14ac:dyDescent="0.3">
      <c r="A621" s="1"/>
      <c r="B621" s="4"/>
      <c r="C621" s="21"/>
      <c r="D621" s="21"/>
    </row>
    <row r="622" spans="1:4" ht="14.25" customHeight="1" x14ac:dyDescent="0.3">
      <c r="A622" s="1"/>
      <c r="B622" s="4"/>
      <c r="C622" s="21"/>
      <c r="D622" s="21"/>
    </row>
    <row r="623" spans="1:4" ht="14.25" customHeight="1" x14ac:dyDescent="0.3">
      <c r="A623" s="1"/>
      <c r="B623" s="4"/>
      <c r="C623" s="21"/>
      <c r="D623" s="21"/>
    </row>
    <row r="624" spans="1:4" ht="14.25" customHeight="1" x14ac:dyDescent="0.3">
      <c r="A624" s="1"/>
      <c r="B624" s="4"/>
      <c r="C624" s="21"/>
      <c r="D624" s="21"/>
    </row>
    <row r="625" spans="1:4" ht="14.25" customHeight="1" x14ac:dyDescent="0.3">
      <c r="A625" s="1"/>
      <c r="B625" s="4"/>
      <c r="C625" s="21"/>
      <c r="D625" s="21"/>
    </row>
    <row r="626" spans="1:4" ht="14.25" customHeight="1" x14ac:dyDescent="0.3">
      <c r="A626" s="1"/>
      <c r="B626" s="4"/>
      <c r="C626" s="21"/>
      <c r="D626" s="21"/>
    </row>
    <row r="627" spans="1:4" ht="14.25" customHeight="1" x14ac:dyDescent="0.3">
      <c r="A627" s="1"/>
      <c r="B627" s="4"/>
      <c r="C627" s="21"/>
      <c r="D627" s="21"/>
    </row>
    <row r="628" spans="1:4" ht="14.25" customHeight="1" x14ac:dyDescent="0.3">
      <c r="A628" s="1"/>
      <c r="B628" s="4"/>
      <c r="C628" s="21"/>
      <c r="D628" s="21"/>
    </row>
    <row r="629" spans="1:4" ht="14.25" customHeight="1" x14ac:dyDescent="0.3">
      <c r="A629" s="1"/>
      <c r="B629" s="4"/>
      <c r="C629" s="21"/>
      <c r="D629" s="21"/>
    </row>
    <row r="630" spans="1:4" ht="14.25" customHeight="1" x14ac:dyDescent="0.3">
      <c r="A630" s="1"/>
      <c r="B630" s="4"/>
      <c r="C630" s="21"/>
      <c r="D630" s="21"/>
    </row>
    <row r="631" spans="1:4" ht="14.25" customHeight="1" x14ac:dyDescent="0.3">
      <c r="A631" s="1"/>
      <c r="B631" s="4"/>
      <c r="C631" s="21"/>
      <c r="D631" s="21"/>
    </row>
    <row r="632" spans="1:4" ht="14.25" customHeight="1" x14ac:dyDescent="0.3">
      <c r="A632" s="1"/>
      <c r="B632" s="4"/>
      <c r="C632" s="21"/>
      <c r="D632" s="21"/>
    </row>
    <row r="633" spans="1:4" ht="14.25" customHeight="1" x14ac:dyDescent="0.3">
      <c r="A633" s="1"/>
      <c r="B633" s="4"/>
      <c r="C633" s="21"/>
      <c r="D633" s="21"/>
    </row>
    <row r="634" spans="1:4" ht="14.25" customHeight="1" x14ac:dyDescent="0.3">
      <c r="A634" s="1"/>
      <c r="B634" s="4"/>
      <c r="C634" s="21"/>
      <c r="D634" s="21"/>
    </row>
    <row r="635" spans="1:4" ht="14.25" customHeight="1" x14ac:dyDescent="0.3">
      <c r="A635" s="1"/>
      <c r="B635" s="4"/>
      <c r="C635" s="21"/>
      <c r="D635" s="21"/>
    </row>
    <row r="636" spans="1:4" ht="14.25" customHeight="1" x14ac:dyDescent="0.3">
      <c r="A636" s="1"/>
      <c r="B636" s="4"/>
      <c r="C636" s="21"/>
      <c r="D636" s="21"/>
    </row>
    <row r="637" spans="1:4" ht="14.25" customHeight="1" x14ac:dyDescent="0.3">
      <c r="A637" s="1"/>
      <c r="B637" s="4"/>
      <c r="C637" s="21"/>
      <c r="D637" s="21"/>
    </row>
    <row r="638" spans="1:4" ht="14.25" customHeight="1" x14ac:dyDescent="0.3">
      <c r="A638" s="1"/>
      <c r="B638" s="4"/>
      <c r="C638" s="21"/>
      <c r="D638" s="21"/>
    </row>
    <row r="639" spans="1:4" ht="14.25" customHeight="1" x14ac:dyDescent="0.3">
      <c r="A639" s="1"/>
      <c r="B639" s="4"/>
      <c r="C639" s="21"/>
      <c r="D639" s="21"/>
    </row>
    <row r="640" spans="1:4" ht="14.25" customHeight="1" x14ac:dyDescent="0.3">
      <c r="A640" s="1"/>
      <c r="B640" s="4"/>
      <c r="C640" s="21"/>
      <c r="D640" s="21"/>
    </row>
    <row r="641" spans="1:4" ht="14.25" customHeight="1" x14ac:dyDescent="0.3">
      <c r="A641" s="1"/>
      <c r="B641" s="4"/>
      <c r="C641" s="21"/>
      <c r="D641" s="21"/>
    </row>
    <row r="642" spans="1:4" ht="14.25" customHeight="1" x14ac:dyDescent="0.3">
      <c r="A642" s="1"/>
      <c r="B642" s="4"/>
      <c r="C642" s="21"/>
      <c r="D642" s="21"/>
    </row>
    <row r="643" spans="1:4" ht="14.25" customHeight="1" x14ac:dyDescent="0.3">
      <c r="A643" s="1"/>
      <c r="B643" s="4"/>
      <c r="C643" s="21"/>
      <c r="D643" s="21"/>
    </row>
    <row r="644" spans="1:4" ht="14.25" customHeight="1" x14ac:dyDescent="0.3">
      <c r="A644" s="1"/>
      <c r="B644" s="4"/>
      <c r="C644" s="21"/>
      <c r="D644" s="21"/>
    </row>
    <row r="645" spans="1:4" ht="14.25" customHeight="1" x14ac:dyDescent="0.3">
      <c r="A645" s="1"/>
      <c r="B645" s="4"/>
      <c r="C645" s="21"/>
      <c r="D645" s="21"/>
    </row>
    <row r="646" spans="1:4" ht="14.25" customHeight="1" x14ac:dyDescent="0.3">
      <c r="A646" s="1"/>
      <c r="B646" s="4"/>
      <c r="C646" s="21"/>
      <c r="D646" s="21"/>
    </row>
    <row r="647" spans="1:4" ht="14.25" customHeight="1" x14ac:dyDescent="0.3">
      <c r="A647" s="1"/>
      <c r="B647" s="4"/>
      <c r="C647" s="21"/>
      <c r="D647" s="21"/>
    </row>
    <row r="648" spans="1:4" ht="14.25" customHeight="1" x14ac:dyDescent="0.3">
      <c r="A648" s="1"/>
      <c r="B648" s="4"/>
      <c r="C648" s="21"/>
      <c r="D648" s="21"/>
    </row>
    <row r="649" spans="1:4" ht="14.25" customHeight="1" x14ac:dyDescent="0.3">
      <c r="A649" s="1"/>
      <c r="B649" s="4"/>
      <c r="C649" s="21"/>
      <c r="D649" s="21"/>
    </row>
    <row r="650" spans="1:4" ht="14.25" customHeight="1" x14ac:dyDescent="0.3">
      <c r="A650" s="1"/>
      <c r="B650" s="4"/>
      <c r="C650" s="21"/>
      <c r="D650" s="21"/>
    </row>
    <row r="651" spans="1:4" ht="14.25" customHeight="1" x14ac:dyDescent="0.3">
      <c r="A651" s="1"/>
      <c r="B651" s="4"/>
      <c r="C651" s="21"/>
      <c r="D651" s="21"/>
    </row>
    <row r="652" spans="1:4" ht="14.25" customHeight="1" x14ac:dyDescent="0.3">
      <c r="A652" s="1"/>
      <c r="B652" s="4"/>
      <c r="C652" s="21"/>
      <c r="D652" s="21"/>
    </row>
    <row r="653" spans="1:4" ht="14.25" customHeight="1" x14ac:dyDescent="0.3">
      <c r="A653" s="1"/>
      <c r="B653" s="4"/>
      <c r="C653" s="21"/>
      <c r="D653" s="21"/>
    </row>
    <row r="654" spans="1:4" ht="14.25" customHeight="1" x14ac:dyDescent="0.3">
      <c r="A654" s="1"/>
      <c r="B654" s="4"/>
      <c r="C654" s="21"/>
      <c r="D654" s="21"/>
    </row>
    <row r="655" spans="1:4" ht="14.25" customHeight="1" x14ac:dyDescent="0.3">
      <c r="A655" s="1"/>
      <c r="B655" s="4"/>
      <c r="C655" s="21"/>
      <c r="D655" s="21"/>
    </row>
    <row r="656" spans="1:4" ht="14.25" customHeight="1" x14ac:dyDescent="0.3">
      <c r="A656" s="1"/>
      <c r="B656" s="4"/>
      <c r="C656" s="21"/>
      <c r="D656" s="21"/>
    </row>
    <row r="657" spans="1:4" ht="14.25" customHeight="1" x14ac:dyDescent="0.3">
      <c r="A657" s="1"/>
      <c r="B657" s="4"/>
      <c r="C657" s="21"/>
      <c r="D657" s="21"/>
    </row>
    <row r="658" spans="1:4" ht="14.25" customHeight="1" x14ac:dyDescent="0.3">
      <c r="A658" s="1"/>
      <c r="B658" s="4"/>
      <c r="C658" s="21"/>
      <c r="D658" s="21"/>
    </row>
    <row r="659" spans="1:4" ht="14.25" customHeight="1" x14ac:dyDescent="0.3">
      <c r="A659" s="1"/>
      <c r="B659" s="4"/>
      <c r="C659" s="21"/>
      <c r="D659" s="21"/>
    </row>
    <row r="660" spans="1:4" ht="14.25" customHeight="1" x14ac:dyDescent="0.3">
      <c r="A660" s="1"/>
      <c r="B660" s="4"/>
      <c r="C660" s="21"/>
      <c r="D660" s="21"/>
    </row>
    <row r="661" spans="1:4" ht="14.25" customHeight="1" x14ac:dyDescent="0.3">
      <c r="A661" s="1"/>
      <c r="B661" s="4"/>
      <c r="C661" s="21"/>
      <c r="D661" s="21"/>
    </row>
    <row r="662" spans="1:4" ht="14.25" customHeight="1" x14ac:dyDescent="0.3">
      <c r="A662" s="1"/>
      <c r="B662" s="4"/>
      <c r="C662" s="21"/>
      <c r="D662" s="21"/>
    </row>
    <row r="663" spans="1:4" ht="14.25" customHeight="1" x14ac:dyDescent="0.3">
      <c r="A663" s="1"/>
      <c r="B663" s="4"/>
      <c r="C663" s="21"/>
      <c r="D663" s="21"/>
    </row>
    <row r="664" spans="1:4" ht="14.25" customHeight="1" x14ac:dyDescent="0.3">
      <c r="A664" s="1"/>
      <c r="B664" s="4"/>
      <c r="C664" s="21"/>
      <c r="D664" s="21"/>
    </row>
    <row r="665" spans="1:4" ht="14.25" customHeight="1" x14ac:dyDescent="0.3">
      <c r="A665" s="1"/>
      <c r="B665" s="4"/>
      <c r="C665" s="21"/>
      <c r="D665" s="21"/>
    </row>
    <row r="666" spans="1:4" ht="14.25" customHeight="1" x14ac:dyDescent="0.3">
      <c r="A666" s="1"/>
      <c r="B666" s="4"/>
      <c r="C666" s="21"/>
      <c r="D666" s="21"/>
    </row>
    <row r="667" spans="1:4" ht="14.25" customHeight="1" x14ac:dyDescent="0.3">
      <c r="A667" s="1"/>
      <c r="B667" s="4"/>
      <c r="C667" s="21"/>
      <c r="D667" s="21"/>
    </row>
    <row r="668" spans="1:4" ht="14.25" customHeight="1" x14ac:dyDescent="0.3">
      <c r="A668" s="1"/>
      <c r="B668" s="4"/>
      <c r="C668" s="21"/>
      <c r="D668" s="21"/>
    </row>
    <row r="669" spans="1:4" ht="14.25" customHeight="1" x14ac:dyDescent="0.3">
      <c r="A669" s="1"/>
      <c r="B669" s="4"/>
      <c r="C669" s="21"/>
      <c r="D669" s="21"/>
    </row>
    <row r="670" spans="1:4" ht="14.25" customHeight="1" x14ac:dyDescent="0.3">
      <c r="A670" s="1"/>
      <c r="B670" s="4"/>
      <c r="C670" s="21"/>
      <c r="D670" s="21"/>
    </row>
    <row r="671" spans="1:4" ht="14.25" customHeight="1" x14ac:dyDescent="0.3">
      <c r="A671" s="1"/>
      <c r="B671" s="4"/>
      <c r="C671" s="21"/>
      <c r="D671" s="21"/>
    </row>
    <row r="672" spans="1:4" ht="14.25" customHeight="1" x14ac:dyDescent="0.3">
      <c r="A672" s="1"/>
      <c r="B672" s="4"/>
      <c r="C672" s="21"/>
      <c r="D672" s="21"/>
    </row>
    <row r="673" spans="1:4" ht="14.25" customHeight="1" x14ac:dyDescent="0.3">
      <c r="A673" s="1"/>
      <c r="B673" s="4"/>
      <c r="C673" s="21"/>
      <c r="D673" s="21"/>
    </row>
    <row r="674" spans="1:4" ht="14.25" customHeight="1" x14ac:dyDescent="0.3">
      <c r="A674" s="1"/>
      <c r="B674" s="4"/>
      <c r="C674" s="21"/>
      <c r="D674" s="21"/>
    </row>
    <row r="675" spans="1:4" ht="14.25" customHeight="1" x14ac:dyDescent="0.3">
      <c r="A675" s="1"/>
      <c r="B675" s="4"/>
      <c r="C675" s="21"/>
      <c r="D675" s="21"/>
    </row>
    <row r="676" spans="1:4" ht="14.25" customHeight="1" x14ac:dyDescent="0.3">
      <c r="A676" s="1"/>
      <c r="B676" s="4"/>
      <c r="C676" s="21"/>
      <c r="D676" s="21"/>
    </row>
    <row r="677" spans="1:4" ht="14.25" customHeight="1" x14ac:dyDescent="0.3">
      <c r="A677" s="1"/>
      <c r="B677" s="4"/>
      <c r="C677" s="21"/>
      <c r="D677" s="21"/>
    </row>
    <row r="678" spans="1:4" ht="14.25" customHeight="1" x14ac:dyDescent="0.3">
      <c r="A678" s="1"/>
      <c r="B678" s="4"/>
      <c r="C678" s="21"/>
      <c r="D678" s="21"/>
    </row>
    <row r="679" spans="1:4" ht="14.25" customHeight="1" x14ac:dyDescent="0.3">
      <c r="A679" s="1"/>
      <c r="B679" s="4"/>
      <c r="C679" s="21"/>
      <c r="D679" s="21"/>
    </row>
    <row r="680" spans="1:4" ht="14.25" customHeight="1" x14ac:dyDescent="0.3">
      <c r="A680" s="1"/>
      <c r="B680" s="4"/>
      <c r="C680" s="21"/>
      <c r="D680" s="21"/>
    </row>
    <row r="681" spans="1:4" ht="14.25" customHeight="1" x14ac:dyDescent="0.3">
      <c r="A681" s="1"/>
      <c r="B681" s="4"/>
      <c r="C681" s="21"/>
      <c r="D681" s="21"/>
    </row>
    <row r="682" spans="1:4" ht="14.25" customHeight="1" x14ac:dyDescent="0.3">
      <c r="A682" s="1"/>
      <c r="B682" s="4"/>
      <c r="C682" s="21"/>
      <c r="D682" s="21"/>
    </row>
    <row r="683" spans="1:4" ht="14.25" customHeight="1" x14ac:dyDescent="0.3">
      <c r="A683" s="1"/>
      <c r="B683" s="4"/>
      <c r="C683" s="21"/>
      <c r="D683" s="21"/>
    </row>
    <row r="684" spans="1:4" ht="14.25" customHeight="1" x14ac:dyDescent="0.3">
      <c r="A684" s="1"/>
      <c r="B684" s="4"/>
      <c r="C684" s="21"/>
      <c r="D684" s="21"/>
    </row>
    <row r="685" spans="1:4" ht="14.25" customHeight="1" x14ac:dyDescent="0.3">
      <c r="A685" s="1"/>
      <c r="B685" s="4"/>
      <c r="C685" s="21"/>
      <c r="D685" s="21"/>
    </row>
    <row r="686" spans="1:4" ht="14.25" customHeight="1" x14ac:dyDescent="0.3">
      <c r="A686" s="1"/>
      <c r="B686" s="4"/>
      <c r="C686" s="21"/>
      <c r="D686" s="21"/>
    </row>
    <row r="687" spans="1:4" ht="14.25" customHeight="1" x14ac:dyDescent="0.3">
      <c r="A687" s="1"/>
      <c r="B687" s="4"/>
      <c r="C687" s="21"/>
      <c r="D687" s="21"/>
    </row>
    <row r="688" spans="1:4" ht="14.25" customHeight="1" x14ac:dyDescent="0.3">
      <c r="A688" s="1"/>
      <c r="B688" s="4"/>
      <c r="C688" s="21"/>
      <c r="D688" s="21"/>
    </row>
    <row r="689" spans="1:4" ht="14.25" customHeight="1" x14ac:dyDescent="0.3">
      <c r="A689" s="1"/>
      <c r="B689" s="4"/>
      <c r="C689" s="21"/>
      <c r="D689" s="21"/>
    </row>
    <row r="690" spans="1:4" ht="14.25" customHeight="1" x14ac:dyDescent="0.3">
      <c r="A690" s="1"/>
      <c r="B690" s="4"/>
      <c r="C690" s="21"/>
      <c r="D690" s="21"/>
    </row>
    <row r="691" spans="1:4" ht="14.25" customHeight="1" x14ac:dyDescent="0.3">
      <c r="A691" s="1"/>
      <c r="B691" s="4"/>
      <c r="C691" s="21"/>
      <c r="D691" s="21"/>
    </row>
    <row r="692" spans="1:4" ht="14.25" customHeight="1" x14ac:dyDescent="0.3">
      <c r="A692" s="1"/>
      <c r="B692" s="4"/>
      <c r="C692" s="21"/>
      <c r="D692" s="21"/>
    </row>
    <row r="693" spans="1:4" ht="14.25" customHeight="1" x14ac:dyDescent="0.3">
      <c r="A693" s="1"/>
      <c r="B693" s="4"/>
      <c r="C693" s="21"/>
      <c r="D693" s="21"/>
    </row>
    <row r="694" spans="1:4" ht="14.25" customHeight="1" x14ac:dyDescent="0.3">
      <c r="A694" s="1"/>
      <c r="B694" s="4"/>
      <c r="C694" s="21"/>
      <c r="D694" s="21"/>
    </row>
    <row r="695" spans="1:4" ht="14.25" customHeight="1" x14ac:dyDescent="0.3">
      <c r="A695" s="1"/>
      <c r="B695" s="4"/>
      <c r="C695" s="21"/>
      <c r="D695" s="21"/>
    </row>
    <row r="696" spans="1:4" ht="14.25" customHeight="1" x14ac:dyDescent="0.3">
      <c r="A696" s="1"/>
      <c r="B696" s="4"/>
      <c r="C696" s="21"/>
      <c r="D696" s="21"/>
    </row>
    <row r="697" spans="1:4" ht="14.25" customHeight="1" x14ac:dyDescent="0.3">
      <c r="A697" s="1"/>
      <c r="B697" s="4"/>
      <c r="C697" s="21"/>
      <c r="D697" s="21"/>
    </row>
    <row r="698" spans="1:4" ht="14.25" customHeight="1" x14ac:dyDescent="0.3">
      <c r="A698" s="1"/>
      <c r="B698" s="4"/>
      <c r="C698" s="21"/>
      <c r="D698" s="21"/>
    </row>
    <row r="699" spans="1:4" ht="14.25" customHeight="1" x14ac:dyDescent="0.3">
      <c r="A699" s="1"/>
      <c r="B699" s="4"/>
      <c r="C699" s="21"/>
      <c r="D699" s="21"/>
    </row>
    <row r="700" spans="1:4" ht="14.25" customHeight="1" x14ac:dyDescent="0.3">
      <c r="A700" s="1"/>
      <c r="B700" s="4"/>
      <c r="C700" s="21"/>
      <c r="D700" s="21"/>
    </row>
    <row r="701" spans="1:4" ht="14.25" customHeight="1" x14ac:dyDescent="0.3">
      <c r="A701" s="1"/>
      <c r="B701" s="4"/>
      <c r="C701" s="21"/>
      <c r="D701" s="21"/>
    </row>
    <row r="702" spans="1:4" ht="14.25" customHeight="1" x14ac:dyDescent="0.3">
      <c r="A702" s="1"/>
      <c r="B702" s="4"/>
      <c r="C702" s="21"/>
      <c r="D702" s="21"/>
    </row>
    <row r="703" spans="1:4" ht="14.25" customHeight="1" x14ac:dyDescent="0.3">
      <c r="A703" s="1"/>
      <c r="B703" s="4"/>
      <c r="C703" s="21"/>
      <c r="D703" s="21"/>
    </row>
    <row r="704" spans="1:4" ht="14.25" customHeight="1" x14ac:dyDescent="0.3">
      <c r="A704" s="1"/>
      <c r="B704" s="4"/>
      <c r="C704" s="21"/>
      <c r="D704" s="21"/>
    </row>
    <row r="705" spans="1:4" ht="14.25" customHeight="1" x14ac:dyDescent="0.3">
      <c r="A705" s="1"/>
      <c r="B705" s="4"/>
      <c r="C705" s="21"/>
      <c r="D705" s="21"/>
    </row>
    <row r="706" spans="1:4" ht="14.25" customHeight="1" x14ac:dyDescent="0.3">
      <c r="A706" s="1"/>
      <c r="B706" s="4"/>
      <c r="C706" s="21"/>
      <c r="D706" s="21"/>
    </row>
    <row r="707" spans="1:4" ht="14.25" customHeight="1" x14ac:dyDescent="0.3">
      <c r="A707" s="1"/>
      <c r="B707" s="4"/>
      <c r="C707" s="21"/>
      <c r="D707" s="21"/>
    </row>
    <row r="708" spans="1:4" ht="14.25" customHeight="1" x14ac:dyDescent="0.3">
      <c r="A708" s="1"/>
      <c r="B708" s="4"/>
      <c r="C708" s="21"/>
      <c r="D708" s="21"/>
    </row>
    <row r="709" spans="1:4" ht="14.25" customHeight="1" x14ac:dyDescent="0.3">
      <c r="A709" s="1"/>
      <c r="B709" s="4"/>
      <c r="C709" s="21"/>
      <c r="D709" s="21"/>
    </row>
    <row r="710" spans="1:4" ht="14.25" customHeight="1" x14ac:dyDescent="0.3">
      <c r="A710" s="1"/>
      <c r="B710" s="4"/>
      <c r="C710" s="21"/>
      <c r="D710" s="21"/>
    </row>
    <row r="711" spans="1:4" ht="14.25" customHeight="1" x14ac:dyDescent="0.3">
      <c r="A711" s="1"/>
      <c r="B711" s="4"/>
      <c r="C711" s="21"/>
      <c r="D711" s="21"/>
    </row>
    <row r="712" spans="1:4" ht="14.25" customHeight="1" x14ac:dyDescent="0.3">
      <c r="A712" s="1"/>
      <c r="B712" s="4"/>
      <c r="C712" s="21"/>
      <c r="D712" s="21"/>
    </row>
    <row r="713" spans="1:4" ht="14.25" customHeight="1" x14ac:dyDescent="0.3">
      <c r="A713" s="1"/>
      <c r="B713" s="4"/>
      <c r="C713" s="21"/>
      <c r="D713" s="21"/>
    </row>
    <row r="714" spans="1:4" ht="14.25" customHeight="1" x14ac:dyDescent="0.3">
      <c r="A714" s="1"/>
      <c r="B714" s="4"/>
      <c r="C714" s="21"/>
      <c r="D714" s="21"/>
    </row>
    <row r="715" spans="1:4" ht="14.25" customHeight="1" x14ac:dyDescent="0.3">
      <c r="A715" s="1"/>
      <c r="B715" s="4"/>
      <c r="C715" s="21"/>
      <c r="D715" s="21"/>
    </row>
    <row r="716" spans="1:4" ht="14.25" customHeight="1" x14ac:dyDescent="0.3">
      <c r="A716" s="1"/>
      <c r="B716" s="4"/>
      <c r="C716" s="21"/>
      <c r="D716" s="21"/>
    </row>
    <row r="717" spans="1:4" ht="14.25" customHeight="1" x14ac:dyDescent="0.3">
      <c r="A717" s="1"/>
      <c r="B717" s="4"/>
      <c r="C717" s="21"/>
      <c r="D717" s="21"/>
    </row>
    <row r="718" spans="1:4" ht="14.25" customHeight="1" x14ac:dyDescent="0.3">
      <c r="A718" s="1"/>
      <c r="B718" s="4"/>
      <c r="C718" s="21"/>
      <c r="D718" s="21"/>
    </row>
    <row r="719" spans="1:4" ht="14.25" customHeight="1" x14ac:dyDescent="0.3">
      <c r="A719" s="1"/>
      <c r="B719" s="4"/>
      <c r="C719" s="21"/>
      <c r="D719" s="21"/>
    </row>
    <row r="720" spans="1:4" ht="14.25" customHeight="1" x14ac:dyDescent="0.3">
      <c r="A720" s="1"/>
      <c r="B720" s="4"/>
      <c r="C720" s="21"/>
      <c r="D720" s="21"/>
    </row>
    <row r="721" spans="1:4" ht="14.25" customHeight="1" x14ac:dyDescent="0.3">
      <c r="A721" s="1"/>
      <c r="B721" s="4"/>
      <c r="C721" s="21"/>
      <c r="D721" s="21"/>
    </row>
    <row r="722" spans="1:4" ht="14.25" customHeight="1" x14ac:dyDescent="0.3">
      <c r="A722" s="1"/>
      <c r="B722" s="4"/>
      <c r="C722" s="21"/>
      <c r="D722" s="21"/>
    </row>
    <row r="723" spans="1:4" ht="14.25" customHeight="1" x14ac:dyDescent="0.3">
      <c r="A723" s="1"/>
      <c r="B723" s="4"/>
      <c r="C723" s="21"/>
      <c r="D723" s="21"/>
    </row>
    <row r="724" spans="1:4" ht="14.25" customHeight="1" x14ac:dyDescent="0.3">
      <c r="A724" s="1"/>
      <c r="B724" s="4"/>
      <c r="C724" s="21"/>
      <c r="D724" s="21"/>
    </row>
    <row r="725" spans="1:4" ht="14.25" customHeight="1" x14ac:dyDescent="0.3">
      <c r="A725" s="1"/>
      <c r="B725" s="4"/>
      <c r="C725" s="21"/>
      <c r="D725" s="21"/>
    </row>
    <row r="726" spans="1:4" ht="14.25" customHeight="1" x14ac:dyDescent="0.3">
      <c r="A726" s="1"/>
      <c r="B726" s="4"/>
      <c r="C726" s="21"/>
      <c r="D726" s="21"/>
    </row>
    <row r="727" spans="1:4" ht="14.25" customHeight="1" x14ac:dyDescent="0.3">
      <c r="A727" s="1"/>
      <c r="B727" s="4"/>
      <c r="C727" s="21"/>
      <c r="D727" s="21"/>
    </row>
    <row r="728" spans="1:4" ht="14.25" customHeight="1" x14ac:dyDescent="0.3">
      <c r="A728" s="1"/>
      <c r="B728" s="4"/>
      <c r="C728" s="21"/>
      <c r="D728" s="21"/>
    </row>
    <row r="729" spans="1:4" ht="14.25" customHeight="1" x14ac:dyDescent="0.3">
      <c r="A729" s="1"/>
      <c r="B729" s="4"/>
      <c r="C729" s="21"/>
      <c r="D729" s="21"/>
    </row>
    <row r="730" spans="1:4" ht="14.25" customHeight="1" x14ac:dyDescent="0.3">
      <c r="A730" s="1"/>
      <c r="B730" s="4"/>
      <c r="C730" s="21"/>
      <c r="D730" s="21"/>
    </row>
    <row r="731" spans="1:4" ht="14.25" customHeight="1" x14ac:dyDescent="0.3">
      <c r="A731" s="1"/>
      <c r="B731" s="4"/>
      <c r="C731" s="21"/>
      <c r="D731" s="21"/>
    </row>
    <row r="732" spans="1:4" ht="14.25" customHeight="1" x14ac:dyDescent="0.3">
      <c r="A732" s="1"/>
      <c r="B732" s="4"/>
      <c r="C732" s="21"/>
      <c r="D732" s="21"/>
    </row>
    <row r="733" spans="1:4" ht="14.25" customHeight="1" x14ac:dyDescent="0.3">
      <c r="A733" s="1"/>
      <c r="B733" s="4"/>
      <c r="C733" s="21"/>
      <c r="D733" s="21"/>
    </row>
    <row r="734" spans="1:4" ht="14.25" customHeight="1" x14ac:dyDescent="0.3">
      <c r="A734" s="1"/>
      <c r="B734" s="4"/>
      <c r="C734" s="21"/>
      <c r="D734" s="21"/>
    </row>
    <row r="735" spans="1:4" ht="14.25" customHeight="1" x14ac:dyDescent="0.3">
      <c r="A735" s="1"/>
      <c r="B735" s="4"/>
      <c r="C735" s="21"/>
      <c r="D735" s="21"/>
    </row>
    <row r="736" spans="1:4" ht="14.25" customHeight="1" x14ac:dyDescent="0.3">
      <c r="A736" s="1"/>
      <c r="B736" s="4"/>
      <c r="C736" s="21"/>
      <c r="D736" s="21"/>
    </row>
    <row r="737" spans="1:4" ht="14.25" customHeight="1" x14ac:dyDescent="0.3">
      <c r="A737" s="1"/>
      <c r="B737" s="4"/>
      <c r="C737" s="21"/>
      <c r="D737" s="21"/>
    </row>
    <row r="738" spans="1:4" ht="14.25" customHeight="1" x14ac:dyDescent="0.3">
      <c r="A738" s="1"/>
      <c r="B738" s="4"/>
      <c r="C738" s="21"/>
      <c r="D738" s="21"/>
    </row>
    <row r="739" spans="1:4" ht="14.25" customHeight="1" x14ac:dyDescent="0.3">
      <c r="A739" s="1"/>
      <c r="B739" s="4"/>
      <c r="C739" s="21"/>
      <c r="D739" s="21"/>
    </row>
    <row r="740" spans="1:4" ht="14.25" customHeight="1" x14ac:dyDescent="0.3">
      <c r="A740" s="1"/>
      <c r="B740" s="4"/>
      <c r="C740" s="21"/>
      <c r="D740" s="21"/>
    </row>
    <row r="741" spans="1:4" ht="14.25" customHeight="1" x14ac:dyDescent="0.3">
      <c r="A741" s="1"/>
      <c r="B741" s="4"/>
      <c r="C741" s="21"/>
      <c r="D741" s="21"/>
    </row>
    <row r="742" spans="1:4" ht="14.25" customHeight="1" x14ac:dyDescent="0.3">
      <c r="A742" s="1"/>
      <c r="B742" s="4"/>
      <c r="C742" s="21"/>
      <c r="D742" s="21"/>
    </row>
    <row r="743" spans="1:4" ht="14.25" customHeight="1" x14ac:dyDescent="0.3">
      <c r="A743" s="1"/>
      <c r="B743" s="4"/>
      <c r="C743" s="21"/>
      <c r="D743" s="21"/>
    </row>
    <row r="744" spans="1:4" ht="14.25" customHeight="1" x14ac:dyDescent="0.3">
      <c r="A744" s="1"/>
      <c r="B744" s="4"/>
      <c r="C744" s="21"/>
      <c r="D744" s="21"/>
    </row>
    <row r="745" spans="1:4" ht="14.25" customHeight="1" x14ac:dyDescent="0.3">
      <c r="A745" s="1"/>
      <c r="B745" s="4"/>
      <c r="C745" s="21"/>
      <c r="D745" s="21"/>
    </row>
    <row r="746" spans="1:4" ht="14.25" customHeight="1" x14ac:dyDescent="0.3">
      <c r="A746" s="1"/>
      <c r="B746" s="4"/>
      <c r="C746" s="21"/>
      <c r="D746" s="21"/>
    </row>
    <row r="747" spans="1:4" ht="14.25" customHeight="1" x14ac:dyDescent="0.3">
      <c r="A747" s="1"/>
      <c r="B747" s="4"/>
      <c r="C747" s="21"/>
      <c r="D747" s="21"/>
    </row>
    <row r="748" spans="1:4" ht="14.25" customHeight="1" x14ac:dyDescent="0.3">
      <c r="A748" s="1"/>
      <c r="B748" s="4"/>
      <c r="C748" s="21"/>
      <c r="D748" s="21"/>
    </row>
    <row r="749" spans="1:4" ht="14.25" customHeight="1" x14ac:dyDescent="0.3">
      <c r="A749" s="1"/>
      <c r="B749" s="4"/>
      <c r="C749" s="21"/>
      <c r="D749" s="21"/>
    </row>
    <row r="750" spans="1:4" ht="14.25" customHeight="1" x14ac:dyDescent="0.3">
      <c r="A750" s="1"/>
      <c r="B750" s="4"/>
      <c r="C750" s="21"/>
      <c r="D750" s="21"/>
    </row>
    <row r="751" spans="1:4" ht="14.25" customHeight="1" x14ac:dyDescent="0.3">
      <c r="A751" s="1"/>
      <c r="B751" s="4"/>
      <c r="C751" s="21"/>
      <c r="D751" s="21"/>
    </row>
    <row r="752" spans="1:4" ht="14.25" customHeight="1" x14ac:dyDescent="0.3">
      <c r="A752" s="1"/>
      <c r="B752" s="4"/>
      <c r="C752" s="21"/>
      <c r="D752" s="21"/>
    </row>
    <row r="753" spans="1:4" ht="14.25" customHeight="1" x14ac:dyDescent="0.3">
      <c r="A753" s="1"/>
      <c r="B753" s="4"/>
      <c r="C753" s="21"/>
      <c r="D753" s="21"/>
    </row>
    <row r="754" spans="1:4" ht="14.25" customHeight="1" x14ac:dyDescent="0.3">
      <c r="A754" s="1"/>
      <c r="B754" s="4"/>
      <c r="C754" s="21"/>
      <c r="D754" s="21"/>
    </row>
    <row r="755" spans="1:4" ht="14.25" customHeight="1" x14ac:dyDescent="0.3">
      <c r="A755" s="1"/>
      <c r="B755" s="4"/>
      <c r="C755" s="21"/>
      <c r="D755" s="21"/>
    </row>
    <row r="756" spans="1:4" ht="14.25" customHeight="1" x14ac:dyDescent="0.3">
      <c r="A756" s="1"/>
      <c r="B756" s="4"/>
      <c r="C756" s="21"/>
      <c r="D756" s="21"/>
    </row>
    <row r="757" spans="1:4" ht="14.25" customHeight="1" x14ac:dyDescent="0.3">
      <c r="A757" s="1"/>
      <c r="B757" s="4"/>
      <c r="C757" s="21"/>
      <c r="D757" s="21"/>
    </row>
    <row r="758" spans="1:4" ht="14.25" customHeight="1" x14ac:dyDescent="0.3">
      <c r="A758" s="1"/>
      <c r="B758" s="4"/>
      <c r="C758" s="21"/>
      <c r="D758" s="21"/>
    </row>
    <row r="759" spans="1:4" ht="14.25" customHeight="1" x14ac:dyDescent="0.3">
      <c r="A759" s="1"/>
      <c r="B759" s="4"/>
      <c r="C759" s="21"/>
      <c r="D759" s="21"/>
    </row>
    <row r="760" spans="1:4" ht="14.25" customHeight="1" x14ac:dyDescent="0.3">
      <c r="A760" s="1"/>
      <c r="B760" s="4"/>
      <c r="C760" s="21"/>
      <c r="D760" s="21"/>
    </row>
    <row r="761" spans="1:4" ht="14.25" customHeight="1" x14ac:dyDescent="0.3">
      <c r="A761" s="1"/>
      <c r="B761" s="4"/>
      <c r="C761" s="21"/>
      <c r="D761" s="21"/>
    </row>
    <row r="762" spans="1:4" ht="14.25" customHeight="1" x14ac:dyDescent="0.3">
      <c r="A762" s="1"/>
      <c r="B762" s="4"/>
      <c r="C762" s="21"/>
      <c r="D762" s="21"/>
    </row>
    <row r="763" spans="1:4" ht="14.25" customHeight="1" x14ac:dyDescent="0.3">
      <c r="A763" s="1"/>
      <c r="B763" s="4"/>
      <c r="C763" s="21"/>
      <c r="D763" s="21"/>
    </row>
    <row r="764" spans="1:4" ht="14.25" customHeight="1" x14ac:dyDescent="0.3">
      <c r="A764" s="1"/>
      <c r="B764" s="4"/>
      <c r="C764" s="21"/>
      <c r="D764" s="21"/>
    </row>
    <row r="765" spans="1:4" ht="14.25" customHeight="1" x14ac:dyDescent="0.3">
      <c r="A765" s="1"/>
      <c r="B765" s="4"/>
      <c r="C765" s="21"/>
      <c r="D765" s="21"/>
    </row>
    <row r="766" spans="1:4" ht="14.25" customHeight="1" x14ac:dyDescent="0.3">
      <c r="A766" s="1"/>
      <c r="B766" s="4"/>
      <c r="C766" s="21"/>
      <c r="D766" s="21"/>
    </row>
    <row r="767" spans="1:4" ht="14.25" customHeight="1" x14ac:dyDescent="0.3">
      <c r="A767" s="1"/>
      <c r="B767" s="4"/>
      <c r="C767" s="21"/>
      <c r="D767" s="21"/>
    </row>
    <row r="768" spans="1:4" ht="14.25" customHeight="1" x14ac:dyDescent="0.3">
      <c r="A768" s="1"/>
      <c r="B768" s="4"/>
      <c r="C768" s="21"/>
      <c r="D768" s="21"/>
    </row>
    <row r="769" spans="1:4" ht="14.25" customHeight="1" x14ac:dyDescent="0.3">
      <c r="A769" s="1"/>
      <c r="B769" s="4"/>
      <c r="C769" s="21"/>
      <c r="D769" s="21"/>
    </row>
    <row r="770" spans="1:4" ht="14.25" customHeight="1" x14ac:dyDescent="0.3">
      <c r="A770" s="1"/>
      <c r="B770" s="4"/>
      <c r="C770" s="21"/>
      <c r="D770" s="21"/>
    </row>
    <row r="771" spans="1:4" ht="14.25" customHeight="1" x14ac:dyDescent="0.3">
      <c r="A771" s="1"/>
      <c r="B771" s="4"/>
      <c r="C771" s="21"/>
      <c r="D771" s="21"/>
    </row>
    <row r="772" spans="1:4" ht="14.25" customHeight="1" x14ac:dyDescent="0.3">
      <c r="A772" s="1"/>
      <c r="B772" s="4"/>
      <c r="C772" s="21"/>
      <c r="D772" s="21"/>
    </row>
    <row r="773" spans="1:4" ht="14.25" customHeight="1" x14ac:dyDescent="0.3">
      <c r="A773" s="1"/>
      <c r="B773" s="4"/>
      <c r="C773" s="21"/>
      <c r="D773" s="21"/>
    </row>
    <row r="774" spans="1:4" ht="14.25" customHeight="1" x14ac:dyDescent="0.3">
      <c r="A774" s="1"/>
      <c r="B774" s="4"/>
      <c r="C774" s="21"/>
      <c r="D774" s="21"/>
    </row>
    <row r="775" spans="1:4" ht="14.25" customHeight="1" x14ac:dyDescent="0.3">
      <c r="A775" s="1"/>
      <c r="B775" s="4"/>
      <c r="C775" s="21"/>
      <c r="D775" s="21"/>
    </row>
    <row r="776" spans="1:4" ht="14.25" customHeight="1" x14ac:dyDescent="0.3">
      <c r="A776" s="1"/>
      <c r="B776" s="4"/>
      <c r="C776" s="21"/>
      <c r="D776" s="21"/>
    </row>
    <row r="777" spans="1:4" ht="14.25" customHeight="1" x14ac:dyDescent="0.3">
      <c r="A777" s="1"/>
      <c r="B777" s="4"/>
      <c r="C777" s="21"/>
      <c r="D777" s="21"/>
    </row>
    <row r="778" spans="1:4" ht="14.25" customHeight="1" x14ac:dyDescent="0.3">
      <c r="A778" s="1"/>
      <c r="B778" s="4"/>
      <c r="C778" s="21"/>
      <c r="D778" s="21"/>
    </row>
    <row r="779" spans="1:4" ht="14.25" customHeight="1" x14ac:dyDescent="0.3">
      <c r="A779" s="1"/>
      <c r="B779" s="4"/>
      <c r="C779" s="21"/>
      <c r="D779" s="21"/>
    </row>
    <row r="780" spans="1:4" ht="14.25" customHeight="1" x14ac:dyDescent="0.3">
      <c r="A780" s="1"/>
      <c r="B780" s="4"/>
      <c r="C780" s="21"/>
      <c r="D780" s="21"/>
    </row>
    <row r="781" spans="1:4" ht="14.25" customHeight="1" x14ac:dyDescent="0.3">
      <c r="A781" s="1"/>
      <c r="B781" s="4"/>
      <c r="C781" s="21"/>
      <c r="D781" s="21"/>
    </row>
    <row r="782" spans="1:4" ht="14.25" customHeight="1" x14ac:dyDescent="0.3">
      <c r="A782" s="1"/>
      <c r="B782" s="4"/>
      <c r="C782" s="21"/>
      <c r="D782" s="21"/>
    </row>
    <row r="783" spans="1:4" ht="14.25" customHeight="1" x14ac:dyDescent="0.3">
      <c r="A783" s="1"/>
      <c r="B783" s="4"/>
      <c r="C783" s="21"/>
      <c r="D783" s="21"/>
    </row>
    <row r="784" spans="1:4" ht="14.25" customHeight="1" x14ac:dyDescent="0.3">
      <c r="A784" s="1"/>
      <c r="B784" s="4"/>
      <c r="C784" s="21"/>
      <c r="D784" s="21"/>
    </row>
    <row r="785" spans="1:4" ht="14.25" customHeight="1" x14ac:dyDescent="0.3">
      <c r="A785" s="1"/>
      <c r="B785" s="4"/>
      <c r="C785" s="21"/>
      <c r="D785" s="21"/>
    </row>
    <row r="786" spans="1:4" ht="14.25" customHeight="1" x14ac:dyDescent="0.3">
      <c r="A786" s="1"/>
      <c r="B786" s="4"/>
      <c r="C786" s="21"/>
      <c r="D786" s="21"/>
    </row>
    <row r="787" spans="1:4" ht="14.25" customHeight="1" x14ac:dyDescent="0.3">
      <c r="A787" s="1"/>
      <c r="B787" s="4"/>
      <c r="C787" s="21"/>
      <c r="D787" s="21"/>
    </row>
    <row r="788" spans="1:4" ht="14.25" customHeight="1" x14ac:dyDescent="0.3">
      <c r="A788" s="1"/>
      <c r="B788" s="4"/>
      <c r="C788" s="21"/>
      <c r="D788" s="21"/>
    </row>
    <row r="789" spans="1:4" ht="14.25" customHeight="1" x14ac:dyDescent="0.3">
      <c r="A789" s="1"/>
      <c r="B789" s="4"/>
      <c r="C789" s="21"/>
      <c r="D789" s="21"/>
    </row>
    <row r="790" spans="1:4" ht="14.25" customHeight="1" x14ac:dyDescent="0.3">
      <c r="A790" s="1"/>
      <c r="B790" s="4"/>
      <c r="C790" s="21"/>
      <c r="D790" s="21"/>
    </row>
    <row r="791" spans="1:4" ht="14.25" customHeight="1" x14ac:dyDescent="0.3">
      <c r="A791" s="1"/>
      <c r="B791" s="4"/>
      <c r="C791" s="21"/>
      <c r="D791" s="21"/>
    </row>
    <row r="792" spans="1:4" ht="14.25" customHeight="1" x14ac:dyDescent="0.3">
      <c r="A792" s="1"/>
      <c r="B792" s="4"/>
      <c r="C792" s="21"/>
      <c r="D792" s="21"/>
    </row>
    <row r="793" spans="1:4" ht="14.25" customHeight="1" x14ac:dyDescent="0.3">
      <c r="A793" s="1"/>
      <c r="B793" s="4"/>
      <c r="C793" s="21"/>
      <c r="D793" s="21"/>
    </row>
    <row r="794" spans="1:4" ht="14.25" customHeight="1" x14ac:dyDescent="0.3">
      <c r="A794" s="1"/>
      <c r="B794" s="4"/>
      <c r="C794" s="21"/>
      <c r="D794" s="21"/>
    </row>
    <row r="795" spans="1:4" ht="14.25" customHeight="1" x14ac:dyDescent="0.3">
      <c r="A795" s="1"/>
      <c r="B795" s="4"/>
      <c r="C795" s="21"/>
      <c r="D795" s="21"/>
    </row>
    <row r="796" spans="1:4" ht="14.25" customHeight="1" x14ac:dyDescent="0.3">
      <c r="A796" s="1"/>
      <c r="B796" s="4"/>
      <c r="C796" s="21"/>
      <c r="D796" s="21"/>
    </row>
    <row r="797" spans="1:4" ht="14.25" customHeight="1" x14ac:dyDescent="0.3">
      <c r="A797" s="1"/>
      <c r="B797" s="4"/>
      <c r="C797" s="21"/>
      <c r="D797" s="21"/>
    </row>
    <row r="798" spans="1:4" ht="14.25" customHeight="1" x14ac:dyDescent="0.3">
      <c r="A798" s="1"/>
      <c r="B798" s="4"/>
      <c r="C798" s="21"/>
      <c r="D798" s="21"/>
    </row>
    <row r="799" spans="1:4" ht="14.25" customHeight="1" x14ac:dyDescent="0.3">
      <c r="A799" s="1"/>
      <c r="B799" s="4"/>
      <c r="C799" s="21"/>
      <c r="D799" s="21"/>
    </row>
    <row r="800" spans="1:4" ht="14.25" customHeight="1" x14ac:dyDescent="0.3">
      <c r="A800" s="1"/>
      <c r="B800" s="4"/>
      <c r="C800" s="21"/>
      <c r="D800" s="21"/>
    </row>
    <row r="801" spans="1:4" ht="14.25" customHeight="1" x14ac:dyDescent="0.3">
      <c r="A801" s="1"/>
      <c r="B801" s="4"/>
      <c r="C801" s="21"/>
      <c r="D801" s="21"/>
    </row>
    <row r="802" spans="1:4" ht="14.25" customHeight="1" x14ac:dyDescent="0.3">
      <c r="A802" s="1"/>
      <c r="B802" s="4"/>
      <c r="C802" s="21"/>
      <c r="D802" s="21"/>
    </row>
    <row r="803" spans="1:4" ht="14.25" customHeight="1" x14ac:dyDescent="0.3">
      <c r="A803" s="1"/>
      <c r="B803" s="4"/>
      <c r="C803" s="21"/>
      <c r="D803" s="21"/>
    </row>
    <row r="804" spans="1:4" ht="14.25" customHeight="1" x14ac:dyDescent="0.3">
      <c r="A804" s="1"/>
      <c r="B804" s="4"/>
      <c r="C804" s="21"/>
      <c r="D804" s="21"/>
    </row>
    <row r="805" spans="1:4" ht="14.25" customHeight="1" x14ac:dyDescent="0.3">
      <c r="A805" s="1"/>
      <c r="B805" s="4"/>
      <c r="C805" s="21"/>
      <c r="D805" s="21"/>
    </row>
    <row r="806" spans="1:4" ht="14.25" customHeight="1" x14ac:dyDescent="0.3">
      <c r="A806" s="1"/>
      <c r="B806" s="4"/>
      <c r="C806" s="21"/>
      <c r="D806" s="21"/>
    </row>
    <row r="807" spans="1:4" ht="14.25" customHeight="1" x14ac:dyDescent="0.3">
      <c r="A807" s="1"/>
      <c r="B807" s="4"/>
      <c r="C807" s="21"/>
      <c r="D807" s="21"/>
    </row>
    <row r="808" spans="1:4" ht="14.25" customHeight="1" x14ac:dyDescent="0.3">
      <c r="A808" s="1"/>
      <c r="B808" s="4"/>
      <c r="C808" s="21"/>
      <c r="D808" s="21"/>
    </row>
    <row r="809" spans="1:4" ht="14.25" customHeight="1" x14ac:dyDescent="0.3">
      <c r="A809" s="1"/>
      <c r="B809" s="4"/>
      <c r="C809" s="21"/>
      <c r="D809" s="21"/>
    </row>
    <row r="810" spans="1:4" ht="14.25" customHeight="1" x14ac:dyDescent="0.3">
      <c r="A810" s="1"/>
      <c r="B810" s="4"/>
      <c r="C810" s="21"/>
      <c r="D810" s="21"/>
    </row>
    <row r="811" spans="1:4" ht="14.25" customHeight="1" x14ac:dyDescent="0.3">
      <c r="A811" s="1"/>
      <c r="B811" s="4"/>
      <c r="C811" s="21"/>
      <c r="D811" s="21"/>
    </row>
    <row r="812" spans="1:4" ht="14.25" customHeight="1" x14ac:dyDescent="0.3">
      <c r="A812" s="1"/>
      <c r="B812" s="4"/>
      <c r="C812" s="21"/>
      <c r="D812" s="21"/>
    </row>
    <row r="813" spans="1:4" ht="14.25" customHeight="1" x14ac:dyDescent="0.3">
      <c r="A813" s="1"/>
      <c r="B813" s="4"/>
      <c r="C813" s="21"/>
      <c r="D813" s="21"/>
    </row>
    <row r="814" spans="1:4" ht="14.25" customHeight="1" x14ac:dyDescent="0.3">
      <c r="A814" s="1"/>
      <c r="B814" s="4"/>
      <c r="C814" s="21"/>
      <c r="D814" s="21"/>
    </row>
    <row r="815" spans="1:4" ht="14.25" customHeight="1" x14ac:dyDescent="0.3">
      <c r="A815" s="1"/>
      <c r="B815" s="4"/>
      <c r="C815" s="21"/>
      <c r="D815" s="21"/>
    </row>
    <row r="816" spans="1:4" ht="14.25" customHeight="1" x14ac:dyDescent="0.3">
      <c r="A816" s="1"/>
      <c r="B816" s="4"/>
      <c r="C816" s="21"/>
      <c r="D816" s="21"/>
    </row>
    <row r="817" spans="1:4" ht="14.25" customHeight="1" x14ac:dyDescent="0.3">
      <c r="A817" s="1"/>
      <c r="B817" s="4"/>
      <c r="C817" s="21"/>
      <c r="D817" s="21"/>
    </row>
    <row r="818" spans="1:4" ht="14.25" customHeight="1" x14ac:dyDescent="0.3">
      <c r="A818" s="1"/>
      <c r="B818" s="4"/>
      <c r="C818" s="21"/>
      <c r="D818" s="21"/>
    </row>
    <row r="819" spans="1:4" ht="14.25" customHeight="1" x14ac:dyDescent="0.3">
      <c r="A819" s="1"/>
      <c r="B819" s="4"/>
      <c r="C819" s="21"/>
      <c r="D819" s="21"/>
    </row>
    <row r="820" spans="1:4" ht="14.25" customHeight="1" x14ac:dyDescent="0.3">
      <c r="A820" s="1"/>
      <c r="B820" s="4"/>
      <c r="C820" s="21"/>
      <c r="D820" s="21"/>
    </row>
    <row r="821" spans="1:4" ht="14.25" customHeight="1" x14ac:dyDescent="0.3">
      <c r="A821" s="1"/>
      <c r="B821" s="4"/>
      <c r="C821" s="21"/>
      <c r="D821" s="21"/>
    </row>
    <row r="822" spans="1:4" ht="14.25" customHeight="1" x14ac:dyDescent="0.3">
      <c r="A822" s="1"/>
      <c r="B822" s="4"/>
      <c r="C822" s="21"/>
      <c r="D822" s="21"/>
    </row>
    <row r="823" spans="1:4" ht="14.25" customHeight="1" x14ac:dyDescent="0.3">
      <c r="A823" s="1"/>
      <c r="B823" s="4"/>
      <c r="C823" s="21"/>
      <c r="D823" s="21"/>
    </row>
    <row r="824" spans="1:4" ht="14.25" customHeight="1" x14ac:dyDescent="0.3">
      <c r="A824" s="1"/>
      <c r="B824" s="4"/>
      <c r="C824" s="21"/>
      <c r="D824" s="21"/>
    </row>
    <row r="825" spans="1:4" ht="14.25" customHeight="1" x14ac:dyDescent="0.3">
      <c r="A825" s="1"/>
      <c r="B825" s="4"/>
      <c r="C825" s="21"/>
      <c r="D825" s="21"/>
    </row>
    <row r="826" spans="1:4" ht="14.25" customHeight="1" x14ac:dyDescent="0.3">
      <c r="A826" s="1"/>
      <c r="B826" s="4"/>
      <c r="C826" s="21"/>
      <c r="D826" s="21"/>
    </row>
    <row r="827" spans="1:4" ht="14.25" customHeight="1" x14ac:dyDescent="0.3">
      <c r="A827" s="1"/>
      <c r="B827" s="4"/>
      <c r="C827" s="21"/>
      <c r="D827" s="21"/>
    </row>
    <row r="828" spans="1:4" ht="14.25" customHeight="1" x14ac:dyDescent="0.3">
      <c r="A828" s="1"/>
      <c r="B828" s="4"/>
      <c r="C828" s="21"/>
      <c r="D828" s="21"/>
    </row>
    <row r="829" spans="1:4" ht="14.25" customHeight="1" x14ac:dyDescent="0.3">
      <c r="A829" s="1"/>
      <c r="B829" s="4"/>
      <c r="C829" s="21"/>
      <c r="D829" s="21"/>
    </row>
    <row r="830" spans="1:4" ht="14.25" customHeight="1" x14ac:dyDescent="0.3">
      <c r="A830" s="1"/>
      <c r="B830" s="4"/>
      <c r="C830" s="21"/>
      <c r="D830" s="21"/>
    </row>
    <row r="831" spans="1:4" ht="14.25" customHeight="1" x14ac:dyDescent="0.3">
      <c r="A831" s="1"/>
      <c r="B831" s="4"/>
      <c r="C831" s="21"/>
      <c r="D831" s="21"/>
    </row>
    <row r="832" spans="1:4" ht="14.25" customHeight="1" x14ac:dyDescent="0.3">
      <c r="A832" s="1"/>
      <c r="B832" s="4"/>
      <c r="C832" s="21"/>
      <c r="D832" s="21"/>
    </row>
    <row r="833" spans="1:4" ht="14.25" customHeight="1" x14ac:dyDescent="0.3">
      <c r="A833" s="1"/>
      <c r="B833" s="4"/>
      <c r="C833" s="21"/>
      <c r="D833" s="21"/>
    </row>
    <row r="834" spans="1:4" ht="14.25" customHeight="1" x14ac:dyDescent="0.3">
      <c r="A834" s="1"/>
      <c r="B834" s="4"/>
      <c r="C834" s="21"/>
      <c r="D834" s="21"/>
    </row>
    <row r="835" spans="1:4" ht="14.25" customHeight="1" x14ac:dyDescent="0.3">
      <c r="A835" s="1"/>
      <c r="B835" s="4"/>
      <c r="C835" s="21"/>
      <c r="D835" s="21"/>
    </row>
    <row r="836" spans="1:4" ht="14.25" customHeight="1" x14ac:dyDescent="0.3">
      <c r="A836" s="1"/>
      <c r="B836" s="4"/>
      <c r="C836" s="21"/>
      <c r="D836" s="21"/>
    </row>
    <row r="837" spans="1:4" ht="14.25" customHeight="1" x14ac:dyDescent="0.3">
      <c r="A837" s="1"/>
      <c r="B837" s="4"/>
      <c r="C837" s="21"/>
      <c r="D837" s="21"/>
    </row>
    <row r="838" spans="1:4" ht="14.25" customHeight="1" x14ac:dyDescent="0.3">
      <c r="A838" s="1"/>
      <c r="B838" s="4"/>
      <c r="C838" s="21"/>
      <c r="D838" s="21"/>
    </row>
    <row r="839" spans="1:4" ht="14.25" customHeight="1" x14ac:dyDescent="0.3">
      <c r="A839" s="1"/>
      <c r="B839" s="4"/>
      <c r="C839" s="21"/>
      <c r="D839" s="21"/>
    </row>
    <row r="840" spans="1:4" ht="14.25" customHeight="1" x14ac:dyDescent="0.3">
      <c r="A840" s="1"/>
      <c r="B840" s="4"/>
      <c r="C840" s="21"/>
      <c r="D840" s="21"/>
    </row>
    <row r="841" spans="1:4" ht="14.25" customHeight="1" x14ac:dyDescent="0.3">
      <c r="A841" s="1"/>
      <c r="B841" s="4"/>
      <c r="C841" s="21"/>
      <c r="D841" s="21"/>
    </row>
    <row r="842" spans="1:4" ht="14.25" customHeight="1" x14ac:dyDescent="0.3">
      <c r="A842" s="1"/>
      <c r="B842" s="4"/>
      <c r="C842" s="21"/>
      <c r="D842" s="21"/>
    </row>
    <row r="843" spans="1:4" ht="14.25" customHeight="1" x14ac:dyDescent="0.3">
      <c r="A843" s="1"/>
      <c r="B843" s="4"/>
      <c r="C843" s="21"/>
      <c r="D843" s="21"/>
    </row>
    <row r="844" spans="1:4" ht="14.25" customHeight="1" x14ac:dyDescent="0.3">
      <c r="A844" s="1"/>
      <c r="B844" s="4"/>
      <c r="C844" s="21"/>
      <c r="D844" s="21"/>
    </row>
    <row r="845" spans="1:4" ht="14.25" customHeight="1" x14ac:dyDescent="0.3">
      <c r="A845" s="1"/>
      <c r="B845" s="4"/>
      <c r="C845" s="21"/>
      <c r="D845" s="21"/>
    </row>
    <row r="846" spans="1:4" ht="14.25" customHeight="1" x14ac:dyDescent="0.3">
      <c r="A846" s="1"/>
      <c r="B846" s="4"/>
      <c r="C846" s="21"/>
      <c r="D846" s="21"/>
    </row>
    <row r="847" spans="1:4" ht="14.25" customHeight="1" x14ac:dyDescent="0.3">
      <c r="A847" s="1"/>
      <c r="B847" s="4"/>
      <c r="C847" s="21"/>
      <c r="D847" s="21"/>
    </row>
    <row r="848" spans="1:4" ht="14.25" customHeight="1" x14ac:dyDescent="0.3">
      <c r="A848" s="1"/>
      <c r="B848" s="4"/>
      <c r="C848" s="21"/>
      <c r="D848" s="21"/>
    </row>
    <row r="849" spans="1:4" ht="14.25" customHeight="1" x14ac:dyDescent="0.3">
      <c r="A849" s="1"/>
      <c r="B849" s="4"/>
      <c r="C849" s="21"/>
      <c r="D849" s="21"/>
    </row>
    <row r="850" spans="1:4" ht="14.25" customHeight="1" x14ac:dyDescent="0.3">
      <c r="A850" s="1"/>
      <c r="B850" s="4"/>
      <c r="C850" s="21"/>
      <c r="D850" s="21"/>
    </row>
    <row r="851" spans="1:4" ht="14.25" customHeight="1" x14ac:dyDescent="0.3">
      <c r="A851" s="1"/>
      <c r="B851" s="4"/>
      <c r="C851" s="21"/>
      <c r="D851" s="21"/>
    </row>
    <row r="852" spans="1:4" ht="14.25" customHeight="1" x14ac:dyDescent="0.3">
      <c r="A852" s="1"/>
      <c r="B852" s="4"/>
      <c r="C852" s="21"/>
      <c r="D852" s="21"/>
    </row>
    <row r="853" spans="1:4" ht="14.25" customHeight="1" x14ac:dyDescent="0.3">
      <c r="A853" s="1"/>
      <c r="B853" s="4"/>
      <c r="C853" s="21"/>
      <c r="D853" s="21"/>
    </row>
    <row r="854" spans="1:4" ht="14.25" customHeight="1" x14ac:dyDescent="0.3">
      <c r="A854" s="1"/>
      <c r="B854" s="4"/>
      <c r="C854" s="21"/>
      <c r="D854" s="21"/>
    </row>
    <row r="855" spans="1:4" ht="14.25" customHeight="1" x14ac:dyDescent="0.3">
      <c r="A855" s="1"/>
      <c r="B855" s="4"/>
      <c r="C855" s="21"/>
      <c r="D855" s="21"/>
    </row>
    <row r="856" spans="1:4" ht="14.25" customHeight="1" x14ac:dyDescent="0.3">
      <c r="A856" s="1"/>
      <c r="B856" s="4"/>
      <c r="C856" s="21"/>
      <c r="D856" s="21"/>
    </row>
    <row r="857" spans="1:4" ht="14.25" customHeight="1" x14ac:dyDescent="0.3">
      <c r="A857" s="1"/>
      <c r="B857" s="4"/>
      <c r="C857" s="21"/>
      <c r="D857" s="21"/>
    </row>
    <row r="858" spans="1:4" ht="14.25" customHeight="1" x14ac:dyDescent="0.3">
      <c r="A858" s="1"/>
      <c r="B858" s="4"/>
      <c r="C858" s="21"/>
      <c r="D858" s="21"/>
    </row>
    <row r="859" spans="1:4" ht="14.25" customHeight="1" x14ac:dyDescent="0.3">
      <c r="A859" s="1"/>
      <c r="B859" s="4"/>
      <c r="C859" s="21"/>
      <c r="D859" s="21"/>
    </row>
    <row r="860" spans="1:4" ht="14.25" customHeight="1" x14ac:dyDescent="0.3">
      <c r="A860" s="1"/>
      <c r="B860" s="4"/>
      <c r="C860" s="21"/>
      <c r="D860" s="21"/>
    </row>
    <row r="861" spans="1:4" ht="14.25" customHeight="1" x14ac:dyDescent="0.3">
      <c r="A861" s="1"/>
      <c r="B861" s="4"/>
      <c r="C861" s="21"/>
      <c r="D861" s="21"/>
    </row>
    <row r="862" spans="1:4" ht="14.25" customHeight="1" x14ac:dyDescent="0.3">
      <c r="A862" s="1"/>
      <c r="B862" s="4"/>
      <c r="C862" s="21"/>
      <c r="D862" s="21"/>
    </row>
    <row r="863" spans="1:4" ht="14.25" customHeight="1" x14ac:dyDescent="0.3">
      <c r="A863" s="1"/>
      <c r="B863" s="4"/>
      <c r="C863" s="21"/>
      <c r="D863" s="21"/>
    </row>
    <row r="864" spans="1:4" ht="14.25" customHeight="1" x14ac:dyDescent="0.3">
      <c r="A864" s="1"/>
      <c r="B864" s="4"/>
      <c r="C864" s="21"/>
      <c r="D864" s="21"/>
    </row>
    <row r="865" spans="1:4" ht="14.25" customHeight="1" x14ac:dyDescent="0.3">
      <c r="A865" s="1"/>
      <c r="B865" s="4"/>
      <c r="C865" s="21"/>
      <c r="D865" s="21"/>
    </row>
    <row r="866" spans="1:4" ht="14.25" customHeight="1" x14ac:dyDescent="0.3">
      <c r="A866" s="1"/>
      <c r="B866" s="4"/>
      <c r="C866" s="21"/>
      <c r="D866" s="21"/>
    </row>
    <row r="867" spans="1:4" ht="14.25" customHeight="1" x14ac:dyDescent="0.3">
      <c r="A867" s="1"/>
      <c r="B867" s="4"/>
      <c r="C867" s="21"/>
      <c r="D867" s="21"/>
    </row>
    <row r="868" spans="1:4" ht="14.25" customHeight="1" x14ac:dyDescent="0.3">
      <c r="A868" s="1"/>
      <c r="B868" s="4"/>
      <c r="C868" s="21"/>
      <c r="D868" s="21"/>
    </row>
    <row r="869" spans="1:4" ht="14.25" customHeight="1" x14ac:dyDescent="0.3">
      <c r="A869" s="1"/>
      <c r="B869" s="4"/>
      <c r="C869" s="21"/>
      <c r="D869" s="21"/>
    </row>
    <row r="870" spans="1:4" ht="14.25" customHeight="1" x14ac:dyDescent="0.3">
      <c r="A870" s="1"/>
      <c r="B870" s="4"/>
      <c r="C870" s="21"/>
      <c r="D870" s="21"/>
    </row>
    <row r="871" spans="1:4" ht="14.25" customHeight="1" x14ac:dyDescent="0.3">
      <c r="A871" s="1"/>
      <c r="B871" s="4"/>
      <c r="C871" s="21"/>
      <c r="D871" s="21"/>
    </row>
    <row r="872" spans="1:4" ht="14.25" customHeight="1" x14ac:dyDescent="0.3">
      <c r="A872" s="1"/>
      <c r="B872" s="4"/>
      <c r="C872" s="21"/>
      <c r="D872" s="21"/>
    </row>
    <row r="873" spans="1:4" ht="14.25" customHeight="1" x14ac:dyDescent="0.3">
      <c r="A873" s="1"/>
      <c r="B873" s="4"/>
      <c r="C873" s="21"/>
      <c r="D873" s="21"/>
    </row>
    <row r="874" spans="1:4" ht="14.25" customHeight="1" x14ac:dyDescent="0.3">
      <c r="A874" s="1"/>
      <c r="B874" s="4"/>
      <c r="C874" s="21"/>
      <c r="D874" s="21"/>
    </row>
    <row r="875" spans="1:4" ht="14.25" customHeight="1" x14ac:dyDescent="0.3">
      <c r="A875" s="1"/>
      <c r="B875" s="4"/>
      <c r="C875" s="21"/>
      <c r="D875" s="21"/>
    </row>
    <row r="876" spans="1:4" ht="14.25" customHeight="1" x14ac:dyDescent="0.3">
      <c r="A876" s="1"/>
      <c r="B876" s="4"/>
      <c r="C876" s="21"/>
      <c r="D876" s="21"/>
    </row>
    <row r="877" spans="1:4" ht="14.25" customHeight="1" x14ac:dyDescent="0.3">
      <c r="A877" s="1"/>
      <c r="B877" s="4"/>
      <c r="C877" s="21"/>
      <c r="D877" s="21"/>
    </row>
    <row r="878" spans="1:4" ht="14.25" customHeight="1" x14ac:dyDescent="0.3">
      <c r="A878" s="1"/>
      <c r="B878" s="4"/>
      <c r="C878" s="21"/>
      <c r="D878" s="21"/>
    </row>
    <row r="879" spans="1:4" ht="14.25" customHeight="1" x14ac:dyDescent="0.3">
      <c r="A879" s="1"/>
      <c r="B879" s="4"/>
      <c r="C879" s="21"/>
      <c r="D879" s="21"/>
    </row>
    <row r="880" spans="1:4" ht="14.25" customHeight="1" x14ac:dyDescent="0.3">
      <c r="A880" s="1"/>
      <c r="B880" s="4"/>
      <c r="C880" s="21"/>
      <c r="D880" s="21"/>
    </row>
    <row r="881" spans="1:4" ht="14.25" customHeight="1" x14ac:dyDescent="0.3">
      <c r="A881" s="1"/>
      <c r="B881" s="4"/>
      <c r="C881" s="21"/>
      <c r="D881" s="21"/>
    </row>
    <row r="882" spans="1:4" ht="14.25" customHeight="1" x14ac:dyDescent="0.3">
      <c r="A882" s="1"/>
      <c r="B882" s="4"/>
      <c r="C882" s="21"/>
      <c r="D882" s="21"/>
    </row>
    <row r="883" spans="1:4" ht="14.25" customHeight="1" x14ac:dyDescent="0.3">
      <c r="A883" s="1"/>
      <c r="B883" s="4"/>
      <c r="C883" s="21"/>
      <c r="D883" s="21"/>
    </row>
    <row r="884" spans="1:4" ht="14.25" customHeight="1" x14ac:dyDescent="0.3">
      <c r="A884" s="1"/>
      <c r="B884" s="4"/>
      <c r="C884" s="21"/>
      <c r="D884" s="21"/>
    </row>
    <row r="885" spans="1:4" ht="14.25" customHeight="1" x14ac:dyDescent="0.3">
      <c r="A885" s="1"/>
      <c r="B885" s="4"/>
      <c r="C885" s="21"/>
      <c r="D885" s="21"/>
    </row>
    <row r="886" spans="1:4" ht="14.25" customHeight="1" x14ac:dyDescent="0.3">
      <c r="A886" s="1"/>
      <c r="B886" s="4"/>
      <c r="C886" s="21"/>
      <c r="D886" s="21"/>
    </row>
    <row r="887" spans="1:4" ht="14.25" customHeight="1" x14ac:dyDescent="0.3">
      <c r="A887" s="1"/>
      <c r="B887" s="4"/>
      <c r="C887" s="21"/>
      <c r="D887" s="21"/>
    </row>
    <row r="888" spans="1:4" ht="14.25" customHeight="1" x14ac:dyDescent="0.3">
      <c r="A888" s="1"/>
      <c r="B888" s="4"/>
      <c r="C888" s="21"/>
      <c r="D888" s="21"/>
    </row>
    <row r="889" spans="1:4" ht="14.25" customHeight="1" x14ac:dyDescent="0.3">
      <c r="A889" s="1"/>
      <c r="B889" s="4"/>
      <c r="C889" s="21"/>
      <c r="D889" s="21"/>
    </row>
    <row r="890" spans="1:4" ht="14.25" customHeight="1" x14ac:dyDescent="0.3">
      <c r="A890" s="1"/>
      <c r="B890" s="4"/>
      <c r="C890" s="21"/>
      <c r="D890" s="21"/>
    </row>
    <row r="891" spans="1:4" ht="14.25" customHeight="1" x14ac:dyDescent="0.3">
      <c r="A891" s="1"/>
      <c r="B891" s="4"/>
      <c r="C891" s="21"/>
      <c r="D891" s="21"/>
    </row>
    <row r="892" spans="1:4" ht="14.25" customHeight="1" x14ac:dyDescent="0.3">
      <c r="A892" s="1"/>
      <c r="B892" s="4"/>
      <c r="C892" s="21"/>
      <c r="D892" s="21"/>
    </row>
    <row r="893" spans="1:4" ht="14.25" customHeight="1" x14ac:dyDescent="0.3">
      <c r="A893" s="1"/>
      <c r="B893" s="4"/>
      <c r="C893" s="21"/>
      <c r="D893" s="21"/>
    </row>
    <row r="894" spans="1:4" ht="14.25" customHeight="1" x14ac:dyDescent="0.3">
      <c r="A894" s="1"/>
      <c r="B894" s="4"/>
      <c r="C894" s="21"/>
      <c r="D894" s="21"/>
    </row>
    <row r="895" spans="1:4" ht="14.25" customHeight="1" x14ac:dyDescent="0.3">
      <c r="A895" s="1"/>
      <c r="B895" s="4"/>
      <c r="C895" s="21"/>
      <c r="D895" s="21"/>
    </row>
    <row r="896" spans="1:4" ht="14.25" customHeight="1" x14ac:dyDescent="0.3">
      <c r="A896" s="1"/>
      <c r="B896" s="4"/>
      <c r="C896" s="21"/>
      <c r="D896" s="21"/>
    </row>
    <row r="897" spans="1:4" ht="14.25" customHeight="1" x14ac:dyDescent="0.3">
      <c r="A897" s="1"/>
      <c r="B897" s="4"/>
      <c r="C897" s="21"/>
      <c r="D897" s="21"/>
    </row>
    <row r="898" spans="1:4" ht="14.25" customHeight="1" x14ac:dyDescent="0.3">
      <c r="A898" s="1"/>
      <c r="B898" s="4"/>
      <c r="C898" s="21"/>
      <c r="D898" s="21"/>
    </row>
    <row r="899" spans="1:4" ht="14.25" customHeight="1" x14ac:dyDescent="0.3">
      <c r="A899" s="1"/>
      <c r="B899" s="4"/>
      <c r="C899" s="21"/>
      <c r="D899" s="21"/>
    </row>
    <row r="900" spans="1:4" ht="14.25" customHeight="1" x14ac:dyDescent="0.3">
      <c r="A900" s="1"/>
      <c r="B900" s="4"/>
      <c r="C900" s="21"/>
      <c r="D900" s="21"/>
    </row>
    <row r="901" spans="1:4" ht="14.25" customHeight="1" x14ac:dyDescent="0.3">
      <c r="A901" s="1"/>
      <c r="B901" s="4"/>
      <c r="C901" s="21"/>
      <c r="D901" s="21"/>
    </row>
    <row r="902" spans="1:4" ht="14.25" customHeight="1" x14ac:dyDescent="0.3">
      <c r="A902" s="1"/>
      <c r="B902" s="4"/>
      <c r="C902" s="21"/>
      <c r="D902" s="21"/>
    </row>
    <row r="903" spans="1:4" ht="14.25" customHeight="1" x14ac:dyDescent="0.3">
      <c r="A903" s="1"/>
      <c r="B903" s="4"/>
      <c r="C903" s="21"/>
      <c r="D903" s="21"/>
    </row>
    <row r="904" spans="1:4" ht="14.25" customHeight="1" x14ac:dyDescent="0.3">
      <c r="A904" s="1"/>
      <c r="B904" s="4"/>
      <c r="C904" s="21"/>
      <c r="D904" s="21"/>
    </row>
    <row r="905" spans="1:4" ht="14.25" customHeight="1" x14ac:dyDescent="0.3">
      <c r="A905" s="1"/>
      <c r="B905" s="4"/>
      <c r="C905" s="21"/>
      <c r="D905" s="21"/>
    </row>
    <row r="906" spans="1:4" ht="14.25" customHeight="1" x14ac:dyDescent="0.3">
      <c r="A906" s="1"/>
      <c r="B906" s="4"/>
      <c r="C906" s="21"/>
      <c r="D906" s="21"/>
    </row>
    <row r="907" spans="1:4" ht="14.25" customHeight="1" x14ac:dyDescent="0.3">
      <c r="A907" s="1"/>
      <c r="B907" s="4"/>
      <c r="C907" s="21"/>
      <c r="D907" s="21"/>
    </row>
    <row r="908" spans="1:4" ht="14.25" customHeight="1" x14ac:dyDescent="0.3">
      <c r="A908" s="1"/>
      <c r="B908" s="4"/>
      <c r="C908" s="21"/>
      <c r="D908" s="21"/>
    </row>
    <row r="909" spans="1:4" ht="14.25" customHeight="1" x14ac:dyDescent="0.3">
      <c r="A909" s="1"/>
      <c r="B909" s="4"/>
      <c r="C909" s="21"/>
      <c r="D909" s="21"/>
    </row>
    <row r="910" spans="1:4" ht="14.25" customHeight="1" x14ac:dyDescent="0.3">
      <c r="A910" s="1"/>
      <c r="B910" s="4"/>
      <c r="C910" s="21"/>
      <c r="D910" s="21"/>
    </row>
    <row r="911" spans="1:4" ht="14.25" customHeight="1" x14ac:dyDescent="0.3">
      <c r="A911" s="1"/>
      <c r="B911" s="4"/>
      <c r="C911" s="21"/>
      <c r="D911" s="21"/>
    </row>
    <row r="912" spans="1:4" ht="14.25" customHeight="1" x14ac:dyDescent="0.3">
      <c r="A912" s="1"/>
      <c r="B912" s="4"/>
      <c r="C912" s="21"/>
      <c r="D912" s="21"/>
    </row>
    <row r="913" spans="1:4" ht="14.25" customHeight="1" x14ac:dyDescent="0.3">
      <c r="A913" s="1"/>
      <c r="B913" s="4"/>
      <c r="C913" s="21"/>
      <c r="D913" s="21"/>
    </row>
    <row r="914" spans="1:4" ht="14.25" customHeight="1" x14ac:dyDescent="0.3">
      <c r="A914" s="1"/>
      <c r="B914" s="4"/>
      <c r="C914" s="21"/>
      <c r="D914" s="21"/>
    </row>
    <row r="915" spans="1:4" ht="14.25" customHeight="1" x14ac:dyDescent="0.3">
      <c r="A915" s="1"/>
      <c r="B915" s="4"/>
      <c r="C915" s="21"/>
      <c r="D915" s="21"/>
    </row>
    <row r="916" spans="1:4" ht="14.25" customHeight="1" x14ac:dyDescent="0.3">
      <c r="A916" s="1"/>
      <c r="B916" s="4"/>
      <c r="C916" s="21"/>
      <c r="D916" s="21"/>
    </row>
    <row r="917" spans="1:4" ht="14.25" customHeight="1" x14ac:dyDescent="0.3">
      <c r="A917" s="1"/>
      <c r="B917" s="4"/>
      <c r="C917" s="21"/>
      <c r="D917" s="21"/>
    </row>
    <row r="918" spans="1:4" ht="14.25" customHeight="1" x14ac:dyDescent="0.3">
      <c r="A918" s="1"/>
      <c r="B918" s="4"/>
      <c r="C918" s="21"/>
      <c r="D918" s="21"/>
    </row>
    <row r="919" spans="1:4" ht="14.25" customHeight="1" x14ac:dyDescent="0.3">
      <c r="A919" s="1"/>
      <c r="B919" s="4"/>
      <c r="C919" s="21"/>
      <c r="D919" s="21"/>
    </row>
    <row r="920" spans="1:4" ht="14.25" customHeight="1" x14ac:dyDescent="0.3">
      <c r="A920" s="1"/>
      <c r="B920" s="4"/>
      <c r="C920" s="21"/>
      <c r="D920" s="21"/>
    </row>
    <row r="921" spans="1:4" ht="14.25" customHeight="1" x14ac:dyDescent="0.3">
      <c r="A921" s="1"/>
      <c r="B921" s="4"/>
      <c r="C921" s="21"/>
      <c r="D921" s="21"/>
    </row>
    <row r="922" spans="1:4" ht="14.25" customHeight="1" x14ac:dyDescent="0.3">
      <c r="A922" s="1"/>
      <c r="B922" s="4"/>
      <c r="C922" s="21"/>
      <c r="D922" s="21"/>
    </row>
    <row r="923" spans="1:4" ht="14.25" customHeight="1" x14ac:dyDescent="0.3">
      <c r="A923" s="1"/>
      <c r="B923" s="4"/>
      <c r="C923" s="21"/>
      <c r="D923" s="21"/>
    </row>
    <row r="924" spans="1:4" ht="14.25" customHeight="1" x14ac:dyDescent="0.3">
      <c r="A924" s="1"/>
      <c r="B924" s="4"/>
      <c r="C924" s="21"/>
      <c r="D924" s="21"/>
    </row>
    <row r="925" spans="1:4" ht="14.25" customHeight="1" x14ac:dyDescent="0.3">
      <c r="A925" s="1"/>
      <c r="B925" s="4"/>
      <c r="C925" s="21"/>
      <c r="D925" s="21"/>
    </row>
    <row r="926" spans="1:4" ht="14.25" customHeight="1" x14ac:dyDescent="0.3">
      <c r="A926" s="1"/>
      <c r="B926" s="4"/>
      <c r="C926" s="21"/>
      <c r="D926" s="21"/>
    </row>
    <row r="927" spans="1:4" ht="14.25" customHeight="1" x14ac:dyDescent="0.3">
      <c r="A927" s="1"/>
      <c r="B927" s="4"/>
      <c r="C927" s="21"/>
      <c r="D927" s="21"/>
    </row>
    <row r="928" spans="1:4" ht="14.25" customHeight="1" x14ac:dyDescent="0.3">
      <c r="A928" s="1"/>
      <c r="B928" s="4"/>
      <c r="C928" s="21"/>
      <c r="D928" s="21"/>
    </row>
    <row r="929" spans="1:4" ht="14.25" customHeight="1" x14ac:dyDescent="0.3">
      <c r="A929" s="1"/>
      <c r="B929" s="4"/>
      <c r="C929" s="21"/>
      <c r="D929" s="21"/>
    </row>
    <row r="930" spans="1:4" ht="14.25" customHeight="1" x14ac:dyDescent="0.3">
      <c r="A930" s="1"/>
      <c r="B930" s="4"/>
      <c r="C930" s="21"/>
      <c r="D930" s="21"/>
    </row>
    <row r="931" spans="1:4" ht="14.25" customHeight="1" x14ac:dyDescent="0.3">
      <c r="A931" s="1"/>
      <c r="B931" s="4"/>
      <c r="C931" s="21"/>
      <c r="D931" s="21"/>
    </row>
    <row r="932" spans="1:4" ht="14.25" customHeight="1" x14ac:dyDescent="0.3">
      <c r="A932" s="1"/>
      <c r="B932" s="4"/>
      <c r="C932" s="21"/>
      <c r="D932" s="21"/>
    </row>
    <row r="933" spans="1:4" ht="14.25" customHeight="1" x14ac:dyDescent="0.3">
      <c r="A933" s="1"/>
      <c r="B933" s="4"/>
      <c r="C933" s="21"/>
      <c r="D933" s="21"/>
    </row>
    <row r="934" spans="1:4" ht="14.25" customHeight="1" x14ac:dyDescent="0.3">
      <c r="A934" s="1"/>
      <c r="B934" s="4"/>
      <c r="C934" s="21"/>
      <c r="D934" s="21"/>
    </row>
    <row r="935" spans="1:4" ht="14.25" customHeight="1" x14ac:dyDescent="0.3">
      <c r="A935" s="1"/>
      <c r="B935" s="4"/>
      <c r="C935" s="21"/>
      <c r="D935" s="21"/>
    </row>
    <row r="936" spans="1:4" ht="14.25" customHeight="1" x14ac:dyDescent="0.3">
      <c r="A936" s="1"/>
      <c r="B936" s="4"/>
      <c r="C936" s="21"/>
      <c r="D936" s="21"/>
    </row>
    <row r="937" spans="1:4" ht="14.25" customHeight="1" x14ac:dyDescent="0.3">
      <c r="A937" s="1"/>
      <c r="B937" s="4"/>
      <c r="C937" s="21"/>
      <c r="D937" s="21"/>
    </row>
    <row r="938" spans="1:4" ht="14.25" customHeight="1" x14ac:dyDescent="0.3">
      <c r="A938" s="1"/>
      <c r="B938" s="4"/>
      <c r="C938" s="21"/>
      <c r="D938" s="21"/>
    </row>
    <row r="939" spans="1:4" ht="14.25" customHeight="1" x14ac:dyDescent="0.3">
      <c r="A939" s="1"/>
      <c r="B939" s="4"/>
      <c r="C939" s="21"/>
      <c r="D939" s="21"/>
    </row>
    <row r="940" spans="1:4" ht="14.25" customHeight="1" x14ac:dyDescent="0.3">
      <c r="A940" s="1"/>
      <c r="B940" s="4"/>
      <c r="C940" s="21"/>
      <c r="D940" s="21"/>
    </row>
    <row r="941" spans="1:4" ht="14.25" customHeight="1" x14ac:dyDescent="0.3">
      <c r="A941" s="1"/>
      <c r="B941" s="4"/>
      <c r="C941" s="21"/>
      <c r="D941" s="21"/>
    </row>
    <row r="942" spans="1:4" ht="14.25" customHeight="1" x14ac:dyDescent="0.3">
      <c r="A942" s="1"/>
      <c r="B942" s="4"/>
      <c r="C942" s="21"/>
      <c r="D942" s="21"/>
    </row>
    <row r="943" spans="1:4" ht="14.25" customHeight="1" x14ac:dyDescent="0.3">
      <c r="A943" s="1"/>
      <c r="B943" s="4"/>
      <c r="C943" s="21"/>
      <c r="D943" s="21"/>
    </row>
    <row r="944" spans="1:4" ht="14.25" customHeight="1" x14ac:dyDescent="0.3">
      <c r="A944" s="1"/>
      <c r="B944" s="4"/>
      <c r="C944" s="21"/>
      <c r="D944" s="21"/>
    </row>
    <row r="945" spans="1:4" ht="14.25" customHeight="1" x14ac:dyDescent="0.3">
      <c r="A945" s="1"/>
      <c r="B945" s="4"/>
      <c r="C945" s="21"/>
      <c r="D945" s="21"/>
    </row>
    <row r="946" spans="1:4" ht="14.25" customHeight="1" x14ac:dyDescent="0.3">
      <c r="A946" s="1"/>
      <c r="B946" s="4"/>
      <c r="C946" s="21"/>
      <c r="D946" s="21"/>
    </row>
    <row r="947" spans="1:4" ht="14.25" customHeight="1" x14ac:dyDescent="0.3">
      <c r="A947" s="1"/>
      <c r="B947" s="4"/>
      <c r="C947" s="21"/>
      <c r="D947" s="21"/>
    </row>
    <row r="948" spans="1:4" ht="14.25" customHeight="1" x14ac:dyDescent="0.3">
      <c r="A948" s="1"/>
      <c r="B948" s="4"/>
      <c r="C948" s="21"/>
      <c r="D948" s="21"/>
    </row>
    <row r="949" spans="1:4" ht="14.25" customHeight="1" x14ac:dyDescent="0.3">
      <c r="A949" s="1"/>
      <c r="B949" s="4"/>
      <c r="C949" s="21"/>
      <c r="D949" s="21"/>
    </row>
    <row r="950" spans="1:4" ht="14.25" customHeight="1" x14ac:dyDescent="0.3">
      <c r="A950" s="1"/>
      <c r="B950" s="4"/>
      <c r="C950" s="21"/>
      <c r="D950" s="21"/>
    </row>
    <row r="951" spans="1:4" ht="14.25" customHeight="1" x14ac:dyDescent="0.3">
      <c r="A951" s="1"/>
      <c r="B951" s="4"/>
      <c r="C951" s="21"/>
      <c r="D951" s="21"/>
    </row>
    <row r="952" spans="1:4" ht="14.25" customHeight="1" x14ac:dyDescent="0.3">
      <c r="A952" s="1"/>
      <c r="B952" s="4"/>
      <c r="C952" s="21"/>
      <c r="D952" s="21"/>
    </row>
    <row r="953" spans="1:4" ht="14.25" customHeight="1" x14ac:dyDescent="0.3">
      <c r="A953" s="1"/>
      <c r="B953" s="4"/>
      <c r="C953" s="21"/>
      <c r="D953" s="21"/>
    </row>
    <row r="954" spans="1:4" ht="14.25" customHeight="1" x14ac:dyDescent="0.3">
      <c r="A954" s="1"/>
      <c r="B954" s="4"/>
      <c r="C954" s="21"/>
      <c r="D954" s="21"/>
    </row>
    <row r="955" spans="1:4" ht="14.25" customHeight="1" x14ac:dyDescent="0.3">
      <c r="A955" s="1"/>
      <c r="B955" s="4"/>
      <c r="C955" s="21"/>
      <c r="D955" s="21"/>
    </row>
    <row r="956" spans="1:4" ht="14.25" customHeight="1" x14ac:dyDescent="0.3">
      <c r="A956" s="1"/>
      <c r="B956" s="4"/>
      <c r="C956" s="21"/>
      <c r="D956" s="21"/>
    </row>
    <row r="957" spans="1:4" ht="14.25" customHeight="1" x14ac:dyDescent="0.3">
      <c r="A957" s="1"/>
      <c r="B957" s="4"/>
      <c r="C957" s="21"/>
      <c r="D957" s="21"/>
    </row>
    <row r="958" spans="1:4" ht="14.25" customHeight="1" x14ac:dyDescent="0.3">
      <c r="A958" s="1"/>
      <c r="B958" s="4"/>
      <c r="C958" s="21"/>
      <c r="D958" s="21"/>
    </row>
    <row r="959" spans="1:4" ht="14.25" customHeight="1" x14ac:dyDescent="0.3">
      <c r="A959" s="1"/>
      <c r="B959" s="4"/>
      <c r="C959" s="21"/>
      <c r="D959" s="21"/>
    </row>
    <row r="960" spans="1:4" ht="14.25" customHeight="1" x14ac:dyDescent="0.3">
      <c r="A960" s="1"/>
      <c r="B960" s="4"/>
      <c r="C960" s="21"/>
      <c r="D960" s="21"/>
    </row>
    <row r="961" spans="1:4" ht="14.25" customHeight="1" x14ac:dyDescent="0.3">
      <c r="A961" s="1"/>
      <c r="B961" s="4"/>
      <c r="C961" s="21"/>
      <c r="D961" s="21"/>
    </row>
    <row r="962" spans="1:4" ht="14.25" customHeight="1" x14ac:dyDescent="0.3">
      <c r="A962" s="1"/>
      <c r="B962" s="4"/>
      <c r="C962" s="21"/>
      <c r="D962" s="21"/>
    </row>
    <row r="963" spans="1:4" ht="14.25" customHeight="1" x14ac:dyDescent="0.3">
      <c r="A963" s="1"/>
      <c r="B963" s="4"/>
      <c r="C963" s="21"/>
      <c r="D963" s="21"/>
    </row>
    <row r="964" spans="1:4" ht="14.25" customHeight="1" x14ac:dyDescent="0.3">
      <c r="A964" s="1"/>
      <c r="B964" s="4"/>
      <c r="C964" s="21"/>
      <c r="D964" s="21"/>
    </row>
    <row r="965" spans="1:4" ht="14.25" customHeight="1" x14ac:dyDescent="0.3">
      <c r="A965" s="1"/>
      <c r="B965" s="4"/>
      <c r="C965" s="21"/>
      <c r="D965" s="21"/>
    </row>
    <row r="966" spans="1:4" ht="14.25" customHeight="1" x14ac:dyDescent="0.3">
      <c r="A966" s="1"/>
      <c r="B966" s="4"/>
      <c r="C966" s="21"/>
      <c r="D966" s="21"/>
    </row>
    <row r="967" spans="1:4" ht="14.25" customHeight="1" x14ac:dyDescent="0.3">
      <c r="A967" s="1"/>
      <c r="B967" s="4"/>
      <c r="C967" s="21"/>
      <c r="D967" s="21"/>
    </row>
    <row r="968" spans="1:4" ht="14.25" customHeight="1" x14ac:dyDescent="0.3">
      <c r="A968" s="1"/>
      <c r="B968" s="4"/>
      <c r="C968" s="21"/>
      <c r="D968" s="21"/>
    </row>
    <row r="969" spans="1:4" ht="14.25" customHeight="1" x14ac:dyDescent="0.3">
      <c r="A969" s="1"/>
      <c r="B969" s="4"/>
      <c r="C969" s="21"/>
      <c r="D969" s="21"/>
    </row>
    <row r="970" spans="1:4" ht="14.25" customHeight="1" x14ac:dyDescent="0.3">
      <c r="A970" s="1"/>
      <c r="B970" s="4"/>
      <c r="C970" s="21"/>
      <c r="D970" s="21"/>
    </row>
    <row r="971" spans="1:4" ht="14.25" customHeight="1" x14ac:dyDescent="0.3">
      <c r="A971" s="1"/>
      <c r="B971" s="4"/>
      <c r="C971" s="21"/>
      <c r="D971" s="21"/>
    </row>
    <row r="972" spans="1:4" ht="14.25" customHeight="1" x14ac:dyDescent="0.3">
      <c r="A972" s="1"/>
      <c r="B972" s="4"/>
      <c r="C972" s="21"/>
      <c r="D972" s="21"/>
    </row>
    <row r="973" spans="1:4" ht="14.25" customHeight="1" x14ac:dyDescent="0.3">
      <c r="A973" s="1"/>
      <c r="B973" s="4"/>
      <c r="C973" s="21"/>
      <c r="D973" s="21"/>
    </row>
    <row r="974" spans="1:4" ht="14.25" customHeight="1" x14ac:dyDescent="0.3">
      <c r="A974" s="1"/>
      <c r="B974" s="4"/>
      <c r="C974" s="21"/>
      <c r="D974" s="21"/>
    </row>
    <row r="975" spans="1:4" ht="14.25" customHeight="1" x14ac:dyDescent="0.3">
      <c r="A975" s="1"/>
      <c r="B975" s="4"/>
      <c r="C975" s="21"/>
      <c r="D975" s="21"/>
    </row>
    <row r="976" spans="1:4" ht="14.25" customHeight="1" x14ac:dyDescent="0.3">
      <c r="A976" s="1"/>
      <c r="B976" s="4"/>
      <c r="C976" s="21"/>
      <c r="D976" s="21"/>
    </row>
    <row r="977" spans="1:4" ht="14.25" customHeight="1" x14ac:dyDescent="0.3">
      <c r="A977" s="1"/>
      <c r="B977" s="4"/>
      <c r="C977" s="21"/>
      <c r="D977" s="21"/>
    </row>
    <row r="978" spans="1:4" ht="14.25" customHeight="1" x14ac:dyDescent="0.3">
      <c r="A978" s="1"/>
      <c r="B978" s="4"/>
      <c r="C978" s="21"/>
      <c r="D978" s="21"/>
    </row>
    <row r="979" spans="1:4" ht="14.25" customHeight="1" x14ac:dyDescent="0.3">
      <c r="A979" s="1"/>
      <c r="B979" s="4"/>
      <c r="C979" s="21"/>
      <c r="D979" s="21"/>
    </row>
    <row r="980" spans="1:4" ht="14.25" customHeight="1" x14ac:dyDescent="0.3">
      <c r="A980" s="1"/>
      <c r="B980" s="4"/>
      <c r="C980" s="21"/>
      <c r="D980" s="21"/>
    </row>
    <row r="981" spans="1:4" ht="14.25" customHeight="1" x14ac:dyDescent="0.3">
      <c r="A981" s="1"/>
      <c r="B981" s="4"/>
      <c r="C981" s="21"/>
      <c r="D981" s="21"/>
    </row>
    <row r="982" spans="1:4" ht="14.25" customHeight="1" x14ac:dyDescent="0.3">
      <c r="A982" s="1"/>
      <c r="B982" s="4"/>
      <c r="C982" s="21"/>
      <c r="D982" s="21"/>
    </row>
    <row r="983" spans="1:4" ht="14.25" customHeight="1" x14ac:dyDescent="0.3">
      <c r="A983" s="1"/>
      <c r="B983" s="4"/>
      <c r="C983" s="21"/>
      <c r="D983" s="21"/>
    </row>
    <row r="984" spans="1:4" ht="14.25" customHeight="1" x14ac:dyDescent="0.3">
      <c r="A984" s="1"/>
      <c r="B984" s="4"/>
      <c r="C984" s="21"/>
      <c r="D984" s="21"/>
    </row>
    <row r="985" spans="1:4" ht="14.25" customHeight="1" x14ac:dyDescent="0.3">
      <c r="A985" s="1"/>
      <c r="B985" s="4"/>
      <c r="C985" s="21"/>
      <c r="D985" s="21"/>
    </row>
    <row r="986" spans="1:4" ht="14.25" customHeight="1" x14ac:dyDescent="0.3">
      <c r="A986" s="1"/>
      <c r="B986" s="4"/>
      <c r="C986" s="21"/>
      <c r="D986" s="21"/>
    </row>
    <row r="987" spans="1:4" ht="14.25" customHeight="1" x14ac:dyDescent="0.3">
      <c r="A987" s="1"/>
      <c r="B987" s="4"/>
      <c r="C987" s="21"/>
      <c r="D987" s="21"/>
    </row>
    <row r="988" spans="1:4" ht="14.25" customHeight="1" x14ac:dyDescent="0.3">
      <c r="A988" s="1"/>
      <c r="B988" s="4"/>
      <c r="C988" s="21"/>
      <c r="D988" s="21"/>
    </row>
    <row r="989" spans="1:4" ht="14.25" customHeight="1" x14ac:dyDescent="0.3">
      <c r="A989" s="1"/>
      <c r="B989" s="4"/>
      <c r="C989" s="21"/>
      <c r="D989" s="21"/>
    </row>
    <row r="990" spans="1:4" ht="14.25" customHeight="1" x14ac:dyDescent="0.3">
      <c r="A990" s="1"/>
      <c r="B990" s="4"/>
      <c r="C990" s="21"/>
      <c r="D990" s="21"/>
    </row>
    <row r="991" spans="1:4" ht="14.25" customHeight="1" x14ac:dyDescent="0.3">
      <c r="A991" s="1"/>
      <c r="B991" s="4"/>
      <c r="C991" s="21"/>
      <c r="D991" s="21"/>
    </row>
    <row r="992" spans="1:4" ht="14.25" customHeight="1" x14ac:dyDescent="0.3">
      <c r="A992" s="1"/>
      <c r="B992" s="4"/>
      <c r="C992" s="21"/>
      <c r="D992" s="21"/>
    </row>
    <row r="993" spans="1:4" ht="14.25" customHeight="1" x14ac:dyDescent="0.3">
      <c r="A993" s="1"/>
      <c r="B993" s="4"/>
      <c r="C993" s="21"/>
      <c r="D993" s="21"/>
    </row>
    <row r="994" spans="1:4" ht="14.25" customHeight="1" x14ac:dyDescent="0.3">
      <c r="A994" s="1"/>
      <c r="B994" s="4"/>
      <c r="C994" s="21"/>
      <c r="D994" s="21"/>
    </row>
    <row r="995" spans="1:4" ht="14.25" customHeight="1" x14ac:dyDescent="0.3">
      <c r="A995" s="1"/>
      <c r="B995" s="4"/>
      <c r="C995" s="21"/>
      <c r="D995" s="21"/>
    </row>
    <row r="996" spans="1:4" ht="14.25" customHeight="1" x14ac:dyDescent="0.3">
      <c r="A996" s="1"/>
      <c r="B996" s="4"/>
      <c r="C996" s="21"/>
      <c r="D996" s="21"/>
    </row>
    <row r="997" spans="1:4" ht="14.25" customHeight="1" x14ac:dyDescent="0.3">
      <c r="A997" s="1"/>
      <c r="B997" s="4"/>
      <c r="C997" s="21"/>
      <c r="D997" s="21"/>
    </row>
    <row r="998" spans="1:4" ht="14.25" customHeight="1" x14ac:dyDescent="0.3">
      <c r="A998" s="1"/>
      <c r="B998" s="4"/>
      <c r="C998" s="21"/>
      <c r="D998" s="21"/>
    </row>
    <row r="999" spans="1:4" ht="14.25" customHeight="1" x14ac:dyDescent="0.3">
      <c r="A999" s="1"/>
      <c r="B999" s="4"/>
      <c r="C999" s="21"/>
      <c r="D999" s="21"/>
    </row>
    <row r="1000" spans="1:4" ht="14.25" customHeight="1" x14ac:dyDescent="0.3">
      <c r="A1000" s="1"/>
      <c r="B1000" s="4"/>
      <c r="C1000" s="21"/>
      <c r="D1000" s="21"/>
    </row>
  </sheetData>
  <mergeCells count="3">
    <mergeCell ref="C5:D5"/>
    <mergeCell ref="E5:F5"/>
    <mergeCell ref="G5:H5"/>
  </mergeCells>
  <pageMargins left="0.7" right="0.7" top="0.75" bottom="0.75" header="0" footer="0"/>
  <pageSetup orientation="landscape"/>
  <drawing r:id="rId1"/>
  <legacy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6">
    <tabColor rgb="FF002060"/>
  </sheetPr>
  <dimension ref="A1:N1000"/>
  <sheetViews>
    <sheetView workbookViewId="0">
      <selection activeCell="B2" sqref="B2"/>
    </sheetView>
  </sheetViews>
  <sheetFormatPr baseColWidth="10" defaultColWidth="14.44140625" defaultRowHeight="15" customHeight="1" x14ac:dyDescent="0.3"/>
  <cols>
    <col min="1" max="4" width="8.6640625" customWidth="1"/>
    <col min="5" max="5" width="9.33203125" customWidth="1"/>
    <col min="6" max="8" width="8.6640625" customWidth="1"/>
    <col min="9" max="9" width="14.33203125" customWidth="1"/>
    <col min="10" max="10" width="19.6640625" customWidth="1"/>
    <col min="11" max="13" width="8.6640625" customWidth="1"/>
    <col min="14" max="14" width="14" customWidth="1"/>
    <col min="15" max="26" width="8.6640625" customWidth="1"/>
  </cols>
  <sheetData>
    <row r="1" spans="1:14" ht="30" customHeight="1" x14ac:dyDescent="0.3">
      <c r="A1" s="12" t="s">
        <v>49</v>
      </c>
      <c r="B1" s="12" t="s">
        <v>50</v>
      </c>
      <c r="C1" s="12" t="s">
        <v>51</v>
      </c>
      <c r="D1" s="12" t="s">
        <v>52</v>
      </c>
      <c r="E1" s="12" t="s">
        <v>53</v>
      </c>
      <c r="F1" s="12" t="s">
        <v>54</v>
      </c>
      <c r="G1" s="12" t="s">
        <v>55</v>
      </c>
      <c r="I1" s="44" t="s">
        <v>56</v>
      </c>
      <c r="J1" s="44" t="s">
        <v>57</v>
      </c>
      <c r="L1" s="44"/>
      <c r="M1" s="44"/>
      <c r="N1" s="44"/>
    </row>
    <row r="2" spans="1:14" ht="14.25" customHeight="1" x14ac:dyDescent="0.3">
      <c r="A2" s="45">
        <v>0</v>
      </c>
      <c r="B2" s="45">
        <f>'Age data'!O8</f>
        <v>1.1610000000000001E-2</v>
      </c>
      <c r="C2" s="45">
        <f t="shared" ref="C2:C102" si="0">1-B2</f>
        <v>0.98838999999999999</v>
      </c>
      <c r="D2" s="45">
        <v>1</v>
      </c>
      <c r="E2" s="45">
        <f t="shared" ref="E2:E101" si="1">(D2+D3)/2</f>
        <v>0.99419499999999994</v>
      </c>
      <c r="F2" s="45">
        <f t="shared" ref="F2:F102" si="2">SUM(E2:E$102)</f>
        <v>78.450204614145832</v>
      </c>
      <c r="G2" s="45">
        <f t="shared" ref="G2:G102" si="3">F2/D2</f>
        <v>78.450204614145832</v>
      </c>
      <c r="I2" s="46">
        <f t="shared" ref="I2:I102" si="4">G2</f>
        <v>78.450204614145832</v>
      </c>
      <c r="J2" s="46">
        <f>LOOKUP($I2,Model!$A$4:$A$104,Model!$E$4:$E$104)+($I2-INT($I2))*LOOKUP($I2,Model!$A$4:$A$104,Model!$D$4:$D$104)</f>
        <v>41.516887559852911</v>
      </c>
      <c r="L2" s="47"/>
      <c r="M2" s="47"/>
      <c r="N2" s="47"/>
    </row>
    <row r="3" spans="1:14" ht="14.25" customHeight="1" x14ac:dyDescent="0.3">
      <c r="A3" s="45">
        <v>1</v>
      </c>
      <c r="B3" s="45">
        <f>'Age data'!O9</f>
        <v>5.1999999999999995E-4</v>
      </c>
      <c r="C3" s="45">
        <f t="shared" si="0"/>
        <v>0.99948000000000004</v>
      </c>
      <c r="D3" s="45">
        <f t="shared" ref="D3:D102" si="5">D2*C2</f>
        <v>0.98838999999999999</v>
      </c>
      <c r="E3" s="45">
        <f t="shared" si="1"/>
        <v>0.98813301860000002</v>
      </c>
      <c r="F3" s="45">
        <f t="shared" si="2"/>
        <v>77.456009614145842</v>
      </c>
      <c r="G3" s="45">
        <f t="shared" si="3"/>
        <v>78.365836981501076</v>
      </c>
      <c r="I3" s="46">
        <f t="shared" si="4"/>
        <v>78.365836981501076</v>
      </c>
      <c r="J3" s="46">
        <f>LOOKUP($I3,Model!$A$4:$A$104,Model!$E$4:$E$104)+($I3-INT($I3))*LOOKUP($I3,Model!$A$4:$A$104,Model!$D$4:$D$104)</f>
        <v>41.504894802895954</v>
      </c>
      <c r="L3" s="47"/>
      <c r="M3" s="47"/>
    </row>
    <row r="4" spans="1:14" ht="14.25" customHeight="1" x14ac:dyDescent="0.3">
      <c r="A4" s="45">
        <v>2</v>
      </c>
      <c r="B4" s="45">
        <f>'Age data'!O10</f>
        <v>5.1999999999999995E-4</v>
      </c>
      <c r="C4" s="45">
        <f t="shared" si="0"/>
        <v>0.99948000000000004</v>
      </c>
      <c r="D4" s="45">
        <f t="shared" si="5"/>
        <v>0.98787603720000006</v>
      </c>
      <c r="E4" s="45">
        <f t="shared" si="1"/>
        <v>0.98761918943032811</v>
      </c>
      <c r="F4" s="45">
        <f t="shared" si="2"/>
        <v>76.467876595545832</v>
      </c>
      <c r="G4" s="45">
        <f t="shared" si="3"/>
        <v>77.406348282608008</v>
      </c>
      <c r="I4" s="46">
        <f t="shared" si="4"/>
        <v>77.406348282608008</v>
      </c>
      <c r="J4" s="46">
        <f>LOOKUP($I4,Model!$A$4:$A$104,Model!$E$4:$E$104)+($I4-INT($I4))*LOOKUP($I4,Model!$A$4:$A$104,Model!$D$4:$D$104)</f>
        <v>41.365973038419853</v>
      </c>
      <c r="L4" s="47"/>
      <c r="M4" s="47"/>
    </row>
    <row r="5" spans="1:14" ht="14.25" customHeight="1" x14ac:dyDescent="0.3">
      <c r="A5" s="45">
        <v>3</v>
      </c>
      <c r="B5" s="45">
        <f>'Age data'!O11</f>
        <v>5.1999999999999995E-4</v>
      </c>
      <c r="C5" s="45">
        <f t="shared" si="0"/>
        <v>0.99948000000000004</v>
      </c>
      <c r="D5" s="45">
        <f t="shared" si="5"/>
        <v>0.98736234166065606</v>
      </c>
      <c r="E5" s="45">
        <f t="shared" si="1"/>
        <v>0.98710562745182429</v>
      </c>
      <c r="F5" s="45">
        <f t="shared" si="2"/>
        <v>75.480257406115498</v>
      </c>
      <c r="G5" s="45">
        <f t="shared" si="3"/>
        <v>76.44636039001081</v>
      </c>
      <c r="I5" s="46">
        <f t="shared" si="4"/>
        <v>76.44636039001081</v>
      </c>
      <c r="J5" s="46">
        <f>LOOKUP($I5,Model!$A$4:$A$104,Model!$E$4:$E$104)+($I5-INT($I5))*LOOKUP($I5,Model!$A$4:$A$104,Model!$D$4:$D$104)</f>
        <v>41.222986281520512</v>
      </c>
      <c r="L5" s="47"/>
      <c r="M5" s="47"/>
    </row>
    <row r="6" spans="1:14" ht="14.25" customHeight="1" x14ac:dyDescent="0.3">
      <c r="A6" s="45">
        <v>4</v>
      </c>
      <c r="B6" s="45">
        <f>'Age data'!O12</f>
        <v>5.1999999999999995E-4</v>
      </c>
      <c r="C6" s="45">
        <f t="shared" si="0"/>
        <v>0.99948000000000004</v>
      </c>
      <c r="D6" s="45">
        <f t="shared" si="5"/>
        <v>0.98684891324299251</v>
      </c>
      <c r="E6" s="45">
        <f t="shared" si="1"/>
        <v>0.98659233252554934</v>
      </c>
      <c r="F6" s="45">
        <f t="shared" si="2"/>
        <v>74.493151778663673</v>
      </c>
      <c r="G6" s="45">
        <f t="shared" si="3"/>
        <v>75.485873043993692</v>
      </c>
      <c r="I6" s="46">
        <f t="shared" si="4"/>
        <v>75.485873043993692</v>
      </c>
      <c r="J6" s="46">
        <f>LOOKUP($I6,Model!$A$4:$A$104,Model!$E$4:$E$104)+($I6-INT($I6))*LOOKUP($I6,Model!$A$4:$A$104,Model!$D$4:$D$104)</f>
        <v>41.075813363462004</v>
      </c>
      <c r="L6" s="47"/>
      <c r="M6" s="47"/>
    </row>
    <row r="7" spans="1:14" ht="14.25" customHeight="1" x14ac:dyDescent="0.3">
      <c r="A7" s="45">
        <v>5</v>
      </c>
      <c r="B7" s="45">
        <f>'Age data'!O13</f>
        <v>2.5000000000000001E-4</v>
      </c>
      <c r="C7" s="45">
        <f t="shared" si="0"/>
        <v>0.99975000000000003</v>
      </c>
      <c r="D7" s="45">
        <f t="shared" si="5"/>
        <v>0.98633575180810618</v>
      </c>
      <c r="E7" s="45">
        <f t="shared" si="1"/>
        <v>0.9862124598391302</v>
      </c>
      <c r="F7" s="45">
        <f t="shared" si="2"/>
        <v>73.506559446138127</v>
      </c>
      <c r="G7" s="45">
        <f t="shared" si="3"/>
        <v>74.524885984705733</v>
      </c>
      <c r="I7" s="46">
        <f t="shared" si="4"/>
        <v>74.524885984705733</v>
      </c>
      <c r="J7" s="46">
        <f>LOOKUP($I7,Model!$A$4:$A$104,Model!$E$4:$E$104)+($I7-INT($I7))*LOOKUP($I7,Model!$A$4:$A$104,Model!$D$4:$D$104)</f>
        <v>40.924329433682182</v>
      </c>
      <c r="L7" s="47"/>
      <c r="M7" s="47"/>
    </row>
    <row r="8" spans="1:14" ht="14.25" customHeight="1" x14ac:dyDescent="0.3">
      <c r="A8" s="45">
        <v>6</v>
      </c>
      <c r="B8" s="45">
        <f>'Age data'!O14</f>
        <v>2.5000000000000001E-4</v>
      </c>
      <c r="C8" s="45">
        <f t="shared" si="0"/>
        <v>0.99975000000000003</v>
      </c>
      <c r="D8" s="45">
        <f t="shared" si="5"/>
        <v>0.98608916787015422</v>
      </c>
      <c r="E8" s="45">
        <f t="shared" si="1"/>
        <v>0.98596590672417039</v>
      </c>
      <c r="F8" s="45">
        <f t="shared" si="2"/>
        <v>72.520346986298989</v>
      </c>
      <c r="G8" s="45">
        <f t="shared" si="3"/>
        <v>73.543396833914201</v>
      </c>
      <c r="I8" s="46">
        <f t="shared" si="4"/>
        <v>73.543396833914201</v>
      </c>
      <c r="J8" s="46">
        <f>LOOKUP($I8,Model!$A$4:$A$104,Model!$E$4:$E$104)+($I8-INT($I8))*LOOKUP($I8,Model!$A$4:$A$104,Model!$D$4:$D$104)</f>
        <v>40.765109708571273</v>
      </c>
      <c r="L8" s="47"/>
      <c r="M8" s="47"/>
    </row>
    <row r="9" spans="1:14" ht="14.25" customHeight="1" x14ac:dyDescent="0.3">
      <c r="A9" s="45">
        <v>7</v>
      </c>
      <c r="B9" s="45">
        <f>'Age data'!O15</f>
        <v>2.5000000000000001E-4</v>
      </c>
      <c r="C9" s="45">
        <f t="shared" si="0"/>
        <v>0.99975000000000003</v>
      </c>
      <c r="D9" s="45">
        <f t="shared" si="5"/>
        <v>0.98584264557818668</v>
      </c>
      <c r="E9" s="45">
        <f t="shared" si="1"/>
        <v>0.98571941524748941</v>
      </c>
      <c r="F9" s="45">
        <f t="shared" si="2"/>
        <v>71.5343810795748</v>
      </c>
      <c r="G9" s="45">
        <f t="shared" si="3"/>
        <v>72.561662249476555</v>
      </c>
      <c r="I9" s="46">
        <f t="shared" si="4"/>
        <v>72.561662249476555</v>
      </c>
      <c r="J9" s="46">
        <f>LOOKUP($I9,Model!$A$4:$A$104,Model!$E$4:$E$104)+($I9-INT($I9))*LOOKUP($I9,Model!$A$4:$A$104,Model!$D$4:$D$104)</f>
        <v>40.601163245252245</v>
      </c>
      <c r="L9" s="47"/>
      <c r="M9" s="47"/>
    </row>
    <row r="10" spans="1:14" ht="14.25" customHeight="1" x14ac:dyDescent="0.3">
      <c r="A10" s="45">
        <v>8</v>
      </c>
      <c r="B10" s="45">
        <f>'Age data'!O16</f>
        <v>2.5000000000000001E-4</v>
      </c>
      <c r="C10" s="45">
        <f t="shared" si="0"/>
        <v>0.99975000000000003</v>
      </c>
      <c r="D10" s="45">
        <f t="shared" si="5"/>
        <v>0.98559618491679213</v>
      </c>
      <c r="E10" s="45">
        <f t="shared" si="1"/>
        <v>0.98547298539367756</v>
      </c>
      <c r="F10" s="45">
        <f t="shared" si="2"/>
        <v>70.548661664327327</v>
      </c>
      <c r="G10" s="45">
        <f t="shared" si="3"/>
        <v>71.579682170019069</v>
      </c>
      <c r="I10" s="46">
        <f t="shared" si="4"/>
        <v>71.579682170019069</v>
      </c>
      <c r="J10" s="46">
        <f>LOOKUP($I10,Model!$A$4:$A$104,Model!$E$4:$E$104)+($I10-INT($I10))*LOOKUP($I10,Model!$A$4:$A$104,Model!$D$4:$D$104)</f>
        <v>40.432348476709208</v>
      </c>
      <c r="L10" s="47"/>
      <c r="M10" s="47"/>
    </row>
    <row r="11" spans="1:14" ht="14.25" customHeight="1" x14ac:dyDescent="0.3">
      <c r="A11" s="45">
        <v>9</v>
      </c>
      <c r="B11" s="45">
        <f>'Age data'!O17</f>
        <v>2.5000000000000001E-4</v>
      </c>
      <c r="C11" s="45">
        <f t="shared" si="0"/>
        <v>0.99975000000000003</v>
      </c>
      <c r="D11" s="45">
        <f t="shared" si="5"/>
        <v>0.98534978587056299</v>
      </c>
      <c r="E11" s="45">
        <f t="shared" si="1"/>
        <v>0.98522661714732918</v>
      </c>
      <c r="F11" s="45">
        <f t="shared" si="2"/>
        <v>69.563188678933642</v>
      </c>
      <c r="G11" s="45">
        <f t="shared" si="3"/>
        <v>70.597456534152599</v>
      </c>
      <c r="I11" s="46">
        <f t="shared" si="4"/>
        <v>70.597456534152599</v>
      </c>
      <c r="J11" s="46">
        <f>LOOKUP($I11,Model!$A$4:$A$104,Model!$E$4:$E$104)+($I11-INT($I11))*LOOKUP($I11,Model!$A$4:$A$104,Model!$D$4:$D$104)</f>
        <v>40.258519557830766</v>
      </c>
      <c r="L11" s="47"/>
      <c r="M11" s="47"/>
    </row>
    <row r="12" spans="1:14" ht="14.25" customHeight="1" x14ac:dyDescent="0.3">
      <c r="A12" s="45">
        <v>10</v>
      </c>
      <c r="B12" s="45">
        <f>'Age data'!O18</f>
        <v>2.4000000000000001E-4</v>
      </c>
      <c r="C12" s="45">
        <f t="shared" si="0"/>
        <v>0.99975999999999998</v>
      </c>
      <c r="D12" s="45">
        <f t="shared" si="5"/>
        <v>0.98510344842409536</v>
      </c>
      <c r="E12" s="45">
        <f t="shared" si="1"/>
        <v>0.98498523601028443</v>
      </c>
      <c r="F12" s="45">
        <f t="shared" si="2"/>
        <v>68.577962061786323</v>
      </c>
      <c r="G12" s="45">
        <f t="shared" si="3"/>
        <v>69.614985280472723</v>
      </c>
      <c r="I12" s="46">
        <f t="shared" si="4"/>
        <v>69.614985280472723</v>
      </c>
      <c r="J12" s="46">
        <f>LOOKUP($I12,Model!$A$4:$A$104,Model!$E$4:$E$104)+($I12-INT($I12))*LOOKUP($I12,Model!$A$4:$A$104,Model!$D$4:$D$104)</f>
        <v>40.079526234980619</v>
      </c>
      <c r="L12" s="47"/>
      <c r="M12" s="47"/>
    </row>
    <row r="13" spans="1:14" ht="14.25" customHeight="1" x14ac:dyDescent="0.3">
      <c r="A13" s="45">
        <v>11</v>
      </c>
      <c r="B13" s="45">
        <f>'Age data'!O19</f>
        <v>2.4000000000000001E-4</v>
      </c>
      <c r="C13" s="45">
        <f t="shared" si="0"/>
        <v>0.99975999999999998</v>
      </c>
      <c r="D13" s="45">
        <f t="shared" si="5"/>
        <v>0.9848670235964736</v>
      </c>
      <c r="E13" s="45">
        <f t="shared" si="1"/>
        <v>0.98474883955364201</v>
      </c>
      <c r="F13" s="45">
        <f t="shared" si="2"/>
        <v>67.59297682577602</v>
      </c>
      <c r="G13" s="45">
        <f t="shared" si="3"/>
        <v>68.631576858918848</v>
      </c>
      <c r="I13" s="46">
        <f t="shared" si="4"/>
        <v>68.631576858918848</v>
      </c>
      <c r="J13" s="46">
        <f>LOOKUP($I13,Model!$A$4:$A$104,Model!$E$4:$E$104)+($I13-INT($I13))*LOOKUP($I13,Model!$A$4:$A$104,Model!$D$4:$D$104)</f>
        <v>39.895081612272818</v>
      </c>
      <c r="L13" s="47"/>
      <c r="M13" s="47"/>
    </row>
    <row r="14" spans="1:14" ht="14.25" customHeight="1" x14ac:dyDescent="0.3">
      <c r="A14" s="45">
        <v>12</v>
      </c>
      <c r="B14" s="45">
        <f>'Age data'!O20</f>
        <v>2.4000000000000001E-4</v>
      </c>
      <c r="C14" s="45">
        <f t="shared" si="0"/>
        <v>0.99975999999999998</v>
      </c>
      <c r="D14" s="45">
        <f t="shared" si="5"/>
        <v>0.98463065551081042</v>
      </c>
      <c r="E14" s="45">
        <f t="shared" si="1"/>
        <v>0.98451249983214906</v>
      </c>
      <c r="F14" s="45">
        <f t="shared" si="2"/>
        <v>66.608227986222374</v>
      </c>
      <c r="G14" s="45">
        <f t="shared" si="3"/>
        <v>67.647932362685893</v>
      </c>
      <c r="I14" s="46">
        <f t="shared" si="4"/>
        <v>67.647932362685893</v>
      </c>
      <c r="J14" s="46">
        <f>LOOKUP($I14,Model!$A$4:$A$104,Model!$E$4:$E$104)+($I14-INT($I14))*LOOKUP($I14,Model!$A$4:$A$104,Model!$D$4:$D$104)</f>
        <v>39.705152286844367</v>
      </c>
      <c r="L14" s="47"/>
      <c r="M14" s="47"/>
    </row>
    <row r="15" spans="1:14" ht="14.25" customHeight="1" x14ac:dyDescent="0.3">
      <c r="A15" s="45">
        <v>13</v>
      </c>
      <c r="B15" s="45">
        <f>'Age data'!O21</f>
        <v>2.4000000000000001E-4</v>
      </c>
      <c r="C15" s="45">
        <f t="shared" si="0"/>
        <v>0.99975999999999998</v>
      </c>
      <c r="D15" s="45">
        <f t="shared" si="5"/>
        <v>0.98439434415348781</v>
      </c>
      <c r="E15" s="45">
        <f t="shared" si="1"/>
        <v>0.98427621683218947</v>
      </c>
      <c r="F15" s="45">
        <f t="shared" si="2"/>
        <v>65.623715486390225</v>
      </c>
      <c r="G15" s="45">
        <f t="shared" si="3"/>
        <v>66.664051735102319</v>
      </c>
      <c r="I15" s="46">
        <f t="shared" si="4"/>
        <v>66.664051735102319</v>
      </c>
      <c r="J15" s="46">
        <f>LOOKUP($I15,Model!$A$4:$A$104,Model!$E$4:$E$104)+($I15-INT($I15))*LOOKUP($I15,Model!$A$4:$A$104,Model!$D$4:$D$104)</f>
        <v>39.509573771654424</v>
      </c>
      <c r="L15" s="47"/>
      <c r="M15" s="47"/>
    </row>
    <row r="16" spans="1:14" ht="14.25" customHeight="1" x14ac:dyDescent="0.3">
      <c r="A16" s="45">
        <v>14</v>
      </c>
      <c r="B16" s="45">
        <f>'Age data'!O22</f>
        <v>2.4000000000000001E-4</v>
      </c>
      <c r="C16" s="45">
        <f t="shared" si="0"/>
        <v>0.99975999999999998</v>
      </c>
      <c r="D16" s="45">
        <f t="shared" si="5"/>
        <v>0.98415808951089101</v>
      </c>
      <c r="E16" s="45">
        <f t="shared" si="1"/>
        <v>0.98403999054014968</v>
      </c>
      <c r="F16" s="45">
        <f t="shared" si="2"/>
        <v>64.639439269558025</v>
      </c>
      <c r="G16" s="45">
        <f t="shared" si="3"/>
        <v>65.679934919482974</v>
      </c>
      <c r="I16" s="46">
        <f t="shared" si="4"/>
        <v>65.679934919482974</v>
      </c>
      <c r="J16" s="46">
        <f>LOOKUP($I16,Model!$A$4:$A$104,Model!$E$4:$E$104)+($I16-INT($I16))*LOOKUP($I16,Model!$A$4:$A$104,Model!$D$4:$D$104)</f>
        <v>39.30817660417361</v>
      </c>
      <c r="L16" s="47"/>
      <c r="M16" s="47"/>
    </row>
    <row r="17" spans="1:13" ht="14.25" customHeight="1" x14ac:dyDescent="0.3">
      <c r="A17" s="45">
        <v>15</v>
      </c>
      <c r="B17" s="45">
        <f>'Age data'!O23</f>
        <v>4.8000000000000001E-4</v>
      </c>
      <c r="C17" s="45">
        <f t="shared" si="0"/>
        <v>0.99951999999999996</v>
      </c>
      <c r="D17" s="45">
        <f t="shared" si="5"/>
        <v>0.98392189156940835</v>
      </c>
      <c r="E17" s="45">
        <f t="shared" si="1"/>
        <v>0.98368575031543171</v>
      </c>
      <c r="F17" s="45">
        <f t="shared" si="2"/>
        <v>63.655399279017885</v>
      </c>
      <c r="G17" s="45">
        <f t="shared" si="3"/>
        <v>64.695581859129177</v>
      </c>
      <c r="I17" s="46">
        <f t="shared" si="4"/>
        <v>64.695581859129177</v>
      </c>
      <c r="J17" s="46">
        <f>LOOKUP($I17,Model!$A$4:$A$104,Model!$E$4:$E$104)+($I17-INT($I17))*LOOKUP($I17,Model!$A$4:$A$104,Model!$D$4:$D$104)</f>
        <v>39.100786194607558</v>
      </c>
      <c r="L17" s="47"/>
      <c r="M17" s="47"/>
    </row>
    <row r="18" spans="1:13" ht="14.25" customHeight="1" x14ac:dyDescent="0.3">
      <c r="A18" s="45">
        <v>16</v>
      </c>
      <c r="B18" s="45">
        <f>'Age data'!O24</f>
        <v>4.8000000000000001E-4</v>
      </c>
      <c r="C18" s="45">
        <f t="shared" si="0"/>
        <v>0.99951999999999996</v>
      </c>
      <c r="D18" s="45">
        <f t="shared" si="5"/>
        <v>0.98344960906145495</v>
      </c>
      <c r="E18" s="45">
        <f t="shared" si="1"/>
        <v>0.98321358115528024</v>
      </c>
      <c r="F18" s="45">
        <f t="shared" si="2"/>
        <v>62.671713528702455</v>
      </c>
      <c r="G18" s="45">
        <f t="shared" si="3"/>
        <v>63.726410536186556</v>
      </c>
      <c r="I18" s="46">
        <f t="shared" si="4"/>
        <v>63.726410536186556</v>
      </c>
      <c r="J18" s="46">
        <f>LOOKUP($I18,Model!$A$4:$A$104,Model!$E$4:$E$104)+($I18-INT($I18))*LOOKUP($I18,Model!$A$4:$A$104,Model!$D$4:$D$104)</f>
        <v>38.890637197433485</v>
      </c>
      <c r="L18" s="47"/>
      <c r="M18" s="47"/>
    </row>
    <row r="19" spans="1:13" ht="14.25" customHeight="1" x14ac:dyDescent="0.3">
      <c r="A19" s="45">
        <v>17</v>
      </c>
      <c r="B19" s="45">
        <f>'Age data'!O25</f>
        <v>4.8000000000000001E-4</v>
      </c>
      <c r="C19" s="45">
        <f t="shared" si="0"/>
        <v>0.99951999999999996</v>
      </c>
      <c r="D19" s="45">
        <f t="shared" si="5"/>
        <v>0.98297755324910541</v>
      </c>
      <c r="E19" s="45">
        <f t="shared" si="1"/>
        <v>0.98274163863632558</v>
      </c>
      <c r="F19" s="45">
        <f t="shared" si="2"/>
        <v>61.688499947547179</v>
      </c>
      <c r="G19" s="45">
        <f t="shared" si="3"/>
        <v>62.756773787604615</v>
      </c>
      <c r="I19" s="46">
        <f t="shared" si="4"/>
        <v>62.756773787604615</v>
      </c>
      <c r="J19" s="46">
        <f>LOOKUP($I19,Model!$A$4:$A$104,Model!$E$4:$E$104)+($I19-INT($I19))*LOOKUP($I19,Model!$A$4:$A$104,Model!$D$4:$D$104)</f>
        <v>38.674282385970393</v>
      </c>
      <c r="L19" s="47"/>
      <c r="M19" s="47"/>
    </row>
    <row r="20" spans="1:13" ht="14.25" customHeight="1" x14ac:dyDescent="0.3">
      <c r="A20" s="45">
        <v>18</v>
      </c>
      <c r="B20" s="45">
        <f>'Age data'!O26</f>
        <v>4.8000000000000001E-4</v>
      </c>
      <c r="C20" s="45">
        <f t="shared" si="0"/>
        <v>0.99951999999999996</v>
      </c>
      <c r="D20" s="45">
        <f t="shared" si="5"/>
        <v>0.98250572402354575</v>
      </c>
      <c r="E20" s="45">
        <f t="shared" si="1"/>
        <v>0.98226992264978008</v>
      </c>
      <c r="F20" s="45">
        <f t="shared" si="2"/>
        <v>60.705758308910859</v>
      </c>
      <c r="G20" s="45">
        <f t="shared" si="3"/>
        <v>61.786671389871763</v>
      </c>
      <c r="I20" s="46">
        <f t="shared" si="4"/>
        <v>61.786671389871763</v>
      </c>
      <c r="J20" s="46">
        <f>LOOKUP($I20,Model!$A$4:$A$104,Model!$E$4:$E$104)+($I20-INT($I20))*LOOKUP($I20,Model!$A$4:$A$104,Model!$D$4:$D$104)</f>
        <v>38.451535307937753</v>
      </c>
      <c r="L20" s="47"/>
      <c r="M20" s="47"/>
    </row>
    <row r="21" spans="1:13" ht="14.25" customHeight="1" x14ac:dyDescent="0.3">
      <c r="A21" s="45">
        <v>19</v>
      </c>
      <c r="B21" s="45">
        <f>'Age data'!O27</f>
        <v>4.8000000000000001E-4</v>
      </c>
      <c r="C21" s="45">
        <f t="shared" si="0"/>
        <v>0.99951999999999996</v>
      </c>
      <c r="D21" s="45">
        <f t="shared" si="5"/>
        <v>0.98203412127601442</v>
      </c>
      <c r="E21" s="45">
        <f t="shared" si="1"/>
        <v>0.98179843308690817</v>
      </c>
      <c r="F21" s="45">
        <f t="shared" si="2"/>
        <v>59.723488386261074</v>
      </c>
      <c r="G21" s="45">
        <f t="shared" si="3"/>
        <v>60.81610311936906</v>
      </c>
      <c r="I21" s="46">
        <f t="shared" si="4"/>
        <v>60.81610311936906</v>
      </c>
      <c r="J21" s="46">
        <f>LOOKUP($I21,Model!$A$4:$A$104,Model!$E$4:$E$104)+($I21-INT($I21))*LOOKUP($I21,Model!$A$4:$A$104,Model!$D$4:$D$104)</f>
        <v>38.222203810424084</v>
      </c>
      <c r="L21" s="47"/>
      <c r="M21" s="47"/>
    </row>
    <row r="22" spans="1:13" ht="14.25" customHeight="1" x14ac:dyDescent="0.3">
      <c r="A22" s="45">
        <v>20</v>
      </c>
      <c r="B22" s="45">
        <f>'Age data'!O28</f>
        <v>5.4000000000000001E-4</v>
      </c>
      <c r="C22" s="45">
        <f t="shared" si="0"/>
        <v>0.99946000000000002</v>
      </c>
      <c r="D22" s="45">
        <f t="shared" si="5"/>
        <v>0.98156274489780193</v>
      </c>
      <c r="E22" s="45">
        <f t="shared" si="1"/>
        <v>0.9812977229566795</v>
      </c>
      <c r="F22" s="45">
        <f t="shared" si="2"/>
        <v>58.741689953174173</v>
      </c>
      <c r="G22" s="45">
        <f t="shared" si="3"/>
        <v>59.845068752370203</v>
      </c>
      <c r="I22" s="46">
        <f t="shared" si="4"/>
        <v>59.845068752370203</v>
      </c>
      <c r="J22" s="46">
        <f>LOOKUP($I22,Model!$A$4:$A$104,Model!$E$4:$E$104)+($I22-INT($I22))*LOOKUP($I22,Model!$A$4:$A$104,Model!$D$4:$D$104)</f>
        <v>37.986089862645457</v>
      </c>
      <c r="L22" s="47"/>
      <c r="M22" s="47"/>
    </row>
    <row r="23" spans="1:13" ht="14.25" customHeight="1" x14ac:dyDescent="0.3">
      <c r="A23" s="45">
        <v>21</v>
      </c>
      <c r="B23" s="45">
        <f>'Age data'!O29</f>
        <v>5.4000000000000001E-4</v>
      </c>
      <c r="C23" s="45">
        <f t="shared" si="0"/>
        <v>0.99946000000000002</v>
      </c>
      <c r="D23" s="45">
        <f t="shared" si="5"/>
        <v>0.98103270101555717</v>
      </c>
      <c r="E23" s="45">
        <f t="shared" si="1"/>
        <v>0.980767822186283</v>
      </c>
      <c r="F23" s="45">
        <f t="shared" si="2"/>
        <v>57.760392230217491</v>
      </c>
      <c r="G23" s="45">
        <f t="shared" si="3"/>
        <v>58.877132403868288</v>
      </c>
      <c r="I23" s="46">
        <f t="shared" si="4"/>
        <v>58.877132403868288</v>
      </c>
      <c r="J23" s="46">
        <f>LOOKUP($I23,Model!$A$4:$A$104,Model!$E$4:$E$104)+($I23-INT($I23))*LOOKUP($I23,Model!$A$4:$A$104,Model!$D$4:$D$104)</f>
        <v>37.743904469083091</v>
      </c>
      <c r="L23" s="47"/>
      <c r="M23" s="47"/>
    </row>
    <row r="24" spans="1:13" ht="14.25" customHeight="1" x14ac:dyDescent="0.3">
      <c r="A24" s="45">
        <v>22</v>
      </c>
      <c r="B24" s="45">
        <f>'Age data'!O30</f>
        <v>5.4000000000000001E-4</v>
      </c>
      <c r="C24" s="45">
        <f t="shared" si="0"/>
        <v>0.99946000000000002</v>
      </c>
      <c r="D24" s="45">
        <f t="shared" si="5"/>
        <v>0.98050294335700883</v>
      </c>
      <c r="E24" s="45">
        <f t="shared" si="1"/>
        <v>0.9802382075623024</v>
      </c>
      <c r="F24" s="45">
        <f t="shared" si="2"/>
        <v>56.779624408031211</v>
      </c>
      <c r="G24" s="45">
        <f t="shared" si="3"/>
        <v>57.908673087335451</v>
      </c>
      <c r="I24" s="46">
        <f t="shared" si="4"/>
        <v>57.908673087335451</v>
      </c>
      <c r="J24" s="46">
        <f>LOOKUP($I24,Model!$A$4:$A$104,Model!$E$4:$E$104)+($I24-INT($I24))*LOOKUP($I24,Model!$A$4:$A$104,Model!$D$4:$D$104)</f>
        <v>37.494562178084237</v>
      </c>
      <c r="L24" s="47"/>
      <c r="M24" s="47"/>
    </row>
    <row r="25" spans="1:13" ht="14.25" customHeight="1" x14ac:dyDescent="0.3">
      <c r="A25" s="45">
        <v>23</v>
      </c>
      <c r="B25" s="45">
        <f>'Age data'!O31</f>
        <v>5.4000000000000001E-4</v>
      </c>
      <c r="C25" s="45">
        <f t="shared" si="0"/>
        <v>0.99946000000000002</v>
      </c>
      <c r="D25" s="45">
        <f t="shared" si="5"/>
        <v>0.97997347176759608</v>
      </c>
      <c r="E25" s="45">
        <f t="shared" si="1"/>
        <v>0.97970887893021885</v>
      </c>
      <c r="F25" s="45">
        <f t="shared" si="2"/>
        <v>55.799386200468902</v>
      </c>
      <c r="G25" s="45">
        <f t="shared" si="3"/>
        <v>56.939690520216359</v>
      </c>
      <c r="I25" s="46">
        <f t="shared" si="4"/>
        <v>56.939690520216359</v>
      </c>
      <c r="J25" s="46">
        <f>LOOKUP($I25,Model!$A$4:$A$104,Model!$E$4:$E$104)+($I25-INT($I25))*LOOKUP($I25,Model!$A$4:$A$104,Model!$D$4:$D$104)</f>
        <v>37.237847316908415</v>
      </c>
      <c r="L25" s="47"/>
      <c r="M25" s="47"/>
    </row>
    <row r="26" spans="1:13" ht="14.25" customHeight="1" x14ac:dyDescent="0.3">
      <c r="A26" s="45">
        <v>24</v>
      </c>
      <c r="B26" s="45">
        <f>'Age data'!O32</f>
        <v>5.4000000000000001E-4</v>
      </c>
      <c r="C26" s="45">
        <f t="shared" si="0"/>
        <v>0.99946000000000002</v>
      </c>
      <c r="D26" s="45">
        <f t="shared" si="5"/>
        <v>0.97944428609284162</v>
      </c>
      <c r="E26" s="45">
        <f t="shared" si="1"/>
        <v>0.97917983613559656</v>
      </c>
      <c r="F26" s="45">
        <f t="shared" si="2"/>
        <v>54.819677321538684</v>
      </c>
      <c r="G26" s="45">
        <f t="shared" si="3"/>
        <v>55.970184419803047</v>
      </c>
      <c r="I26" s="46">
        <f t="shared" si="4"/>
        <v>55.970184419803047</v>
      </c>
      <c r="J26" s="46">
        <f>LOOKUP($I26,Model!$A$4:$A$104,Model!$E$4:$E$104)+($I26-INT($I26))*LOOKUP($I26,Model!$A$4:$A$104,Model!$D$4:$D$104)</f>
        <v>36.973537584534334</v>
      </c>
      <c r="L26" s="47"/>
      <c r="M26" s="47"/>
    </row>
    <row r="27" spans="1:13" ht="14.25" customHeight="1" x14ac:dyDescent="0.3">
      <c r="A27" s="45">
        <v>25</v>
      </c>
      <c r="B27" s="45">
        <f>'Age data'!O33</f>
        <v>6.6E-4</v>
      </c>
      <c r="C27" s="45">
        <f t="shared" si="0"/>
        <v>0.99934000000000001</v>
      </c>
      <c r="D27" s="45">
        <f t="shared" si="5"/>
        <v>0.9789153861783515</v>
      </c>
      <c r="E27" s="45">
        <f t="shared" si="1"/>
        <v>0.97859234410091267</v>
      </c>
      <c r="F27" s="45">
        <f t="shared" si="2"/>
        <v>53.840497485403091</v>
      </c>
      <c r="G27" s="45">
        <f t="shared" si="3"/>
        <v>55.000154503234796</v>
      </c>
      <c r="I27" s="46">
        <f t="shared" si="4"/>
        <v>55.000154503234796</v>
      </c>
      <c r="J27" s="46">
        <f>LOOKUP($I27,Model!$A$4:$A$104,Model!$E$4:$E$104)+($I27-INT($I27))*LOOKUP($I27,Model!$A$4:$A$104,Model!$D$4:$D$104)</f>
        <v>36.701402543779189</v>
      </c>
      <c r="L27" s="47"/>
      <c r="M27" s="47"/>
    </row>
    <row r="28" spans="1:13" ht="14.25" customHeight="1" x14ac:dyDescent="0.3">
      <c r="A28" s="45">
        <v>26</v>
      </c>
      <c r="B28" s="45">
        <f>'Age data'!O34</f>
        <v>6.6E-4</v>
      </c>
      <c r="C28" s="45">
        <f t="shared" si="0"/>
        <v>0.99934000000000001</v>
      </c>
      <c r="D28" s="45">
        <f t="shared" si="5"/>
        <v>0.97826930202347384</v>
      </c>
      <c r="E28" s="45">
        <f t="shared" si="1"/>
        <v>0.97794647315380612</v>
      </c>
      <c r="F28" s="45">
        <f t="shared" si="2"/>
        <v>52.861905141302181</v>
      </c>
      <c r="G28" s="45">
        <f t="shared" si="3"/>
        <v>54.03614836115316</v>
      </c>
      <c r="I28" s="46">
        <f t="shared" si="4"/>
        <v>54.03614836115316</v>
      </c>
      <c r="J28" s="46">
        <f>LOOKUP($I28,Model!$A$4:$A$104,Model!$E$4:$E$104)+($I28-INT($I28))*LOOKUP($I28,Model!$A$4:$A$104,Model!$D$4:$D$104)</f>
        <v>36.422845377346519</v>
      </c>
      <c r="L28" s="47"/>
      <c r="M28" s="47"/>
    </row>
    <row r="29" spans="1:13" ht="14.25" customHeight="1" x14ac:dyDescent="0.3">
      <c r="A29" s="45">
        <v>27</v>
      </c>
      <c r="B29" s="45">
        <f>'Age data'!O35</f>
        <v>6.6E-4</v>
      </c>
      <c r="C29" s="45">
        <f t="shared" si="0"/>
        <v>0.99934000000000001</v>
      </c>
      <c r="D29" s="45">
        <f t="shared" si="5"/>
        <v>0.97762364428413839</v>
      </c>
      <c r="E29" s="45">
        <f t="shared" si="1"/>
        <v>0.97730102848152467</v>
      </c>
      <c r="F29" s="45">
        <f t="shared" si="2"/>
        <v>51.883958668148367</v>
      </c>
      <c r="G29" s="45">
        <f t="shared" si="3"/>
        <v>53.071505554819332</v>
      </c>
      <c r="I29" s="46">
        <f t="shared" si="4"/>
        <v>53.071505554819332</v>
      </c>
      <c r="J29" s="46">
        <f>LOOKUP($I29,Model!$A$4:$A$104,Model!$E$4:$E$104)+($I29-INT($I29))*LOOKUP($I29,Model!$A$4:$A$104,Model!$D$4:$D$104)</f>
        <v>36.136054029529951</v>
      </c>
      <c r="L29" s="47"/>
      <c r="M29" s="47"/>
    </row>
    <row r="30" spans="1:13" ht="14.25" customHeight="1" x14ac:dyDescent="0.3">
      <c r="A30" s="45">
        <v>28</v>
      </c>
      <c r="B30" s="45">
        <f>'Age data'!O36</f>
        <v>6.6E-4</v>
      </c>
      <c r="C30" s="45">
        <f t="shared" si="0"/>
        <v>0.99934000000000001</v>
      </c>
      <c r="D30" s="45">
        <f t="shared" si="5"/>
        <v>0.97697841267891083</v>
      </c>
      <c r="E30" s="45">
        <f t="shared" si="1"/>
        <v>0.97665600980272682</v>
      </c>
      <c r="F30" s="45">
        <f t="shared" si="2"/>
        <v>50.906657639666847</v>
      </c>
      <c r="G30" s="45">
        <f t="shared" si="3"/>
        <v>52.106225663757414</v>
      </c>
      <c r="I30" s="46">
        <f t="shared" si="4"/>
        <v>52.106225663757414</v>
      </c>
      <c r="J30" s="46">
        <f>LOOKUP($I30,Model!$A$4:$A$104,Model!$E$4:$E$104)+($I30-INT($I30))*LOOKUP($I30,Model!$A$4:$A$104,Model!$D$4:$D$104)</f>
        <v>35.840779337323227</v>
      </c>
      <c r="L30" s="47"/>
      <c r="M30" s="47"/>
    </row>
    <row r="31" spans="1:13" ht="14.25" customHeight="1" x14ac:dyDescent="0.3">
      <c r="A31" s="45">
        <v>29</v>
      </c>
      <c r="B31" s="45">
        <f>'Age data'!O37</f>
        <v>6.6E-4</v>
      </c>
      <c r="C31" s="45">
        <f t="shared" si="0"/>
        <v>0.99934000000000001</v>
      </c>
      <c r="D31" s="45">
        <f t="shared" si="5"/>
        <v>0.97633360692654281</v>
      </c>
      <c r="E31" s="45">
        <f t="shared" si="1"/>
        <v>0.97601141683625703</v>
      </c>
      <c r="F31" s="45">
        <f t="shared" si="2"/>
        <v>49.930001629864122</v>
      </c>
      <c r="G31" s="45">
        <f t="shared" si="3"/>
        <v>51.140308267213776</v>
      </c>
      <c r="I31" s="46">
        <f t="shared" si="4"/>
        <v>51.140308267213776</v>
      </c>
      <c r="J31" s="46">
        <f>LOOKUP($I31,Model!$A$4:$A$104,Model!$E$4:$E$104)+($I31-INT($I31))*LOOKUP($I31,Model!$A$4:$A$104,Model!$D$4:$D$104)</f>
        <v>35.536764420341079</v>
      </c>
      <c r="L31" s="47"/>
      <c r="M31" s="47"/>
    </row>
    <row r="32" spans="1:13" ht="14.25" customHeight="1" x14ac:dyDescent="0.3">
      <c r="A32" s="45">
        <v>30</v>
      </c>
      <c r="B32" s="45">
        <f>'Age data'!O38</f>
        <v>8.3000000000000001E-4</v>
      </c>
      <c r="C32" s="45">
        <f t="shared" si="0"/>
        <v>0.99917</v>
      </c>
      <c r="D32" s="45">
        <f t="shared" si="5"/>
        <v>0.97568922674597125</v>
      </c>
      <c r="E32" s="45">
        <f t="shared" si="1"/>
        <v>0.97528431571687169</v>
      </c>
      <c r="F32" s="45">
        <f t="shared" si="2"/>
        <v>48.953990213027865</v>
      </c>
      <c r="G32" s="45">
        <f t="shared" si="3"/>
        <v>50.173752944156924</v>
      </c>
      <c r="I32" s="46">
        <f t="shared" si="4"/>
        <v>50.173752944156924</v>
      </c>
      <c r="J32" s="46">
        <f>LOOKUP($I32,Model!$A$4:$A$104,Model!$E$4:$E$104)+($I32-INT($I32))*LOOKUP($I32,Model!$A$4:$A$104,Model!$D$4:$D$104)</f>
        <v>35.223744436551023</v>
      </c>
      <c r="L32" s="47"/>
      <c r="M32" s="47"/>
    </row>
    <row r="33" spans="1:13" ht="14.25" customHeight="1" x14ac:dyDescent="0.3">
      <c r="A33" s="45">
        <v>31</v>
      </c>
      <c r="B33" s="45">
        <f>'Age data'!O39</f>
        <v>8.3000000000000001E-4</v>
      </c>
      <c r="C33" s="45">
        <f t="shared" si="0"/>
        <v>0.99917</v>
      </c>
      <c r="D33" s="45">
        <f t="shared" si="5"/>
        <v>0.97487940468777212</v>
      </c>
      <c r="E33" s="45">
        <f t="shared" si="1"/>
        <v>0.97447482973482669</v>
      </c>
      <c r="F33" s="45">
        <f t="shared" si="2"/>
        <v>47.978705897310988</v>
      </c>
      <c r="G33" s="45">
        <f t="shared" si="3"/>
        <v>49.215016407775366</v>
      </c>
      <c r="I33" s="46">
        <f t="shared" si="4"/>
        <v>49.215016407775366</v>
      </c>
      <c r="J33" s="46">
        <f>LOOKUP($I33,Model!$A$4:$A$104,Model!$E$4:$E$104)+($I33-INT($I33))*LOOKUP($I33,Model!$A$4:$A$104,Model!$D$4:$D$104)</f>
        <v>34.904279325879116</v>
      </c>
      <c r="L33" s="47"/>
      <c r="M33" s="47"/>
    </row>
    <row r="34" spans="1:13" ht="14.25" customHeight="1" x14ac:dyDescent="0.3">
      <c r="A34" s="45">
        <v>32</v>
      </c>
      <c r="B34" s="45">
        <f>'Age data'!O40</f>
        <v>8.3000000000000001E-4</v>
      </c>
      <c r="C34" s="45">
        <f t="shared" si="0"/>
        <v>0.99917</v>
      </c>
      <c r="D34" s="45">
        <f t="shared" si="5"/>
        <v>0.97407025478188125</v>
      </c>
      <c r="E34" s="45">
        <f t="shared" si="1"/>
        <v>0.97366601562614674</v>
      </c>
      <c r="F34" s="45">
        <f t="shared" si="2"/>
        <v>47.004231067576164</v>
      </c>
      <c r="G34" s="45">
        <f t="shared" si="3"/>
        <v>48.255483459046381</v>
      </c>
      <c r="I34" s="46">
        <f t="shared" si="4"/>
        <v>48.255483459046381</v>
      </c>
      <c r="J34" s="46">
        <f>LOOKUP($I34,Model!$A$4:$A$104,Model!$E$4:$E$104)+($I34-INT($I34))*LOOKUP($I34,Model!$A$4:$A$104,Model!$D$4:$D$104)</f>
        <v>34.575370150490421</v>
      </c>
      <c r="L34" s="47"/>
      <c r="M34" s="47"/>
    </row>
    <row r="35" spans="1:13" ht="14.25" customHeight="1" x14ac:dyDescent="0.3">
      <c r="A35" s="45">
        <v>33</v>
      </c>
      <c r="B35" s="45">
        <f>'Age data'!O41</f>
        <v>8.3000000000000001E-4</v>
      </c>
      <c r="C35" s="45">
        <f t="shared" si="0"/>
        <v>0.99917</v>
      </c>
      <c r="D35" s="45">
        <f t="shared" si="5"/>
        <v>0.97326177647041234</v>
      </c>
      <c r="E35" s="45">
        <f t="shared" si="1"/>
        <v>0.97285787283317715</v>
      </c>
      <c r="F35" s="45">
        <f t="shared" si="2"/>
        <v>46.030565051950013</v>
      </c>
      <c r="G35" s="45">
        <f t="shared" si="3"/>
        <v>47.295153436398586</v>
      </c>
      <c r="I35" s="46">
        <f t="shared" si="4"/>
        <v>47.295153436398586</v>
      </c>
      <c r="J35" s="46">
        <f>LOOKUP($I35,Model!$A$4:$A$104,Model!$E$4:$E$104)+($I35-INT($I35))*LOOKUP($I35,Model!$A$4:$A$104,Model!$D$4:$D$104)</f>
        <v>34.236729306347542</v>
      </c>
      <c r="L35" s="47"/>
      <c r="M35" s="47"/>
    </row>
    <row r="36" spans="1:13" ht="14.25" customHeight="1" x14ac:dyDescent="0.3">
      <c r="A36" s="45">
        <v>34</v>
      </c>
      <c r="B36" s="45">
        <f>'Age data'!O42</f>
        <v>8.3000000000000001E-4</v>
      </c>
      <c r="C36" s="45">
        <f t="shared" si="0"/>
        <v>0.99917</v>
      </c>
      <c r="D36" s="45">
        <f t="shared" si="5"/>
        <v>0.97245396919594196</v>
      </c>
      <c r="E36" s="45">
        <f t="shared" si="1"/>
        <v>0.97205040079872562</v>
      </c>
      <c r="F36" s="45">
        <f t="shared" si="2"/>
        <v>45.057707179116839</v>
      </c>
      <c r="G36" s="45">
        <f t="shared" si="3"/>
        <v>46.334025677711082</v>
      </c>
      <c r="I36" s="46">
        <f t="shared" si="4"/>
        <v>46.334025677711082</v>
      </c>
      <c r="J36" s="46">
        <f>LOOKUP($I36,Model!$A$4:$A$104,Model!$E$4:$E$104)+($I36-INT($I36))*LOOKUP($I36,Model!$A$4:$A$104,Model!$D$4:$D$104)</f>
        <v>33.888060171211968</v>
      </c>
      <c r="L36" s="47"/>
      <c r="M36" s="47"/>
    </row>
    <row r="37" spans="1:13" ht="14.25" customHeight="1" x14ac:dyDescent="0.3">
      <c r="A37" s="45">
        <v>35</v>
      </c>
      <c r="B37" s="45">
        <f>'Age data'!O43</f>
        <v>1.2199999999999999E-3</v>
      </c>
      <c r="C37" s="45">
        <f t="shared" si="0"/>
        <v>0.99878</v>
      </c>
      <c r="D37" s="45">
        <f t="shared" si="5"/>
        <v>0.97164683240150929</v>
      </c>
      <c r="E37" s="45">
        <f t="shared" si="1"/>
        <v>0.97105412783374434</v>
      </c>
      <c r="F37" s="45">
        <f t="shared" si="2"/>
        <v>44.085656778318118</v>
      </c>
      <c r="G37" s="45">
        <f t="shared" si="3"/>
        <v>45.37209952031295</v>
      </c>
      <c r="I37" s="46">
        <f t="shared" si="4"/>
        <v>45.37209952031295</v>
      </c>
      <c r="J37" s="46">
        <f>LOOKUP($I37,Model!$A$4:$A$104,Model!$E$4:$E$104)+($I37-INT($I37))*LOOKUP($I37,Model!$A$4:$A$104,Model!$D$4:$D$104)</f>
        <v>33.529056814323283</v>
      </c>
      <c r="L37" s="47"/>
      <c r="M37" s="47"/>
    </row>
    <row r="38" spans="1:13" ht="14.25" customHeight="1" x14ac:dyDescent="0.3">
      <c r="A38" s="45">
        <v>36</v>
      </c>
      <c r="B38" s="45">
        <f>'Age data'!O44</f>
        <v>1.2199999999999999E-3</v>
      </c>
      <c r="C38" s="45">
        <f t="shared" si="0"/>
        <v>0.99878</v>
      </c>
      <c r="D38" s="45">
        <f t="shared" si="5"/>
        <v>0.97046142326597939</v>
      </c>
      <c r="E38" s="45">
        <f t="shared" si="1"/>
        <v>0.96986944179778711</v>
      </c>
      <c r="F38" s="45">
        <f t="shared" si="2"/>
        <v>43.114602650484365</v>
      </c>
      <c r="G38" s="45">
        <f t="shared" si="3"/>
        <v>44.426910350941093</v>
      </c>
      <c r="I38" s="46">
        <f t="shared" si="4"/>
        <v>44.426910350941093</v>
      </c>
      <c r="J38" s="46">
        <f>LOOKUP($I38,Model!$A$4:$A$104,Model!$E$4:$E$104)+($I38-INT($I38))*LOOKUP($I38,Model!$A$4:$A$104,Model!$D$4:$D$104)</f>
        <v>33.166213594157696</v>
      </c>
      <c r="L38" s="47"/>
      <c r="M38" s="47"/>
    </row>
    <row r="39" spans="1:13" ht="14.25" customHeight="1" x14ac:dyDescent="0.3">
      <c r="A39" s="45">
        <v>37</v>
      </c>
      <c r="B39" s="45">
        <f>'Age data'!O45</f>
        <v>1.2199999999999999E-3</v>
      </c>
      <c r="C39" s="45">
        <f t="shared" si="0"/>
        <v>0.99878</v>
      </c>
      <c r="D39" s="45">
        <f t="shared" si="5"/>
        <v>0.96927746032959494</v>
      </c>
      <c r="E39" s="45">
        <f t="shared" si="1"/>
        <v>0.96868620107879388</v>
      </c>
      <c r="F39" s="45">
        <f t="shared" si="2"/>
        <v>42.144733208686581</v>
      </c>
      <c r="G39" s="45">
        <f t="shared" si="3"/>
        <v>43.480566642244632</v>
      </c>
      <c r="I39" s="46">
        <f t="shared" si="4"/>
        <v>43.480566642244632</v>
      </c>
      <c r="J39" s="46">
        <f>LOOKUP($I39,Model!$A$4:$A$104,Model!$E$4:$E$104)+($I39-INT($I39))*LOOKUP($I39,Model!$A$4:$A$104,Model!$D$4:$D$104)</f>
        <v>32.792661828760856</v>
      </c>
      <c r="L39" s="47"/>
      <c r="M39" s="47"/>
    </row>
    <row r="40" spans="1:13" ht="14.25" customHeight="1" x14ac:dyDescent="0.3">
      <c r="A40" s="45">
        <v>38</v>
      </c>
      <c r="B40" s="45">
        <f>'Age data'!O46</f>
        <v>1.2199999999999999E-3</v>
      </c>
      <c r="C40" s="45">
        <f t="shared" si="0"/>
        <v>0.99878</v>
      </c>
      <c r="D40" s="45">
        <f t="shared" si="5"/>
        <v>0.96809494182799283</v>
      </c>
      <c r="E40" s="45">
        <f t="shared" si="1"/>
        <v>0.9675044039134777</v>
      </c>
      <c r="F40" s="45">
        <f t="shared" si="2"/>
        <v>41.176047007607785</v>
      </c>
      <c r="G40" s="45">
        <f t="shared" si="3"/>
        <v>42.533066983965071</v>
      </c>
      <c r="I40" s="46">
        <f t="shared" si="4"/>
        <v>42.533066983965071</v>
      </c>
      <c r="J40" s="46">
        <f>LOOKUP($I40,Model!$A$4:$A$104,Model!$E$4:$E$104)+($I40-INT($I40))*LOOKUP($I40,Model!$A$4:$A$104,Model!$D$4:$D$104)</f>
        <v>32.408071129282568</v>
      </c>
      <c r="L40" s="47"/>
      <c r="M40" s="47"/>
    </row>
    <row r="41" spans="1:13" ht="14.25" customHeight="1" x14ac:dyDescent="0.3">
      <c r="A41" s="45">
        <v>39</v>
      </c>
      <c r="B41" s="45">
        <f>'Age data'!O47</f>
        <v>1.2199999999999999E-3</v>
      </c>
      <c r="C41" s="45">
        <f t="shared" si="0"/>
        <v>0.99878</v>
      </c>
      <c r="D41" s="45">
        <f t="shared" si="5"/>
        <v>0.96691386599896267</v>
      </c>
      <c r="E41" s="45">
        <f t="shared" si="1"/>
        <v>0.96632404854070331</v>
      </c>
      <c r="F41" s="45">
        <f t="shared" si="2"/>
        <v>40.208542603694312</v>
      </c>
      <c r="G41" s="45">
        <f t="shared" si="3"/>
        <v>41.584409964121299</v>
      </c>
      <c r="I41" s="46">
        <f t="shared" si="4"/>
        <v>41.584409964121299</v>
      </c>
      <c r="J41" s="46">
        <f>LOOKUP($I41,Model!$A$4:$A$104,Model!$E$4:$E$104)+($I41-INT($I41))*LOOKUP($I41,Model!$A$4:$A$104,Model!$D$4:$D$104)</f>
        <v>32.012100470020052</v>
      </c>
      <c r="L41" s="47"/>
      <c r="M41" s="47"/>
    </row>
    <row r="42" spans="1:13" ht="14.25" customHeight="1" x14ac:dyDescent="0.3">
      <c r="A42" s="45">
        <v>40</v>
      </c>
      <c r="B42" s="45">
        <f>'Age data'!O48</f>
        <v>1.7899999999999999E-3</v>
      </c>
      <c r="C42" s="45">
        <f t="shared" si="0"/>
        <v>0.99821000000000004</v>
      </c>
      <c r="D42" s="45">
        <f t="shared" si="5"/>
        <v>0.96573423108244394</v>
      </c>
      <c r="E42" s="45">
        <f t="shared" si="1"/>
        <v>0.96486989894562525</v>
      </c>
      <c r="F42" s="45">
        <f t="shared" si="2"/>
        <v>39.242218555153606</v>
      </c>
      <c r="G42" s="45">
        <f t="shared" si="3"/>
        <v>40.634594169007485</v>
      </c>
      <c r="I42" s="46">
        <f t="shared" si="4"/>
        <v>40.634594169007485</v>
      </c>
      <c r="J42" s="46">
        <f>LOOKUP($I42,Model!$A$4:$A$104,Model!$E$4:$E$104)+($I42-INT($I42))*LOOKUP($I42,Model!$A$4:$A$104,Model!$D$4:$D$104)</f>
        <v>31.60439783345274</v>
      </c>
      <c r="L42" s="47"/>
      <c r="M42" s="47"/>
    </row>
    <row r="43" spans="1:13" ht="14.25" customHeight="1" x14ac:dyDescent="0.3">
      <c r="A43" s="45">
        <v>41</v>
      </c>
      <c r="B43" s="45">
        <f>'Age data'!O49</f>
        <v>1.7899999999999999E-3</v>
      </c>
      <c r="C43" s="45">
        <f t="shared" si="0"/>
        <v>0.99821000000000004</v>
      </c>
      <c r="D43" s="45">
        <f t="shared" si="5"/>
        <v>0.96400556680880645</v>
      </c>
      <c r="E43" s="45">
        <f t="shared" si="1"/>
        <v>0.96314278182651258</v>
      </c>
      <c r="F43" s="45">
        <f t="shared" si="2"/>
        <v>38.277348656207984</v>
      </c>
      <c r="G43" s="45">
        <f t="shared" si="3"/>
        <v>39.706563918421459</v>
      </c>
      <c r="I43" s="46">
        <f t="shared" si="4"/>
        <v>39.706563918421459</v>
      </c>
      <c r="J43" s="46">
        <f>LOOKUP($I43,Model!$A$4:$A$104,Model!$E$4:$E$104)+($I43-INT($I43))*LOOKUP($I43,Model!$A$4:$A$104,Model!$D$4:$D$104)</f>
        <v>31.194929761988682</v>
      </c>
      <c r="L43" s="47"/>
      <c r="M43" s="47"/>
    </row>
    <row r="44" spans="1:13" ht="14.25" customHeight="1" x14ac:dyDescent="0.3">
      <c r="A44" s="45">
        <v>42</v>
      </c>
      <c r="B44" s="45">
        <f>'Age data'!O50</f>
        <v>1.7899999999999999E-3</v>
      </c>
      <c r="C44" s="45">
        <f t="shared" si="0"/>
        <v>0.99821000000000004</v>
      </c>
      <c r="D44" s="45">
        <f t="shared" si="5"/>
        <v>0.96227999684421872</v>
      </c>
      <c r="E44" s="45">
        <f t="shared" si="1"/>
        <v>0.96141875624704309</v>
      </c>
      <c r="F44" s="45">
        <f t="shared" si="2"/>
        <v>37.314205874381464</v>
      </c>
      <c r="G44" s="45">
        <f t="shared" si="3"/>
        <v>38.77686951485304</v>
      </c>
      <c r="I44" s="46">
        <f t="shared" si="4"/>
        <v>38.77686951485304</v>
      </c>
      <c r="J44" s="46">
        <f>LOOKUP($I44,Model!$A$4:$A$104,Model!$E$4:$E$104)+($I44-INT($I44))*LOOKUP($I44,Model!$A$4:$A$104,Model!$D$4:$D$104)</f>
        <v>30.773377989223086</v>
      </c>
      <c r="L44" s="47"/>
      <c r="M44" s="47"/>
    </row>
    <row r="45" spans="1:13" ht="14.25" customHeight="1" x14ac:dyDescent="0.3">
      <c r="A45" s="45">
        <v>43</v>
      </c>
      <c r="B45" s="45">
        <f>'Age data'!O51</f>
        <v>1.7899999999999999E-3</v>
      </c>
      <c r="C45" s="45">
        <f t="shared" si="0"/>
        <v>0.99821000000000004</v>
      </c>
      <c r="D45" s="45">
        <f t="shared" si="5"/>
        <v>0.96055751564986758</v>
      </c>
      <c r="E45" s="45">
        <f t="shared" si="1"/>
        <v>0.95969781667336096</v>
      </c>
      <c r="F45" s="45">
        <f t="shared" si="2"/>
        <v>36.352787118134422</v>
      </c>
      <c r="G45" s="45">
        <f t="shared" si="3"/>
        <v>37.845507974126726</v>
      </c>
      <c r="I45" s="46">
        <f t="shared" si="4"/>
        <v>37.845507974126726</v>
      </c>
      <c r="J45" s="46">
        <f>LOOKUP($I45,Model!$A$4:$A$104,Model!$E$4:$E$104)+($I45-INT($I45))*LOOKUP($I45,Model!$A$4:$A$104,Model!$D$4:$D$104)</f>
        <v>30.339361439314434</v>
      </c>
      <c r="L45" s="47"/>
      <c r="M45" s="47"/>
    </row>
    <row r="46" spans="1:13" ht="14.25" customHeight="1" x14ac:dyDescent="0.3">
      <c r="A46" s="45">
        <v>44</v>
      </c>
      <c r="B46" s="45">
        <f>'Age data'!O52</f>
        <v>1.7899999999999999E-3</v>
      </c>
      <c r="C46" s="45">
        <f t="shared" si="0"/>
        <v>0.99821000000000004</v>
      </c>
      <c r="D46" s="45">
        <f t="shared" si="5"/>
        <v>0.95883811769685434</v>
      </c>
      <c r="E46" s="45">
        <f t="shared" si="1"/>
        <v>0.95797995758151566</v>
      </c>
      <c r="F46" s="45">
        <f t="shared" si="2"/>
        <v>35.393089301461067</v>
      </c>
      <c r="G46" s="45">
        <f t="shared" si="3"/>
        <v>36.912476306715753</v>
      </c>
      <c r="I46" s="46">
        <f t="shared" si="4"/>
        <v>36.912476306715753</v>
      </c>
      <c r="J46" s="46">
        <f>LOOKUP($I46,Model!$A$4:$A$104,Model!$E$4:$E$104)+($I46-INT($I46))*LOOKUP($I46,Model!$A$4:$A$104,Model!$D$4:$D$104)</f>
        <v>29.892486264560812</v>
      </c>
      <c r="L46" s="47"/>
      <c r="M46" s="47"/>
    </row>
    <row r="47" spans="1:13" ht="14.25" customHeight="1" x14ac:dyDescent="0.3">
      <c r="A47" s="45">
        <v>45</v>
      </c>
      <c r="B47" s="45">
        <f>'Age data'!O53</f>
        <v>2.6900000000000001E-3</v>
      </c>
      <c r="C47" s="45">
        <f t="shared" si="0"/>
        <v>0.99731000000000003</v>
      </c>
      <c r="D47" s="45">
        <f t="shared" si="5"/>
        <v>0.95712179746617698</v>
      </c>
      <c r="E47" s="45">
        <f t="shared" si="1"/>
        <v>0.95583446864858501</v>
      </c>
      <c r="F47" s="45">
        <f t="shared" si="2"/>
        <v>34.435109343879553</v>
      </c>
      <c r="G47" s="45">
        <f t="shared" si="3"/>
        <v>35.977771517732499</v>
      </c>
      <c r="I47" s="46">
        <f t="shared" si="4"/>
        <v>35.977771517732499</v>
      </c>
      <c r="J47" s="46">
        <f>LOOKUP($I47,Model!$A$4:$A$104,Model!$E$4:$E$104)+($I47-INT($I47))*LOOKUP($I47,Model!$A$4:$A$104,Model!$D$4:$D$104)</f>
        <v>29.432345397131797</v>
      </c>
      <c r="L47" s="47"/>
      <c r="M47" s="47"/>
    </row>
    <row r="48" spans="1:13" ht="14.25" customHeight="1" x14ac:dyDescent="0.3">
      <c r="A48" s="45">
        <v>46</v>
      </c>
      <c r="B48" s="45">
        <f>'Age data'!O54</f>
        <v>2.6900000000000001E-3</v>
      </c>
      <c r="C48" s="45">
        <f t="shared" si="0"/>
        <v>0.99731000000000003</v>
      </c>
      <c r="D48" s="45">
        <f t="shared" si="5"/>
        <v>0.95454713983099304</v>
      </c>
      <c r="E48" s="45">
        <f t="shared" si="1"/>
        <v>0.95326327392792032</v>
      </c>
      <c r="F48" s="45">
        <f t="shared" si="2"/>
        <v>33.479274875230971</v>
      </c>
      <c r="G48" s="45">
        <f t="shared" si="3"/>
        <v>35.073464136259034</v>
      </c>
      <c r="I48" s="46">
        <f t="shared" si="4"/>
        <v>35.073464136259034</v>
      </c>
      <c r="J48" s="46">
        <f>LOOKUP($I48,Model!$A$4:$A$104,Model!$E$4:$E$104)+($I48-INT($I48))*LOOKUP($I48,Model!$A$4:$A$104,Model!$D$4:$D$104)</f>
        <v>28.97414030889513</v>
      </c>
      <c r="L48" s="47"/>
      <c r="M48" s="47"/>
    </row>
    <row r="49" spans="1:13" ht="14.25" customHeight="1" x14ac:dyDescent="0.3">
      <c r="A49" s="45">
        <v>47</v>
      </c>
      <c r="B49" s="45">
        <f>'Age data'!O55</f>
        <v>2.6900000000000001E-3</v>
      </c>
      <c r="C49" s="45">
        <f t="shared" si="0"/>
        <v>0.99731000000000003</v>
      </c>
      <c r="D49" s="45">
        <f t="shared" si="5"/>
        <v>0.95197940802484771</v>
      </c>
      <c r="E49" s="45">
        <f t="shared" si="1"/>
        <v>0.95069899572105432</v>
      </c>
      <c r="F49" s="45">
        <f t="shared" si="2"/>
        <v>32.526011601303054</v>
      </c>
      <c r="G49" s="45">
        <f t="shared" si="3"/>
        <v>34.166717606620843</v>
      </c>
      <c r="I49" s="46">
        <f t="shared" si="4"/>
        <v>34.166717606620843</v>
      </c>
      <c r="J49" s="46">
        <f>LOOKUP($I49,Model!$A$4:$A$104,Model!$E$4:$E$104)+($I49-INT($I49))*LOOKUP($I49,Model!$A$4:$A$104,Model!$D$4:$D$104)</f>
        <v>28.502032805025085</v>
      </c>
      <c r="L49" s="47"/>
      <c r="M49" s="47"/>
    </row>
    <row r="50" spans="1:13" ht="14.25" customHeight="1" x14ac:dyDescent="0.3">
      <c r="A50" s="45">
        <v>48</v>
      </c>
      <c r="B50" s="45">
        <f>'Age data'!O56</f>
        <v>2.6900000000000001E-3</v>
      </c>
      <c r="C50" s="45">
        <f t="shared" si="0"/>
        <v>0.99731000000000003</v>
      </c>
      <c r="D50" s="45">
        <f t="shared" si="5"/>
        <v>0.94941858341726093</v>
      </c>
      <c r="E50" s="45">
        <f t="shared" si="1"/>
        <v>0.94814161542256481</v>
      </c>
      <c r="F50" s="45">
        <f t="shared" si="2"/>
        <v>31.575312605581978</v>
      </c>
      <c r="G50" s="45">
        <f t="shared" si="3"/>
        <v>33.257525349811814</v>
      </c>
      <c r="I50" s="46">
        <f t="shared" si="4"/>
        <v>33.257525349811814</v>
      </c>
      <c r="J50" s="46">
        <f>LOOKUP($I50,Model!$A$4:$A$104,Model!$E$4:$E$104)+($I50-INT($I50))*LOOKUP($I50,Model!$A$4:$A$104,Model!$D$4:$D$104)</f>
        <v>28.01590742577508</v>
      </c>
      <c r="L50" s="47"/>
      <c r="M50" s="47"/>
    </row>
    <row r="51" spans="1:13" ht="14.25" customHeight="1" x14ac:dyDescent="0.3">
      <c r="A51" s="45">
        <v>49</v>
      </c>
      <c r="B51" s="45">
        <f>'Age data'!O57</f>
        <v>2.6900000000000001E-3</v>
      </c>
      <c r="C51" s="45">
        <f t="shared" si="0"/>
        <v>0.99731000000000003</v>
      </c>
      <c r="D51" s="45">
        <f t="shared" si="5"/>
        <v>0.94686464742786858</v>
      </c>
      <c r="E51" s="45">
        <f t="shared" si="1"/>
        <v>0.94559111447707811</v>
      </c>
      <c r="F51" s="45">
        <f t="shared" si="2"/>
        <v>30.627170990159414</v>
      </c>
      <c r="G51" s="45">
        <f t="shared" si="3"/>
        <v>32.345880769080637</v>
      </c>
      <c r="I51" s="46">
        <f t="shared" si="4"/>
        <v>32.345880769080637</v>
      </c>
      <c r="J51" s="46">
        <f>LOOKUP($I51,Model!$A$4:$A$104,Model!$E$4:$E$104)+($I51-INT($I51))*LOOKUP($I51,Model!$A$4:$A$104,Model!$D$4:$D$104)</f>
        <v>27.515304901948443</v>
      </c>
      <c r="L51" s="47"/>
      <c r="M51" s="47"/>
    </row>
    <row r="52" spans="1:13" ht="14.25" customHeight="1" x14ac:dyDescent="0.3">
      <c r="A52" s="45">
        <v>50</v>
      </c>
      <c r="B52" s="45">
        <f>'Age data'!O58</f>
        <v>4.1399999999999996E-3</v>
      </c>
      <c r="C52" s="45">
        <f t="shared" si="0"/>
        <v>0.99585999999999997</v>
      </c>
      <c r="D52" s="45">
        <f t="shared" si="5"/>
        <v>0.94431758152628764</v>
      </c>
      <c r="E52" s="45">
        <f t="shared" si="1"/>
        <v>0.94236284413252824</v>
      </c>
      <c r="F52" s="45">
        <f t="shared" si="2"/>
        <v>29.681579875682338</v>
      </c>
      <c r="G52" s="45">
        <f t="shared" si="3"/>
        <v>31.431777249882824</v>
      </c>
      <c r="I52" s="46">
        <f t="shared" si="4"/>
        <v>31.431777249882824</v>
      </c>
      <c r="J52" s="46">
        <f>LOOKUP($I52,Model!$A$4:$A$104,Model!$E$4:$E$104)+($I52-INT($I52))*LOOKUP($I52,Model!$A$4:$A$104,Model!$D$4:$D$104)</f>
        <v>26.999749611760706</v>
      </c>
      <c r="L52" s="47"/>
      <c r="M52" s="47"/>
    </row>
    <row r="53" spans="1:13" ht="14.25" customHeight="1" x14ac:dyDescent="0.3">
      <c r="A53" s="45">
        <v>51</v>
      </c>
      <c r="B53" s="45">
        <f>'Age data'!O59</f>
        <v>4.1399999999999996E-3</v>
      </c>
      <c r="C53" s="45">
        <f t="shared" si="0"/>
        <v>0.99585999999999997</v>
      </c>
      <c r="D53" s="45">
        <f t="shared" si="5"/>
        <v>0.94040810673876873</v>
      </c>
      <c r="E53" s="45">
        <f t="shared" si="1"/>
        <v>0.93846146195781954</v>
      </c>
      <c r="F53" s="45">
        <f t="shared" si="2"/>
        <v>28.739217031549806</v>
      </c>
      <c r="G53" s="45">
        <f t="shared" si="3"/>
        <v>30.560367169966487</v>
      </c>
      <c r="I53" s="46">
        <f t="shared" si="4"/>
        <v>30.560367169966487</v>
      </c>
      <c r="J53" s="46">
        <f>LOOKUP($I53,Model!$A$4:$A$104,Model!$E$4:$E$104)+($I53-INT($I53))*LOOKUP($I53,Model!$A$4:$A$104,Model!$D$4:$D$104)</f>
        <v>26.495275125764479</v>
      </c>
      <c r="L53" s="47"/>
      <c r="M53" s="47"/>
    </row>
    <row r="54" spans="1:13" ht="14.25" customHeight="1" x14ac:dyDescent="0.3">
      <c r="A54" s="45">
        <v>52</v>
      </c>
      <c r="B54" s="45">
        <f>'Age data'!O60</f>
        <v>4.1399999999999996E-3</v>
      </c>
      <c r="C54" s="45">
        <f t="shared" si="0"/>
        <v>0.99585999999999997</v>
      </c>
      <c r="D54" s="45">
        <f t="shared" si="5"/>
        <v>0.93651481717687024</v>
      </c>
      <c r="E54" s="45">
        <f t="shared" si="1"/>
        <v>0.9345762315053141</v>
      </c>
      <c r="F54" s="45">
        <f t="shared" si="2"/>
        <v>27.800755569591988</v>
      </c>
      <c r="G54" s="45">
        <f t="shared" si="3"/>
        <v>29.685334454608565</v>
      </c>
      <c r="I54" s="46">
        <f t="shared" si="4"/>
        <v>29.685334454608565</v>
      </c>
      <c r="J54" s="46">
        <f>LOOKUP($I54,Model!$A$4:$A$104,Model!$E$4:$E$104)+($I54-INT($I54))*LOOKUP($I54,Model!$A$4:$A$104,Model!$D$4:$D$104)</f>
        <v>25.975740641938433</v>
      </c>
      <c r="L54" s="47"/>
      <c r="M54" s="47"/>
    </row>
    <row r="55" spans="1:13" ht="14.25" customHeight="1" x14ac:dyDescent="0.3">
      <c r="A55" s="45">
        <v>53</v>
      </c>
      <c r="B55" s="45">
        <f>'Age data'!O61</f>
        <v>4.1399999999999996E-3</v>
      </c>
      <c r="C55" s="45">
        <f t="shared" si="0"/>
        <v>0.99585999999999997</v>
      </c>
      <c r="D55" s="45">
        <f t="shared" si="5"/>
        <v>0.93263764583375797</v>
      </c>
      <c r="E55" s="45">
        <f t="shared" si="1"/>
        <v>0.930707085906882</v>
      </c>
      <c r="F55" s="45">
        <f t="shared" si="2"/>
        <v>26.866179338086674</v>
      </c>
      <c r="G55" s="45">
        <f t="shared" si="3"/>
        <v>28.806664043749691</v>
      </c>
      <c r="I55" s="46">
        <f t="shared" si="4"/>
        <v>28.806664043749691</v>
      </c>
      <c r="J55" s="46">
        <f>LOOKUP($I55,Model!$A$4:$A$104,Model!$E$4:$E$104)+($I55-INT($I55))*LOOKUP($I55,Model!$A$4:$A$104,Model!$D$4:$D$104)</f>
        <v>25.440621449898497</v>
      </c>
      <c r="L55" s="47"/>
      <c r="M55" s="47"/>
    </row>
    <row r="56" spans="1:13" ht="14.25" customHeight="1" x14ac:dyDescent="0.3">
      <c r="A56" s="45">
        <v>54</v>
      </c>
      <c r="B56" s="45">
        <f>'Age data'!O62</f>
        <v>4.1399999999999996E-3</v>
      </c>
      <c r="C56" s="45">
        <f t="shared" si="0"/>
        <v>0.99585999999999997</v>
      </c>
      <c r="D56" s="45">
        <f t="shared" si="5"/>
        <v>0.92877652598000615</v>
      </c>
      <c r="E56" s="45">
        <f t="shared" si="1"/>
        <v>0.92685395857122754</v>
      </c>
      <c r="F56" s="45">
        <f t="shared" si="2"/>
        <v>25.935472252179792</v>
      </c>
      <c r="G56" s="45">
        <f t="shared" si="3"/>
        <v>27.924340814722644</v>
      </c>
      <c r="I56" s="46">
        <f t="shared" si="4"/>
        <v>27.924340814722644</v>
      </c>
      <c r="J56" s="46">
        <f>LOOKUP($I56,Model!$A$4:$A$104,Model!$E$4:$E$104)+($I56-INT($I56))*LOOKUP($I56,Model!$A$4:$A$104,Model!$D$4:$D$104)</f>
        <v>24.889372334775512</v>
      </c>
      <c r="L56" s="47"/>
      <c r="M56" s="47"/>
    </row>
    <row r="57" spans="1:13" ht="14.25" customHeight="1" x14ac:dyDescent="0.3">
      <c r="A57" s="45">
        <v>55</v>
      </c>
      <c r="B57" s="45">
        <f>'Age data'!O63</f>
        <v>6.13E-3</v>
      </c>
      <c r="C57" s="45">
        <f t="shared" si="0"/>
        <v>0.99387000000000003</v>
      </c>
      <c r="D57" s="45">
        <f t="shared" si="5"/>
        <v>0.92493139116244893</v>
      </c>
      <c r="E57" s="45">
        <f t="shared" si="1"/>
        <v>0.92209647644853598</v>
      </c>
      <c r="F57" s="45">
        <f t="shared" si="2"/>
        <v>25.008618293608563</v>
      </c>
      <c r="G57" s="45">
        <f t="shared" si="3"/>
        <v>27.03834958199209</v>
      </c>
      <c r="I57" s="46">
        <f t="shared" si="4"/>
        <v>27.03834958199209</v>
      </c>
      <c r="J57" s="46">
        <f>LOOKUP($I57,Model!$A$4:$A$104,Model!$E$4:$E$104)+($I57-INT($I57))*LOOKUP($I57,Model!$A$4:$A$104,Model!$D$4:$D$104)</f>
        <v>24.320688276758659</v>
      </c>
      <c r="L57" s="47"/>
      <c r="M57" s="47"/>
    </row>
    <row r="58" spans="1:13" ht="14.25" customHeight="1" x14ac:dyDescent="0.3">
      <c r="A58" s="45">
        <v>56</v>
      </c>
      <c r="B58" s="45">
        <f>'Age data'!O64</f>
        <v>6.13E-3</v>
      </c>
      <c r="C58" s="45">
        <f t="shared" si="0"/>
        <v>0.99387000000000003</v>
      </c>
      <c r="D58" s="45">
        <f t="shared" si="5"/>
        <v>0.91926156173462314</v>
      </c>
      <c r="E58" s="45">
        <f t="shared" si="1"/>
        <v>0.91644402504790656</v>
      </c>
      <c r="F58" s="45">
        <f t="shared" si="2"/>
        <v>24.086521817160033</v>
      </c>
      <c r="G58" s="45">
        <f t="shared" si="3"/>
        <v>26.202033044555218</v>
      </c>
      <c r="I58" s="46">
        <f t="shared" si="4"/>
        <v>26.202033044555218</v>
      </c>
      <c r="J58" s="46">
        <f>LOOKUP($I58,Model!$A$4:$A$104,Model!$E$4:$E$104)+($I58-INT($I58))*LOOKUP($I58,Model!$A$4:$A$104,Model!$D$4:$D$104)</f>
        <v>23.768522976679947</v>
      </c>
      <c r="L58" s="47"/>
      <c r="M58" s="47"/>
    </row>
    <row r="59" spans="1:13" ht="14.25" customHeight="1" x14ac:dyDescent="0.3">
      <c r="A59" s="45">
        <v>57</v>
      </c>
      <c r="B59" s="45">
        <f>'Age data'!O65</f>
        <v>6.13E-3</v>
      </c>
      <c r="C59" s="45">
        <f t="shared" si="0"/>
        <v>0.99387000000000003</v>
      </c>
      <c r="D59" s="45">
        <f t="shared" si="5"/>
        <v>0.91362648836118998</v>
      </c>
      <c r="E59" s="45">
        <f t="shared" si="1"/>
        <v>0.9108262231743629</v>
      </c>
      <c r="F59" s="45">
        <f t="shared" si="2"/>
        <v>23.170077792112124</v>
      </c>
      <c r="G59" s="45">
        <f t="shared" si="3"/>
        <v>25.360558266730273</v>
      </c>
      <c r="I59" s="46">
        <f t="shared" si="4"/>
        <v>25.360558266730273</v>
      </c>
      <c r="J59" s="46">
        <f>LOOKUP($I59,Model!$A$4:$A$104,Model!$E$4:$E$104)+($I59-INT($I59))*LOOKUP($I59,Model!$A$4:$A$104,Model!$D$4:$D$104)</f>
        <v>23.199526628443166</v>
      </c>
      <c r="L59" s="47"/>
      <c r="M59" s="47"/>
    </row>
    <row r="60" spans="1:13" ht="14.25" customHeight="1" x14ac:dyDescent="0.3">
      <c r="A60" s="45">
        <v>58</v>
      </c>
      <c r="B60" s="45">
        <f>'Age data'!O66</f>
        <v>6.13E-3</v>
      </c>
      <c r="C60" s="45">
        <f t="shared" si="0"/>
        <v>0.99387000000000003</v>
      </c>
      <c r="D60" s="45">
        <f t="shared" si="5"/>
        <v>0.90802595798753594</v>
      </c>
      <c r="E60" s="45">
        <f t="shared" si="1"/>
        <v>0.90524285842630414</v>
      </c>
      <c r="F60" s="45">
        <f t="shared" si="2"/>
        <v>22.25925156893776</v>
      </c>
      <c r="G60" s="45">
        <f t="shared" si="3"/>
        <v>24.513893433477485</v>
      </c>
      <c r="I60" s="46">
        <f t="shared" si="4"/>
        <v>24.513893433477485</v>
      </c>
      <c r="J60" s="46">
        <f>LOOKUP($I60,Model!$A$4:$A$104,Model!$E$4:$E$104)+($I60-INT($I60))*LOOKUP($I60,Model!$A$4:$A$104,Model!$D$4:$D$104)</f>
        <v>22.613058628178987</v>
      </c>
      <c r="L60" s="47"/>
      <c r="M60" s="47"/>
    </row>
    <row r="61" spans="1:13" ht="14.25" customHeight="1" x14ac:dyDescent="0.3">
      <c r="A61" s="45">
        <v>59</v>
      </c>
      <c r="B61" s="45">
        <f>'Age data'!O67</f>
        <v>6.13E-3</v>
      </c>
      <c r="C61" s="45">
        <f t="shared" si="0"/>
        <v>0.99387000000000003</v>
      </c>
      <c r="D61" s="45">
        <f t="shared" si="5"/>
        <v>0.90245975886507235</v>
      </c>
      <c r="E61" s="45">
        <f t="shared" si="1"/>
        <v>0.89969371970415091</v>
      </c>
      <c r="F61" s="45">
        <f t="shared" si="2"/>
        <v>21.354008710511458</v>
      </c>
      <c r="G61" s="45">
        <f t="shared" si="3"/>
        <v>23.662006533528015</v>
      </c>
      <c r="I61" s="46">
        <f t="shared" si="4"/>
        <v>23.662006533528015</v>
      </c>
      <c r="J61" s="46">
        <f>LOOKUP($I61,Model!$A$4:$A$104,Model!$E$4:$E$104)+($I61-INT($I61))*LOOKUP($I61,Model!$A$4:$A$104,Model!$D$4:$D$104)</f>
        <v>22.008450441843863</v>
      </c>
      <c r="L61" s="47"/>
      <c r="M61" s="47"/>
    </row>
    <row r="62" spans="1:13" ht="14.25" customHeight="1" x14ac:dyDescent="0.3">
      <c r="A62" s="45">
        <v>60</v>
      </c>
      <c r="B62" s="45">
        <f>'Age data'!O68</f>
        <v>9.41E-3</v>
      </c>
      <c r="C62" s="45">
        <f t="shared" si="0"/>
        <v>0.99058999999999997</v>
      </c>
      <c r="D62" s="45">
        <f t="shared" si="5"/>
        <v>0.89692768054322947</v>
      </c>
      <c r="E62" s="45">
        <f t="shared" si="1"/>
        <v>0.89270763580627355</v>
      </c>
      <c r="F62" s="45">
        <f t="shared" si="2"/>
        <v>20.454314990807305</v>
      </c>
      <c r="G62" s="45">
        <f t="shared" si="3"/>
        <v>22.804865358173615</v>
      </c>
      <c r="I62" s="46">
        <f t="shared" si="4"/>
        <v>22.804865358173615</v>
      </c>
      <c r="J62" s="46">
        <f>LOOKUP($I62,Model!$A$4:$A$104,Model!$E$4:$E$104)+($I62-INT($I62))*LOOKUP($I62,Model!$A$4:$A$104,Model!$D$4:$D$104)</f>
        <v>21.385004337207263</v>
      </c>
      <c r="L62" s="47"/>
      <c r="M62" s="47"/>
    </row>
    <row r="63" spans="1:13" ht="14.25" customHeight="1" x14ac:dyDescent="0.3">
      <c r="A63" s="45">
        <v>61</v>
      </c>
      <c r="B63" s="45">
        <f>'Age data'!O69</f>
        <v>9.41E-3</v>
      </c>
      <c r="C63" s="45">
        <f t="shared" si="0"/>
        <v>0.99058999999999997</v>
      </c>
      <c r="D63" s="45">
        <f t="shared" si="5"/>
        <v>0.88848759106931763</v>
      </c>
      <c r="E63" s="45">
        <f t="shared" si="1"/>
        <v>0.88430725695333645</v>
      </c>
      <c r="F63" s="45">
        <f t="shared" si="2"/>
        <v>19.561607355001033</v>
      </c>
      <c r="G63" s="45">
        <f t="shared" si="3"/>
        <v>22.016747956443755</v>
      </c>
      <c r="I63" s="46">
        <f t="shared" si="4"/>
        <v>22.016747956443755</v>
      </c>
      <c r="J63" s="46">
        <f>LOOKUP($I63,Model!$A$4:$A$104,Model!$E$4:$E$104)+($I63-INT($I63))*LOOKUP($I63,Model!$A$4:$A$104,Model!$D$4:$D$104)</f>
        <v>20.798570974355858</v>
      </c>
      <c r="L63" s="47"/>
      <c r="M63" s="47"/>
    </row>
    <row r="64" spans="1:13" ht="14.25" customHeight="1" x14ac:dyDescent="0.3">
      <c r="A64" s="45">
        <v>62</v>
      </c>
      <c r="B64" s="45">
        <f>'Age data'!O70</f>
        <v>9.41E-3</v>
      </c>
      <c r="C64" s="45">
        <f t="shared" si="0"/>
        <v>0.99058999999999997</v>
      </c>
      <c r="D64" s="45">
        <f t="shared" si="5"/>
        <v>0.88012692283735527</v>
      </c>
      <c r="E64" s="45">
        <f t="shared" si="1"/>
        <v>0.87598592566540545</v>
      </c>
      <c r="F64" s="45">
        <f t="shared" si="2"/>
        <v>18.677300098047695</v>
      </c>
      <c r="G64" s="45">
        <f t="shared" si="3"/>
        <v>21.221143920737898</v>
      </c>
      <c r="I64" s="46">
        <f t="shared" si="4"/>
        <v>21.221143920737898</v>
      </c>
      <c r="J64" s="46">
        <f>LOOKUP($I64,Model!$A$4:$A$104,Model!$E$4:$E$104)+($I64-INT($I64))*LOOKUP($I64,Model!$A$4:$A$104,Model!$D$4:$D$104)</f>
        <v>20.189180590645076</v>
      </c>
      <c r="L64" s="47"/>
      <c r="M64" s="47"/>
    </row>
    <row r="65" spans="1:13" ht="14.25" customHeight="1" x14ac:dyDescent="0.3">
      <c r="A65" s="45">
        <v>63</v>
      </c>
      <c r="B65" s="45">
        <f>'Age data'!O71</f>
        <v>9.41E-3</v>
      </c>
      <c r="C65" s="45">
        <f t="shared" si="0"/>
        <v>0.99058999999999997</v>
      </c>
      <c r="D65" s="45">
        <f t="shared" si="5"/>
        <v>0.87184492849345574</v>
      </c>
      <c r="E65" s="45">
        <f t="shared" si="1"/>
        <v>0.86774289810489402</v>
      </c>
      <c r="F65" s="45">
        <f t="shared" si="2"/>
        <v>17.801314172382291</v>
      </c>
      <c r="G65" s="45">
        <f t="shared" si="3"/>
        <v>20.417982132605719</v>
      </c>
      <c r="I65" s="46">
        <f t="shared" si="4"/>
        <v>20.417982132605719</v>
      </c>
      <c r="J65" s="46">
        <f>LOOKUP($I65,Model!$A$4:$A$104,Model!$E$4:$E$104)+($I65-INT($I65))*LOOKUP($I65,Model!$A$4:$A$104,Model!$D$4:$D$104)</f>
        <v>19.56024191047873</v>
      </c>
      <c r="L65" s="47"/>
      <c r="M65" s="47"/>
    </row>
    <row r="66" spans="1:13" ht="14.25" customHeight="1" x14ac:dyDescent="0.3">
      <c r="A66" s="45">
        <v>64</v>
      </c>
      <c r="B66" s="45">
        <f>'Age data'!O72</f>
        <v>9.41E-3</v>
      </c>
      <c r="C66" s="45">
        <f t="shared" si="0"/>
        <v>0.99058999999999997</v>
      </c>
      <c r="D66" s="45">
        <f t="shared" si="5"/>
        <v>0.86364086771633231</v>
      </c>
      <c r="E66" s="45">
        <f t="shared" si="1"/>
        <v>0.85957743743372694</v>
      </c>
      <c r="F66" s="45">
        <f t="shared" si="2"/>
        <v>16.933571274277401</v>
      </c>
      <c r="G66" s="45">
        <f t="shared" si="3"/>
        <v>19.607190798015047</v>
      </c>
      <c r="I66" s="46">
        <f t="shared" si="4"/>
        <v>19.607190798015047</v>
      </c>
      <c r="J66" s="46">
        <f>LOOKUP($I66,Model!$A$4:$A$104,Model!$E$4:$E$104)+($I66-INT($I66))*LOOKUP($I66,Model!$A$4:$A$104,Model!$D$4:$D$104)</f>
        <v>18.910893127510018</v>
      </c>
      <c r="L66" s="47"/>
      <c r="M66" s="47"/>
    </row>
    <row r="67" spans="1:13" ht="14.25" customHeight="1" x14ac:dyDescent="0.3">
      <c r="A67" s="45">
        <v>65</v>
      </c>
      <c r="B67" s="45">
        <f>'Age data'!O73</f>
        <v>1.357E-2</v>
      </c>
      <c r="C67" s="45">
        <f t="shared" si="0"/>
        <v>0.98643000000000003</v>
      </c>
      <c r="D67" s="45">
        <f t="shared" si="5"/>
        <v>0.85551400715112158</v>
      </c>
      <c r="E67" s="45">
        <f t="shared" si="1"/>
        <v>0.84970934461260117</v>
      </c>
      <c r="F67" s="45">
        <f t="shared" si="2"/>
        <v>16.07399383684367</v>
      </c>
      <c r="G67" s="45">
        <f t="shared" si="3"/>
        <v>18.788697440934232</v>
      </c>
      <c r="I67" s="46">
        <f t="shared" si="4"/>
        <v>18.788697440934232</v>
      </c>
      <c r="J67" s="46">
        <f>LOOKUP($I67,Model!$A$4:$A$104,Model!$E$4:$E$104)+($I67-INT($I67))*LOOKUP($I67,Model!$A$4:$A$104,Model!$D$4:$D$104)</f>
        <v>18.24022887726364</v>
      </c>
      <c r="L67" s="47"/>
      <c r="M67" s="47"/>
    </row>
    <row r="68" spans="1:13" ht="14.25" customHeight="1" x14ac:dyDescent="0.3">
      <c r="A68" s="45">
        <v>66</v>
      </c>
      <c r="B68" s="45">
        <f>'Age data'!O74</f>
        <v>1.357E-2</v>
      </c>
      <c r="C68" s="45">
        <f t="shared" si="0"/>
        <v>0.98643000000000003</v>
      </c>
      <c r="D68" s="45">
        <f t="shared" si="5"/>
        <v>0.84390468207408087</v>
      </c>
      <c r="E68" s="45">
        <f t="shared" si="1"/>
        <v>0.83817878880620822</v>
      </c>
      <c r="F68" s="45">
        <f t="shared" si="2"/>
        <v>15.224284492231074</v>
      </c>
      <c r="G68" s="45">
        <f t="shared" si="3"/>
        <v>18.04028916490196</v>
      </c>
      <c r="I68" s="46">
        <f t="shared" si="4"/>
        <v>18.04028916490196</v>
      </c>
      <c r="J68" s="46">
        <f>LOOKUP($I68,Model!$A$4:$A$104,Model!$E$4:$E$104)+($I68-INT($I68))*LOOKUP($I68,Model!$A$4:$A$104,Model!$D$4:$D$104)</f>
        <v>17.613448728514857</v>
      </c>
      <c r="L68" s="47"/>
      <c r="M68" s="47"/>
    </row>
    <row r="69" spans="1:13" ht="14.25" customHeight="1" x14ac:dyDescent="0.3">
      <c r="A69" s="45">
        <v>67</v>
      </c>
      <c r="B69" s="45">
        <f>'Age data'!O75</f>
        <v>1.357E-2</v>
      </c>
      <c r="C69" s="45">
        <f t="shared" si="0"/>
        <v>0.98643000000000003</v>
      </c>
      <c r="D69" s="45">
        <f t="shared" si="5"/>
        <v>0.83245289553833557</v>
      </c>
      <c r="E69" s="45">
        <f t="shared" si="1"/>
        <v>0.82680470264210792</v>
      </c>
      <c r="F69" s="45">
        <f t="shared" si="2"/>
        <v>14.386105703424867</v>
      </c>
      <c r="G69" s="45">
        <f t="shared" si="3"/>
        <v>17.281585277112377</v>
      </c>
      <c r="I69" s="46">
        <f t="shared" si="4"/>
        <v>17.281585277112377</v>
      </c>
      <c r="J69" s="46">
        <f>LOOKUP($I69,Model!$A$4:$A$104,Model!$E$4:$E$104)+($I69-INT($I69))*LOOKUP($I69,Model!$A$4:$A$104,Model!$D$4:$D$104)</f>
        <v>16.959996336400753</v>
      </c>
      <c r="L69" s="47"/>
      <c r="M69" s="47"/>
    </row>
    <row r="70" spans="1:13" ht="14.25" customHeight="1" x14ac:dyDescent="0.3">
      <c r="A70" s="45">
        <v>68</v>
      </c>
      <c r="B70" s="45">
        <f>'Age data'!O76</f>
        <v>1.357E-2</v>
      </c>
      <c r="C70" s="45">
        <f t="shared" si="0"/>
        <v>0.98643000000000003</v>
      </c>
      <c r="D70" s="45">
        <f t="shared" si="5"/>
        <v>0.82115650974588039</v>
      </c>
      <c r="E70" s="45">
        <f t="shared" si="1"/>
        <v>0.81558496282725468</v>
      </c>
      <c r="F70" s="45">
        <f t="shared" si="2"/>
        <v>13.55930100078276</v>
      </c>
      <c r="G70" s="45">
        <f t="shared" si="3"/>
        <v>16.512444144148471</v>
      </c>
      <c r="I70" s="46">
        <f t="shared" si="4"/>
        <v>16.512444144148471</v>
      </c>
      <c r="J70" s="46">
        <f>LOOKUP($I70,Model!$A$4:$A$104,Model!$E$4:$E$104)+($I70-INT($I70))*LOOKUP($I70,Model!$A$4:$A$104,Model!$D$4:$D$104)</f>
        <v>16.283911339750837</v>
      </c>
      <c r="L70" s="47"/>
      <c r="M70" s="47"/>
    </row>
    <row r="71" spans="1:13" ht="14.25" customHeight="1" x14ac:dyDescent="0.3">
      <c r="A71" s="45">
        <v>69</v>
      </c>
      <c r="B71" s="45">
        <f>'Age data'!O77</f>
        <v>1.357E-2</v>
      </c>
      <c r="C71" s="45">
        <f t="shared" si="0"/>
        <v>0.98643000000000003</v>
      </c>
      <c r="D71" s="45">
        <f t="shared" si="5"/>
        <v>0.81001341590862885</v>
      </c>
      <c r="E71" s="45">
        <f t="shared" si="1"/>
        <v>0.80451747488168879</v>
      </c>
      <c r="F71" s="45">
        <f t="shared" si="2"/>
        <v>12.743716037955506</v>
      </c>
      <c r="G71" s="45">
        <f t="shared" si="3"/>
        <v>15.732722184187901</v>
      </c>
      <c r="I71" s="46">
        <f t="shared" si="4"/>
        <v>15.732722184187901</v>
      </c>
      <c r="J71" s="46">
        <f>LOOKUP($I71,Model!$A$4:$A$104,Model!$E$4:$E$104)+($I71-INT($I71))*LOOKUP($I71,Model!$A$4:$A$104,Model!$D$4:$D$104)</f>
        <v>15.584014291024108</v>
      </c>
      <c r="L71" s="47"/>
      <c r="M71" s="47"/>
    </row>
    <row r="72" spans="1:13" ht="14.25" customHeight="1" x14ac:dyDescent="0.3">
      <c r="A72" s="45">
        <v>70</v>
      </c>
      <c r="B72" s="45">
        <f>'Age data'!O78</f>
        <v>2.085E-2</v>
      </c>
      <c r="C72" s="45">
        <f t="shared" si="0"/>
        <v>0.97914999999999996</v>
      </c>
      <c r="D72" s="45">
        <f t="shared" si="5"/>
        <v>0.79902153385474883</v>
      </c>
      <c r="E72" s="45">
        <f t="shared" si="1"/>
        <v>0.79069173436431306</v>
      </c>
      <c r="F72" s="45">
        <f t="shared" si="2"/>
        <v>11.939198563073816</v>
      </c>
      <c r="G72" s="45">
        <f t="shared" si="3"/>
        <v>14.942273840199404</v>
      </c>
      <c r="I72" s="46">
        <f t="shared" si="4"/>
        <v>14.942273840199404</v>
      </c>
      <c r="J72" s="46">
        <f>LOOKUP($I72,Model!$A$4:$A$104,Model!$E$4:$E$104)+($I72-INT($I72))*LOOKUP($I72,Model!$A$4:$A$104,Model!$D$4:$D$104)</f>
        <v>14.859057253463478</v>
      </c>
      <c r="L72" s="47"/>
      <c r="M72" s="47"/>
    </row>
    <row r="73" spans="1:13" ht="14.25" customHeight="1" x14ac:dyDescent="0.3">
      <c r="A73" s="45">
        <v>71</v>
      </c>
      <c r="B73" s="45">
        <f>'Age data'!O79</f>
        <v>2.085E-2</v>
      </c>
      <c r="C73" s="45">
        <f t="shared" si="0"/>
        <v>0.97914999999999996</v>
      </c>
      <c r="D73" s="45">
        <f t="shared" si="5"/>
        <v>0.78236193487387728</v>
      </c>
      <c r="E73" s="45">
        <f t="shared" si="1"/>
        <v>0.7742058117028171</v>
      </c>
      <c r="F73" s="45">
        <f t="shared" si="2"/>
        <v>11.148506828709504</v>
      </c>
      <c r="G73" s="45">
        <f t="shared" si="3"/>
        <v>14.249807322881486</v>
      </c>
      <c r="I73" s="46">
        <f t="shared" si="4"/>
        <v>14.249807322881486</v>
      </c>
      <c r="J73" s="46">
        <f>LOOKUP($I73,Model!$A$4:$A$104,Model!$E$4:$E$104)+($I73-INT($I73))*LOOKUP($I73,Model!$A$4:$A$104,Model!$D$4:$D$104)</f>
        <v>14.20634114702751</v>
      </c>
      <c r="L73" s="47"/>
      <c r="M73" s="47"/>
    </row>
    <row r="74" spans="1:13" ht="14.25" customHeight="1" x14ac:dyDescent="0.3">
      <c r="A74" s="45">
        <v>72</v>
      </c>
      <c r="B74" s="45">
        <f>'Age data'!O80</f>
        <v>2.085E-2</v>
      </c>
      <c r="C74" s="45">
        <f t="shared" si="0"/>
        <v>0.97914999999999996</v>
      </c>
      <c r="D74" s="45">
        <f t="shared" si="5"/>
        <v>0.76604968853175692</v>
      </c>
      <c r="E74" s="45">
        <f t="shared" si="1"/>
        <v>0.75806362052881338</v>
      </c>
      <c r="F74" s="45">
        <f t="shared" si="2"/>
        <v>10.374301017006687</v>
      </c>
      <c r="G74" s="45">
        <f t="shared" si="3"/>
        <v>13.542595437758756</v>
      </c>
      <c r="I74" s="46">
        <f t="shared" si="4"/>
        <v>13.542595437758756</v>
      </c>
      <c r="J74" s="46">
        <f>LOOKUP($I74,Model!$A$4:$A$104,Model!$E$4:$E$104)+($I74-INT($I74))*LOOKUP($I74,Model!$A$4:$A$104,Model!$D$4:$D$104)</f>
        <v>13.526791687144422</v>
      </c>
      <c r="L74" s="47"/>
      <c r="M74" s="47"/>
    </row>
    <row r="75" spans="1:13" ht="14.25" customHeight="1" x14ac:dyDescent="0.3">
      <c r="A75" s="45">
        <v>73</v>
      </c>
      <c r="B75" s="45">
        <f>'Age data'!O81</f>
        <v>2.085E-2</v>
      </c>
      <c r="C75" s="45">
        <f t="shared" si="0"/>
        <v>0.97914999999999996</v>
      </c>
      <c r="D75" s="45">
        <f t="shared" si="5"/>
        <v>0.75007755252586972</v>
      </c>
      <c r="E75" s="45">
        <f t="shared" si="1"/>
        <v>0.74225799404078752</v>
      </c>
      <c r="F75" s="45">
        <f t="shared" si="2"/>
        <v>9.6162373964778709</v>
      </c>
      <c r="G75" s="45">
        <f t="shared" si="3"/>
        <v>12.820324197271871</v>
      </c>
      <c r="I75" s="46">
        <f t="shared" si="4"/>
        <v>12.820324197271871</v>
      </c>
      <c r="J75" s="46">
        <f>LOOKUP($I75,Model!$A$4:$A$104,Model!$E$4:$E$104)+($I75-INT($I75))*LOOKUP($I75,Model!$A$4:$A$104,Model!$D$4:$D$104)</f>
        <v>12.820324197271871</v>
      </c>
      <c r="L75" s="47"/>
      <c r="M75" s="47"/>
    </row>
    <row r="76" spans="1:13" ht="14.25" customHeight="1" x14ac:dyDescent="0.3">
      <c r="A76" s="45">
        <v>74</v>
      </c>
      <c r="B76" s="45">
        <f>'Age data'!O82</f>
        <v>2.085E-2</v>
      </c>
      <c r="C76" s="45">
        <f t="shared" si="0"/>
        <v>0.97914999999999996</v>
      </c>
      <c r="D76" s="45">
        <f t="shared" si="5"/>
        <v>0.73443843555570532</v>
      </c>
      <c r="E76" s="45">
        <f t="shared" si="1"/>
        <v>0.72678191486503707</v>
      </c>
      <c r="F76" s="45">
        <f t="shared" si="2"/>
        <v>8.8739794024370848</v>
      </c>
      <c r="G76" s="45">
        <f t="shared" si="3"/>
        <v>12.082672927816855</v>
      </c>
      <c r="I76" s="46">
        <f t="shared" si="4"/>
        <v>12.082672927816855</v>
      </c>
      <c r="J76" s="46">
        <f>LOOKUP($I76,Model!$A$4:$A$104,Model!$E$4:$E$104)+($I76-INT($I76))*LOOKUP($I76,Model!$A$4:$A$104,Model!$D$4:$D$104)</f>
        <v>12.082672927816855</v>
      </c>
      <c r="L76" s="47"/>
      <c r="M76" s="47"/>
    </row>
    <row r="77" spans="1:13" ht="14.25" customHeight="1" x14ac:dyDescent="0.3">
      <c r="A77" s="45">
        <v>75</v>
      </c>
      <c r="B77" s="45">
        <f>'Age data'!O83</f>
        <v>3.5180000000000003E-2</v>
      </c>
      <c r="C77" s="45">
        <f t="shared" si="0"/>
        <v>0.96482000000000001</v>
      </c>
      <c r="D77" s="45">
        <f t="shared" si="5"/>
        <v>0.71912539417436883</v>
      </c>
      <c r="E77" s="45">
        <f t="shared" si="1"/>
        <v>0.70647597849084165</v>
      </c>
      <c r="F77" s="45">
        <f t="shared" si="2"/>
        <v>8.147197487572047</v>
      </c>
      <c r="G77" s="45">
        <f t="shared" si="3"/>
        <v>11.329314127372573</v>
      </c>
      <c r="I77" s="46">
        <f t="shared" si="4"/>
        <v>11.329314127372573</v>
      </c>
      <c r="J77" s="46">
        <f>LOOKUP($I77,Model!$A$4:$A$104,Model!$E$4:$E$104)+($I77-INT($I77))*LOOKUP($I77,Model!$A$4:$A$104,Model!$D$4:$D$104)</f>
        <v>11.329314127372573</v>
      </c>
      <c r="L77" s="47"/>
      <c r="M77" s="47"/>
    </row>
    <row r="78" spans="1:13" ht="14.25" customHeight="1" x14ac:dyDescent="0.3">
      <c r="A78" s="45">
        <v>76</v>
      </c>
      <c r="B78" s="45">
        <f>'Age data'!O84</f>
        <v>3.5180000000000003E-2</v>
      </c>
      <c r="C78" s="45">
        <f t="shared" si="0"/>
        <v>0.96482000000000001</v>
      </c>
      <c r="D78" s="45">
        <f t="shared" si="5"/>
        <v>0.69382656280731458</v>
      </c>
      <c r="E78" s="45">
        <f t="shared" si="1"/>
        <v>0.68162215356753397</v>
      </c>
      <c r="F78" s="45">
        <f t="shared" si="2"/>
        <v>7.4407215090812056</v>
      </c>
      <c r="G78" s="45">
        <f t="shared" si="3"/>
        <v>10.724180808205233</v>
      </c>
      <c r="I78" s="46">
        <f t="shared" si="4"/>
        <v>10.724180808205233</v>
      </c>
      <c r="J78" s="46">
        <f>LOOKUP($I78,Model!$A$4:$A$104,Model!$E$4:$E$104)+($I78-INT($I78))*LOOKUP($I78,Model!$A$4:$A$104,Model!$D$4:$D$104)</f>
        <v>10.724180808205233</v>
      </c>
      <c r="L78" s="47"/>
      <c r="M78" s="47"/>
    </row>
    <row r="79" spans="1:13" ht="14.25" customHeight="1" x14ac:dyDescent="0.3">
      <c r="A79" s="45">
        <v>77</v>
      </c>
      <c r="B79" s="45">
        <f>'Age data'!O85</f>
        <v>3.5180000000000003E-2</v>
      </c>
      <c r="C79" s="45">
        <f t="shared" si="0"/>
        <v>0.96482000000000001</v>
      </c>
      <c r="D79" s="45">
        <f t="shared" si="5"/>
        <v>0.66941774432775325</v>
      </c>
      <c r="E79" s="45">
        <f t="shared" si="1"/>
        <v>0.65764268620502808</v>
      </c>
      <c r="F79" s="45">
        <f t="shared" si="2"/>
        <v>6.7590993555136718</v>
      </c>
      <c r="G79" s="45">
        <f t="shared" si="3"/>
        <v>10.096982658117819</v>
      </c>
      <c r="I79" s="46">
        <f t="shared" si="4"/>
        <v>10.096982658117819</v>
      </c>
      <c r="J79" s="46">
        <f>LOOKUP($I79,Model!$A$4:$A$104,Model!$E$4:$E$104)+($I79-INT($I79))*LOOKUP($I79,Model!$A$4:$A$104,Model!$D$4:$D$104)</f>
        <v>10.096982658117819</v>
      </c>
      <c r="L79" s="47"/>
      <c r="M79" s="47"/>
    </row>
    <row r="80" spans="1:13" ht="14.25" customHeight="1" x14ac:dyDescent="0.3">
      <c r="A80" s="45">
        <v>78</v>
      </c>
      <c r="B80" s="45">
        <f>'Age data'!O86</f>
        <v>3.5180000000000003E-2</v>
      </c>
      <c r="C80" s="45">
        <f t="shared" si="0"/>
        <v>0.96482000000000001</v>
      </c>
      <c r="D80" s="45">
        <f t="shared" si="5"/>
        <v>0.64586762808230291</v>
      </c>
      <c r="E80" s="45">
        <f t="shared" si="1"/>
        <v>0.63450681650433527</v>
      </c>
      <c r="F80" s="45">
        <f t="shared" si="2"/>
        <v>6.1014566693086447</v>
      </c>
      <c r="G80" s="45">
        <f t="shared" si="3"/>
        <v>9.4469151324784093</v>
      </c>
      <c r="I80" s="46">
        <f t="shared" si="4"/>
        <v>9.4469151324784093</v>
      </c>
      <c r="J80" s="46">
        <f>LOOKUP($I80,Model!$A$4:$A$104,Model!$E$4:$E$104)+($I80-INT($I80))*LOOKUP($I80,Model!$A$4:$A$104,Model!$D$4:$D$104)</f>
        <v>9.4469151324784093</v>
      </c>
      <c r="L80" s="47"/>
      <c r="M80" s="47"/>
    </row>
    <row r="81" spans="1:13" ht="14.25" customHeight="1" x14ac:dyDescent="0.3">
      <c r="A81" s="45">
        <v>79</v>
      </c>
      <c r="B81" s="45">
        <f>'Age data'!O87</f>
        <v>3.5180000000000003E-2</v>
      </c>
      <c r="C81" s="45">
        <f t="shared" si="0"/>
        <v>0.96482000000000001</v>
      </c>
      <c r="D81" s="45">
        <f t="shared" si="5"/>
        <v>0.62314600492636751</v>
      </c>
      <c r="E81" s="45">
        <f t="shared" si="1"/>
        <v>0.61218486669971273</v>
      </c>
      <c r="F81" s="45">
        <f t="shared" si="2"/>
        <v>5.4669498528043086</v>
      </c>
      <c r="G81" s="45">
        <f t="shared" si="3"/>
        <v>8.773144350737347</v>
      </c>
      <c r="I81" s="46">
        <f t="shared" si="4"/>
        <v>8.773144350737347</v>
      </c>
      <c r="J81" s="46">
        <f>LOOKUP($I81,Model!$A$4:$A$104,Model!$E$4:$E$104)+($I81-INT($I81))*LOOKUP($I81,Model!$A$4:$A$104,Model!$D$4:$D$104)</f>
        <v>8.773144350737347</v>
      </c>
      <c r="L81" s="47"/>
      <c r="M81" s="47"/>
    </row>
    <row r="82" spans="1:13" ht="14.25" customHeight="1" x14ac:dyDescent="0.3">
      <c r="A82" s="45">
        <v>80</v>
      </c>
      <c r="B82" s="45">
        <f>'Age data'!O88</f>
        <v>6.8510000000000001E-2</v>
      </c>
      <c r="C82" s="45">
        <f t="shared" si="0"/>
        <v>0.93149000000000004</v>
      </c>
      <c r="D82" s="45">
        <f t="shared" si="5"/>
        <v>0.60122372847305794</v>
      </c>
      <c r="E82" s="45">
        <f t="shared" si="1"/>
        <v>0.58062880965421337</v>
      </c>
      <c r="F82" s="45">
        <f t="shared" si="2"/>
        <v>4.8547649861045974</v>
      </c>
      <c r="G82" s="45">
        <f t="shared" si="3"/>
        <v>8.0748060267587221</v>
      </c>
      <c r="I82" s="46">
        <f t="shared" si="4"/>
        <v>8.0748060267587221</v>
      </c>
      <c r="J82" s="46">
        <f>LOOKUP($I82,Model!$A$4:$A$104,Model!$E$4:$E$104)+($I82-INT($I82))*LOOKUP($I82,Model!$A$4:$A$104,Model!$D$4:$D$104)</f>
        <v>8.0748060267587221</v>
      </c>
      <c r="L82" s="47"/>
      <c r="M82" s="47"/>
    </row>
    <row r="83" spans="1:13" ht="14.25" customHeight="1" x14ac:dyDescent="0.3">
      <c r="A83" s="45">
        <v>81</v>
      </c>
      <c r="B83" s="45">
        <f>'Age data'!O89</f>
        <v>6.8510000000000001E-2</v>
      </c>
      <c r="C83" s="45">
        <f t="shared" si="0"/>
        <v>0.93149000000000004</v>
      </c>
      <c r="D83" s="45">
        <f t="shared" si="5"/>
        <v>0.56003389083536881</v>
      </c>
      <c r="E83" s="45">
        <f t="shared" si="1"/>
        <v>0.54084992990480329</v>
      </c>
      <c r="F83" s="45">
        <f t="shared" si="2"/>
        <v>4.2741361764503836</v>
      </c>
      <c r="G83" s="45">
        <f t="shared" si="3"/>
        <v>7.631924150295462</v>
      </c>
      <c r="I83" s="46">
        <f t="shared" si="4"/>
        <v>7.631924150295462</v>
      </c>
      <c r="J83" s="46">
        <f>LOOKUP($I83,Model!$A$4:$A$104,Model!$E$4:$E$104)+($I83-INT($I83))*LOOKUP($I83,Model!$A$4:$A$104,Model!$D$4:$D$104)</f>
        <v>7.631924150295462</v>
      </c>
      <c r="L83" s="47"/>
      <c r="M83" s="47"/>
    </row>
    <row r="84" spans="1:13" ht="14.25" customHeight="1" x14ac:dyDescent="0.3">
      <c r="A84" s="45">
        <v>82</v>
      </c>
      <c r="B84" s="45">
        <f>'Age data'!O90</f>
        <v>6.8510000000000001E-2</v>
      </c>
      <c r="C84" s="45">
        <f t="shared" si="0"/>
        <v>0.93149000000000004</v>
      </c>
      <c r="D84" s="45">
        <f t="shared" si="5"/>
        <v>0.52166596897423767</v>
      </c>
      <c r="E84" s="45">
        <f t="shared" si="1"/>
        <v>0.50379630120702523</v>
      </c>
      <c r="F84" s="45">
        <f t="shared" si="2"/>
        <v>3.7332862465455792</v>
      </c>
      <c r="G84" s="45">
        <f t="shared" si="3"/>
        <v>7.1564688298269008</v>
      </c>
      <c r="I84" s="46">
        <f t="shared" si="4"/>
        <v>7.1564688298269008</v>
      </c>
      <c r="J84" s="46">
        <f>LOOKUP($I84,Model!$A$4:$A$104,Model!$E$4:$E$104)+($I84-INT($I84))*LOOKUP($I84,Model!$A$4:$A$104,Model!$D$4:$D$104)</f>
        <v>7.1564688298269008</v>
      </c>
      <c r="L84" s="47"/>
      <c r="M84" s="47"/>
    </row>
    <row r="85" spans="1:13" ht="14.25" customHeight="1" x14ac:dyDescent="0.3">
      <c r="A85" s="45">
        <v>83</v>
      </c>
      <c r="B85" s="45">
        <f>'Age data'!O91</f>
        <v>6.8510000000000001E-2</v>
      </c>
      <c r="C85" s="45">
        <f t="shared" si="0"/>
        <v>0.93149000000000004</v>
      </c>
      <c r="D85" s="45">
        <f t="shared" si="5"/>
        <v>0.48592663343981268</v>
      </c>
      <c r="E85" s="45">
        <f t="shared" si="1"/>
        <v>0.46928121661133193</v>
      </c>
      <c r="F85" s="45">
        <f t="shared" si="2"/>
        <v>3.2294899453385542</v>
      </c>
      <c r="G85" s="45">
        <f t="shared" si="3"/>
        <v>6.6460443266453755</v>
      </c>
      <c r="I85" s="46">
        <f t="shared" si="4"/>
        <v>6.6460443266453755</v>
      </c>
      <c r="J85" s="46">
        <f>LOOKUP($I85,Model!$A$4:$A$104,Model!$E$4:$E$104)+($I85-INT($I85))*LOOKUP($I85,Model!$A$4:$A$104,Model!$D$4:$D$104)</f>
        <v>6.6460443266453755</v>
      </c>
      <c r="L85" s="47"/>
      <c r="M85" s="47"/>
    </row>
    <row r="86" spans="1:13" ht="14.25" customHeight="1" x14ac:dyDescent="0.3">
      <c r="A86" s="45">
        <v>84</v>
      </c>
      <c r="B86" s="45">
        <f>'Age data'!O92</f>
        <v>6.8510000000000001E-2</v>
      </c>
      <c r="C86" s="45">
        <f t="shared" si="0"/>
        <v>0.93149000000000004</v>
      </c>
      <c r="D86" s="45">
        <f t="shared" si="5"/>
        <v>0.45263579978285112</v>
      </c>
      <c r="E86" s="45">
        <f t="shared" si="1"/>
        <v>0.43713076046128957</v>
      </c>
      <c r="F86" s="45">
        <f t="shared" si="2"/>
        <v>2.7602087287272221</v>
      </c>
      <c r="G86" s="45">
        <f t="shared" si="3"/>
        <v>6.098078698263401</v>
      </c>
      <c r="I86" s="46">
        <f t="shared" si="4"/>
        <v>6.098078698263401</v>
      </c>
      <c r="J86" s="46">
        <f>LOOKUP($I86,Model!$A$4:$A$104,Model!$E$4:$E$104)+($I86-INT($I86))*LOOKUP($I86,Model!$A$4:$A$104,Model!$D$4:$D$104)</f>
        <v>6.098078698263401</v>
      </c>
      <c r="L86" s="47"/>
      <c r="M86" s="47"/>
    </row>
    <row r="87" spans="1:13" ht="14.25" customHeight="1" x14ac:dyDescent="0.3">
      <c r="A87" s="45">
        <v>85</v>
      </c>
      <c r="B87" s="45">
        <f>'Age data'!O93</f>
        <v>0.12469</v>
      </c>
      <c r="C87" s="45">
        <f t="shared" si="0"/>
        <v>0.87531000000000003</v>
      </c>
      <c r="D87" s="45">
        <f t="shared" si="5"/>
        <v>0.42162572113972802</v>
      </c>
      <c r="E87" s="45">
        <f t="shared" si="1"/>
        <v>0.39533946555527166</v>
      </c>
      <c r="F87" s="45">
        <f t="shared" si="2"/>
        <v>2.3230779682659324</v>
      </c>
      <c r="G87" s="45">
        <f t="shared" si="3"/>
        <v>5.5098108388317639</v>
      </c>
      <c r="I87" s="46">
        <f t="shared" si="4"/>
        <v>5.5098108388317639</v>
      </c>
      <c r="J87" s="46">
        <f>LOOKUP($I87,Model!$A$4:$A$104,Model!$E$4:$E$104)+($I87-INT($I87))*LOOKUP($I87,Model!$A$4:$A$104,Model!$D$4:$D$104)</f>
        <v>5.5098108388317639</v>
      </c>
      <c r="L87" s="47"/>
      <c r="M87" s="47"/>
    </row>
    <row r="88" spans="1:13" ht="14.25" customHeight="1" x14ac:dyDescent="0.3">
      <c r="A88" s="45">
        <v>86</v>
      </c>
      <c r="B88" s="45">
        <f>'Age data'!O94</f>
        <v>0.12469</v>
      </c>
      <c r="C88" s="45">
        <f t="shared" si="0"/>
        <v>0.87531000000000003</v>
      </c>
      <c r="D88" s="45">
        <f t="shared" si="5"/>
        <v>0.36905320997081537</v>
      </c>
      <c r="E88" s="45">
        <f t="shared" si="1"/>
        <v>0.34604458759518486</v>
      </c>
      <c r="F88" s="45">
        <f t="shared" si="2"/>
        <v>1.9277385027106606</v>
      </c>
      <c r="G88" s="45">
        <f t="shared" si="3"/>
        <v>5.2234703577381314</v>
      </c>
      <c r="I88" s="46">
        <f t="shared" si="4"/>
        <v>5.2234703577381314</v>
      </c>
      <c r="J88" s="46">
        <f>LOOKUP($I88,Model!$A$4:$A$104,Model!$E$4:$E$104)+($I88-INT($I88))*LOOKUP($I88,Model!$A$4:$A$104,Model!$D$4:$D$104)</f>
        <v>5.2234703577381314</v>
      </c>
      <c r="L88" s="47"/>
      <c r="M88" s="47"/>
    </row>
    <row r="89" spans="1:13" ht="14.25" customHeight="1" x14ac:dyDescent="0.3">
      <c r="A89" s="45">
        <v>87</v>
      </c>
      <c r="B89" s="45">
        <f>'Age data'!O95</f>
        <v>0.12469</v>
      </c>
      <c r="C89" s="45">
        <f t="shared" si="0"/>
        <v>0.87531000000000003</v>
      </c>
      <c r="D89" s="45">
        <f t="shared" si="5"/>
        <v>0.32303596521955441</v>
      </c>
      <c r="E89" s="45">
        <f t="shared" si="1"/>
        <v>0.30289628796794132</v>
      </c>
      <c r="F89" s="45">
        <f t="shared" si="2"/>
        <v>1.5816939151154754</v>
      </c>
      <c r="G89" s="45">
        <f t="shared" si="3"/>
        <v>4.8963399912466787</v>
      </c>
      <c r="I89" s="46">
        <f t="shared" si="4"/>
        <v>4.8963399912466787</v>
      </c>
      <c r="J89" s="46">
        <f>LOOKUP($I89,Model!$A$4:$A$104,Model!$E$4:$E$104)+($I89-INT($I89))*LOOKUP($I89,Model!$A$4:$A$104,Model!$D$4:$D$104)</f>
        <v>4.8963399912466787</v>
      </c>
      <c r="L89" s="47"/>
      <c r="M89" s="47"/>
    </row>
    <row r="90" spans="1:13" ht="14.25" customHeight="1" x14ac:dyDescent="0.3">
      <c r="A90" s="45">
        <v>88</v>
      </c>
      <c r="B90" s="45">
        <f>'Age data'!O96</f>
        <v>0.12469</v>
      </c>
      <c r="C90" s="45">
        <f t="shared" si="0"/>
        <v>0.87531000000000003</v>
      </c>
      <c r="D90" s="45">
        <f t="shared" si="5"/>
        <v>0.28275661071632818</v>
      </c>
      <c r="E90" s="45">
        <f t="shared" si="1"/>
        <v>0.26512814982121868</v>
      </c>
      <c r="F90" s="45">
        <f t="shared" si="2"/>
        <v>1.2787976271475343</v>
      </c>
      <c r="G90" s="45">
        <f t="shared" si="3"/>
        <v>4.5226091227641394</v>
      </c>
      <c r="I90" s="46">
        <f t="shared" si="4"/>
        <v>4.5226091227641394</v>
      </c>
      <c r="J90" s="46">
        <f>LOOKUP($I90,Model!$A$4:$A$104,Model!$E$4:$E$104)+($I90-INT($I90))*LOOKUP($I90,Model!$A$4:$A$104,Model!$D$4:$D$104)</f>
        <v>4.5226091227641394</v>
      </c>
      <c r="L90" s="47"/>
      <c r="M90" s="47"/>
    </row>
    <row r="91" spans="1:13" ht="14.25" customHeight="1" x14ac:dyDescent="0.3">
      <c r="A91" s="45">
        <v>89</v>
      </c>
      <c r="B91" s="45">
        <f>'Age data'!O97</f>
        <v>0.12469</v>
      </c>
      <c r="C91" s="45">
        <f t="shared" si="0"/>
        <v>0.87531000000000003</v>
      </c>
      <c r="D91" s="45">
        <f t="shared" si="5"/>
        <v>0.24749968892610924</v>
      </c>
      <c r="E91" s="45">
        <f t="shared" si="1"/>
        <v>0.23206932082001097</v>
      </c>
      <c r="F91" s="45">
        <f t="shared" si="2"/>
        <v>1.0136694773263155</v>
      </c>
      <c r="G91" s="45">
        <f t="shared" si="3"/>
        <v>4.0956393994860552</v>
      </c>
      <c r="I91" s="46">
        <f t="shared" si="4"/>
        <v>4.0956393994860552</v>
      </c>
      <c r="J91" s="46">
        <f>LOOKUP($I91,Model!$A$4:$A$104,Model!$E$4:$E$104)+($I91-INT($I91))*LOOKUP($I91,Model!$A$4:$A$104,Model!$D$4:$D$104)</f>
        <v>4.0956393994860552</v>
      </c>
      <c r="L91" s="47"/>
      <c r="M91" s="47"/>
    </row>
    <row r="92" spans="1:13" ht="14.25" customHeight="1" x14ac:dyDescent="0.3">
      <c r="A92" s="45">
        <v>90</v>
      </c>
      <c r="B92" s="45">
        <f>'Age data'!O98</f>
        <v>0.21207000000000001</v>
      </c>
      <c r="C92" s="45">
        <f t="shared" si="0"/>
        <v>0.78793000000000002</v>
      </c>
      <c r="D92" s="45">
        <f t="shared" si="5"/>
        <v>0.21663895271391267</v>
      </c>
      <c r="E92" s="45">
        <f t="shared" si="1"/>
        <v>0.19366764136289294</v>
      </c>
      <c r="F92" s="45">
        <f t="shared" si="2"/>
        <v>0.78160015650630488</v>
      </c>
      <c r="G92" s="45">
        <f t="shared" si="3"/>
        <v>3.6078468193966211</v>
      </c>
      <c r="I92" s="46">
        <f t="shared" si="4"/>
        <v>3.6078468193966211</v>
      </c>
      <c r="J92" s="46">
        <f>LOOKUP($I92,Model!$A$4:$A$104,Model!$E$4:$E$104)+($I92-INT($I92))*LOOKUP($I92,Model!$A$4:$A$104,Model!$D$4:$D$104)</f>
        <v>3.6078468193966211</v>
      </c>
      <c r="L92" s="47"/>
      <c r="M92" s="47"/>
    </row>
    <row r="93" spans="1:13" ht="14.25" customHeight="1" x14ac:dyDescent="0.3">
      <c r="A93" s="45">
        <v>91</v>
      </c>
      <c r="B93" s="45">
        <f>'Age data'!O99</f>
        <v>0.21207000000000001</v>
      </c>
      <c r="C93" s="45">
        <f t="shared" si="0"/>
        <v>0.78793000000000002</v>
      </c>
      <c r="D93" s="45">
        <f t="shared" si="5"/>
        <v>0.17069633001187323</v>
      </c>
      <c r="E93" s="45">
        <f t="shared" si="1"/>
        <v>0.15259654465906425</v>
      </c>
      <c r="F93" s="45">
        <f t="shared" si="2"/>
        <v>0.58793251514341183</v>
      </c>
      <c r="G93" s="45">
        <f t="shared" si="3"/>
        <v>3.4443184285363171</v>
      </c>
      <c r="I93" s="46">
        <f t="shared" si="4"/>
        <v>3.4443184285363171</v>
      </c>
      <c r="J93" s="46">
        <f>LOOKUP($I93,Model!$A$4:$A$104,Model!$E$4:$E$104)+($I93-INT($I93))*LOOKUP($I93,Model!$A$4:$A$104,Model!$D$4:$D$104)</f>
        <v>3.4443184285363171</v>
      </c>
      <c r="L93" s="47"/>
      <c r="M93" s="47"/>
    </row>
    <row r="94" spans="1:13" ht="14.25" customHeight="1" x14ac:dyDescent="0.3">
      <c r="A94" s="45">
        <v>92</v>
      </c>
      <c r="B94" s="45">
        <f>'Age data'!O100</f>
        <v>0.21207000000000001</v>
      </c>
      <c r="C94" s="45">
        <f t="shared" si="0"/>
        <v>0.78793000000000002</v>
      </c>
      <c r="D94" s="45">
        <f t="shared" si="5"/>
        <v>0.13449675930625529</v>
      </c>
      <c r="E94" s="45">
        <f t="shared" si="1"/>
        <v>0.12023539543321651</v>
      </c>
      <c r="F94" s="45">
        <f t="shared" si="2"/>
        <v>0.43533597048434747</v>
      </c>
      <c r="G94" s="45">
        <f t="shared" si="3"/>
        <v>3.2367766534290054</v>
      </c>
      <c r="I94" s="46">
        <f t="shared" si="4"/>
        <v>3.2367766534290054</v>
      </c>
      <c r="J94" s="46">
        <f>LOOKUP($I94,Model!$A$4:$A$104,Model!$E$4:$E$104)+($I94-INT($I94))*LOOKUP($I94,Model!$A$4:$A$104,Model!$D$4:$D$104)</f>
        <v>3.2367766534290054</v>
      </c>
      <c r="L94" s="47"/>
      <c r="M94" s="47"/>
    </row>
    <row r="95" spans="1:13" ht="14.25" customHeight="1" x14ac:dyDescent="0.3">
      <c r="A95" s="45">
        <v>93</v>
      </c>
      <c r="B95" s="45">
        <f>'Age data'!O101</f>
        <v>0.21207000000000001</v>
      </c>
      <c r="C95" s="45">
        <f t="shared" si="0"/>
        <v>0.78793000000000002</v>
      </c>
      <c r="D95" s="45">
        <f t="shared" si="5"/>
        <v>0.10597403156017773</v>
      </c>
      <c r="E95" s="45">
        <f t="shared" si="1"/>
        <v>9.4737075123694281E-2</v>
      </c>
      <c r="F95" s="45">
        <f t="shared" si="2"/>
        <v>0.31510057505113098</v>
      </c>
      <c r="G95" s="45">
        <f t="shared" si="3"/>
        <v>2.9733753676456103</v>
      </c>
      <c r="I95" s="46">
        <f t="shared" si="4"/>
        <v>2.9733753676456103</v>
      </c>
      <c r="J95" s="46">
        <f>LOOKUP($I95,Model!$A$4:$A$104,Model!$E$4:$E$104)+($I95-INT($I95))*LOOKUP($I95,Model!$A$4:$A$104,Model!$D$4:$D$104)</f>
        <v>2.9733753676456103</v>
      </c>
      <c r="L95" s="47"/>
      <c r="M95" s="47"/>
    </row>
    <row r="96" spans="1:13" ht="14.25" customHeight="1" x14ac:dyDescent="0.3">
      <c r="A96" s="45">
        <v>94</v>
      </c>
      <c r="B96" s="45">
        <f>'Age data'!O102</f>
        <v>0.21207000000000001</v>
      </c>
      <c r="C96" s="45">
        <f t="shared" si="0"/>
        <v>0.78793000000000002</v>
      </c>
      <c r="D96" s="45">
        <f t="shared" si="5"/>
        <v>8.3500118687210842E-2</v>
      </c>
      <c r="E96" s="45">
        <f t="shared" si="1"/>
        <v>7.4646183602212451E-2</v>
      </c>
      <c r="F96" s="45">
        <f t="shared" si="2"/>
        <v>0.22036349992743673</v>
      </c>
      <c r="G96" s="45">
        <f t="shared" si="3"/>
        <v>2.6390800802680578</v>
      </c>
      <c r="I96" s="46">
        <f t="shared" si="4"/>
        <v>2.6390800802680578</v>
      </c>
      <c r="J96" s="46">
        <f>LOOKUP($I96,Model!$A$4:$A$104,Model!$E$4:$E$104)+($I96-INT($I96))*LOOKUP($I96,Model!$A$4:$A$104,Model!$D$4:$D$104)</f>
        <v>2.6390800802680578</v>
      </c>
      <c r="L96" s="47"/>
      <c r="M96" s="47"/>
    </row>
    <row r="97" spans="1:13" ht="14.25" customHeight="1" x14ac:dyDescent="0.3">
      <c r="A97" s="45">
        <v>95</v>
      </c>
      <c r="B97" s="45">
        <f>'Age data'!O103</f>
        <v>0.33709</v>
      </c>
      <c r="C97" s="45">
        <f t="shared" si="0"/>
        <v>0.66291</v>
      </c>
      <c r="D97" s="45">
        <f t="shared" si="5"/>
        <v>6.5792248517214047E-2</v>
      </c>
      <c r="E97" s="45">
        <f t="shared" si="1"/>
        <v>5.4703293990880204E-2</v>
      </c>
      <c r="F97" s="45">
        <f t="shared" si="2"/>
        <v>0.14571731632522428</v>
      </c>
      <c r="G97" s="45">
        <f t="shared" si="3"/>
        <v>2.2148097930882913</v>
      </c>
      <c r="I97" s="46">
        <f t="shared" si="4"/>
        <v>2.2148097930882913</v>
      </c>
      <c r="J97" s="46">
        <f>LOOKUP($I97,Model!$A$4:$A$104,Model!$E$4:$E$104)+($I97-INT($I97))*LOOKUP($I97,Model!$A$4:$A$104,Model!$D$4:$D$104)</f>
        <v>2.2148097930882913</v>
      </c>
      <c r="L97" s="47"/>
      <c r="M97" s="47"/>
    </row>
    <row r="98" spans="1:13" ht="14.25" customHeight="1" x14ac:dyDescent="0.3">
      <c r="A98" s="45">
        <v>96</v>
      </c>
      <c r="B98" s="45">
        <f>'Age data'!O104</f>
        <v>0.33709</v>
      </c>
      <c r="C98" s="45">
        <f t="shared" si="0"/>
        <v>0.66291</v>
      </c>
      <c r="D98" s="45">
        <f t="shared" si="5"/>
        <v>4.3614339464546362E-2</v>
      </c>
      <c r="E98" s="45">
        <f t="shared" si="1"/>
        <v>3.6263360619494395E-2</v>
      </c>
      <c r="F98" s="45">
        <f t="shared" si="2"/>
        <v>9.1014022334344094E-2</v>
      </c>
      <c r="G98" s="45">
        <f t="shared" si="3"/>
        <v>2.0867912583733714</v>
      </c>
      <c r="I98" s="46">
        <f t="shared" si="4"/>
        <v>2.0867912583733714</v>
      </c>
      <c r="J98" s="46">
        <f>LOOKUP($I98,Model!$A$4:$A$104,Model!$E$4:$E$104)+($I98-INT($I98))*LOOKUP($I98,Model!$A$4:$A$104,Model!$D$4:$D$104)</f>
        <v>2.0867912583733714</v>
      </c>
      <c r="L98" s="47"/>
      <c r="M98" s="47"/>
    </row>
    <row r="99" spans="1:13" ht="14.25" customHeight="1" x14ac:dyDescent="0.3">
      <c r="A99" s="45">
        <v>97</v>
      </c>
      <c r="B99" s="45">
        <f>'Age data'!O105</f>
        <v>0.33709</v>
      </c>
      <c r="C99" s="45">
        <f t="shared" si="0"/>
        <v>0.66291</v>
      </c>
      <c r="D99" s="45">
        <f t="shared" si="5"/>
        <v>2.8912381774442428E-2</v>
      </c>
      <c r="E99" s="45">
        <f t="shared" si="1"/>
        <v>2.4039344388269029E-2</v>
      </c>
      <c r="F99" s="45">
        <f t="shared" si="2"/>
        <v>5.4750661714849685E-2</v>
      </c>
      <c r="G99" s="45">
        <f t="shared" si="3"/>
        <v>1.8936752475801708</v>
      </c>
      <c r="I99" s="46">
        <f t="shared" si="4"/>
        <v>1.8936752475801708</v>
      </c>
      <c r="J99" s="46">
        <f>LOOKUP($I99,Model!$A$4:$A$104,Model!$E$4:$E$104)+($I99-INT($I99))*LOOKUP($I99,Model!$A$4:$A$104,Model!$D$4:$D$104)</f>
        <v>1.8936752475801708</v>
      </c>
      <c r="L99" s="47"/>
      <c r="M99" s="47"/>
    </row>
    <row r="100" spans="1:13" ht="14.25" customHeight="1" x14ac:dyDescent="0.3">
      <c r="A100" s="45">
        <v>98</v>
      </c>
      <c r="B100" s="45">
        <f>'Age data'!O106</f>
        <v>0.33709</v>
      </c>
      <c r="C100" s="45">
        <f t="shared" si="0"/>
        <v>0.66291</v>
      </c>
      <c r="D100" s="45">
        <f t="shared" si="5"/>
        <v>1.916630700209563E-2</v>
      </c>
      <c r="E100" s="45">
        <f t="shared" si="1"/>
        <v>1.5935921788427423E-2</v>
      </c>
      <c r="F100" s="45">
        <f t="shared" si="2"/>
        <v>3.0711317326580664E-2</v>
      </c>
      <c r="G100" s="45">
        <f t="shared" si="3"/>
        <v>1.6023596681000003</v>
      </c>
      <c r="I100" s="46">
        <f t="shared" si="4"/>
        <v>1.6023596681000003</v>
      </c>
      <c r="J100" s="46">
        <f>LOOKUP($I100,Model!$A$4:$A$104,Model!$E$4:$E$104)+($I100-INT($I100))*LOOKUP($I100,Model!$A$4:$A$104,Model!$D$4:$D$104)</f>
        <v>1.6023596681000003</v>
      </c>
      <c r="L100" s="47"/>
      <c r="M100" s="47"/>
    </row>
    <row r="101" spans="1:13" ht="14.25" customHeight="1" x14ac:dyDescent="0.3">
      <c r="A101" s="45">
        <v>99</v>
      </c>
      <c r="B101" s="45">
        <f>'Age data'!O107</f>
        <v>0.33709</v>
      </c>
      <c r="C101" s="45">
        <f t="shared" si="0"/>
        <v>0.66291</v>
      </c>
      <c r="D101" s="45">
        <f t="shared" si="5"/>
        <v>1.2705536574759214E-2</v>
      </c>
      <c r="E101" s="45">
        <f t="shared" si="1"/>
        <v>1.0564081912766423E-2</v>
      </c>
      <c r="F101" s="45">
        <f t="shared" si="2"/>
        <v>1.4775395538153237E-2</v>
      </c>
      <c r="G101" s="45">
        <f t="shared" si="3"/>
        <v>1.1629099999999999</v>
      </c>
      <c r="I101" s="46">
        <f t="shared" si="4"/>
        <v>1.1629099999999999</v>
      </c>
      <c r="J101" s="46">
        <f>LOOKUP($I101,Model!$A$4:$A$104,Model!$E$4:$E$104)+($I101-INT($I101))*LOOKUP($I101,Model!$A$4:$A$104,Model!$D$4:$D$104)</f>
        <v>1.1629099999999999</v>
      </c>
      <c r="L101" s="47"/>
      <c r="M101" s="47"/>
    </row>
    <row r="102" spans="1:13" ht="14.25" customHeight="1" x14ac:dyDescent="0.3">
      <c r="A102" s="45">
        <v>100</v>
      </c>
      <c r="B102" s="45">
        <f>'Age data'!O108</f>
        <v>1</v>
      </c>
      <c r="C102" s="45">
        <f t="shared" si="0"/>
        <v>0</v>
      </c>
      <c r="D102" s="45">
        <f t="shared" si="5"/>
        <v>8.4226272507736313E-3</v>
      </c>
      <c r="E102" s="45">
        <f>D102/2</f>
        <v>4.2113136253868156E-3</v>
      </c>
      <c r="F102" s="45">
        <f t="shared" si="2"/>
        <v>4.2113136253868156E-3</v>
      </c>
      <c r="G102" s="45">
        <f t="shared" si="3"/>
        <v>0.5</v>
      </c>
      <c r="I102" s="46">
        <f t="shared" si="4"/>
        <v>0.5</v>
      </c>
      <c r="J102" s="46">
        <f>LOOKUP($I102,Model!$A$4:$A$104,Model!$E$4:$E$104)+($I102-INT($I102))*LOOKUP($I102,Model!$A$4:$A$104,Model!$D$4:$D$104)</f>
        <v>0.5</v>
      </c>
      <c r="M102" s="47"/>
    </row>
    <row r="103" spans="1:13" ht="14.25" customHeight="1" x14ac:dyDescent="0.3"/>
    <row r="104" spans="1:13" ht="14.25" customHeight="1" x14ac:dyDescent="0.3"/>
    <row r="105" spans="1:13" ht="14.25" customHeight="1" x14ac:dyDescent="0.3"/>
    <row r="106" spans="1:13" ht="14.25" customHeight="1" x14ac:dyDescent="0.3"/>
    <row r="107" spans="1:13" ht="14.25" customHeight="1" x14ac:dyDescent="0.3"/>
    <row r="108" spans="1:13" ht="14.25" customHeight="1" x14ac:dyDescent="0.3"/>
    <row r="109" spans="1:13" ht="14.25" customHeight="1" x14ac:dyDescent="0.3"/>
    <row r="110" spans="1:13" ht="14.25" customHeight="1" x14ac:dyDescent="0.3"/>
    <row r="111" spans="1:13" ht="14.25" customHeight="1" x14ac:dyDescent="0.3"/>
    <row r="112" spans="1:13"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4.25" customHeight="1" x14ac:dyDescent="0.3"/>
    <row r="222" ht="14.25" customHeight="1" x14ac:dyDescent="0.3"/>
    <row r="223" ht="14.25" customHeight="1" x14ac:dyDescent="0.3"/>
    <row r="224" ht="14.25" customHeight="1" x14ac:dyDescent="0.3"/>
    <row r="225" ht="14.25" customHeight="1" x14ac:dyDescent="0.3"/>
    <row r="226" ht="14.25" customHeight="1" x14ac:dyDescent="0.3"/>
    <row r="227" ht="14.25" customHeight="1" x14ac:dyDescent="0.3"/>
    <row r="228" ht="14.25" customHeight="1" x14ac:dyDescent="0.3"/>
    <row r="229" ht="14.25" customHeight="1" x14ac:dyDescent="0.3"/>
    <row r="230" ht="14.25" customHeight="1" x14ac:dyDescent="0.3"/>
    <row r="231" ht="14.25" customHeight="1" x14ac:dyDescent="0.3"/>
    <row r="232" ht="14.25" customHeight="1" x14ac:dyDescent="0.3"/>
    <row r="233" ht="14.25" customHeight="1" x14ac:dyDescent="0.3"/>
    <row r="234" ht="14.25" customHeight="1" x14ac:dyDescent="0.3"/>
    <row r="235" ht="14.25" customHeight="1" x14ac:dyDescent="0.3"/>
    <row r="236" ht="14.25" customHeight="1" x14ac:dyDescent="0.3"/>
    <row r="237" ht="14.25" customHeight="1" x14ac:dyDescent="0.3"/>
    <row r="238" ht="14.25" customHeight="1" x14ac:dyDescent="0.3"/>
    <row r="239" ht="14.25" customHeight="1" x14ac:dyDescent="0.3"/>
    <row r="240" ht="14.25" customHeight="1" x14ac:dyDescent="0.3"/>
    <row r="241" ht="14.25" customHeight="1" x14ac:dyDescent="0.3"/>
    <row r="242" ht="14.25" customHeight="1" x14ac:dyDescent="0.3"/>
    <row r="243" ht="14.25" customHeight="1" x14ac:dyDescent="0.3"/>
    <row r="244" ht="14.25" customHeight="1" x14ac:dyDescent="0.3"/>
    <row r="245" ht="14.25" customHeight="1" x14ac:dyDescent="0.3"/>
    <row r="246" ht="14.25" customHeight="1" x14ac:dyDescent="0.3"/>
    <row r="247" ht="14.25" customHeight="1" x14ac:dyDescent="0.3"/>
    <row r="248" ht="14.25" customHeight="1" x14ac:dyDescent="0.3"/>
    <row r="249" ht="14.25" customHeight="1" x14ac:dyDescent="0.3"/>
    <row r="250" ht="14.25" customHeight="1" x14ac:dyDescent="0.3"/>
    <row r="251" ht="14.25" customHeight="1" x14ac:dyDescent="0.3"/>
    <row r="252" ht="14.25" customHeight="1" x14ac:dyDescent="0.3"/>
    <row r="253" ht="14.25" customHeight="1" x14ac:dyDescent="0.3"/>
    <row r="254" ht="14.25" customHeight="1" x14ac:dyDescent="0.3"/>
    <row r="255" ht="14.25" customHeight="1" x14ac:dyDescent="0.3"/>
    <row r="256" ht="14.25" customHeight="1" x14ac:dyDescent="0.3"/>
    <row r="257" ht="14.25" customHeight="1" x14ac:dyDescent="0.3"/>
    <row r="258" ht="14.25" customHeight="1" x14ac:dyDescent="0.3"/>
    <row r="259" ht="14.25" customHeight="1" x14ac:dyDescent="0.3"/>
    <row r="260" ht="14.25" customHeight="1" x14ac:dyDescent="0.3"/>
    <row r="261" ht="14.25" customHeight="1" x14ac:dyDescent="0.3"/>
    <row r="262" ht="14.25" customHeight="1" x14ac:dyDescent="0.3"/>
    <row r="263" ht="14.25" customHeight="1" x14ac:dyDescent="0.3"/>
    <row r="264" ht="14.25" customHeight="1" x14ac:dyDescent="0.3"/>
    <row r="265" ht="14.25" customHeight="1" x14ac:dyDescent="0.3"/>
    <row r="266" ht="14.25" customHeight="1" x14ac:dyDescent="0.3"/>
    <row r="267" ht="14.25" customHeight="1" x14ac:dyDescent="0.3"/>
    <row r="268" ht="14.25" customHeight="1" x14ac:dyDescent="0.3"/>
    <row r="269" ht="14.25" customHeight="1" x14ac:dyDescent="0.3"/>
    <row r="270" ht="14.25" customHeight="1" x14ac:dyDescent="0.3"/>
    <row r="271" ht="14.25" customHeight="1" x14ac:dyDescent="0.3"/>
    <row r="272" ht="14.25" customHeight="1" x14ac:dyDescent="0.3"/>
    <row r="273" ht="14.25" customHeight="1" x14ac:dyDescent="0.3"/>
    <row r="274" ht="14.25" customHeight="1" x14ac:dyDescent="0.3"/>
    <row r="275" ht="14.25" customHeight="1" x14ac:dyDescent="0.3"/>
    <row r="276" ht="14.25" customHeight="1" x14ac:dyDescent="0.3"/>
    <row r="277" ht="14.25" customHeight="1" x14ac:dyDescent="0.3"/>
    <row r="278" ht="14.25" customHeight="1" x14ac:dyDescent="0.3"/>
    <row r="279" ht="14.25" customHeight="1" x14ac:dyDescent="0.3"/>
    <row r="280" ht="14.25" customHeight="1" x14ac:dyDescent="0.3"/>
    <row r="281" ht="14.25" customHeight="1" x14ac:dyDescent="0.3"/>
    <row r="282" ht="14.25" customHeight="1" x14ac:dyDescent="0.3"/>
    <row r="283" ht="14.25" customHeight="1" x14ac:dyDescent="0.3"/>
    <row r="284" ht="14.25" customHeight="1" x14ac:dyDescent="0.3"/>
    <row r="285" ht="14.25" customHeight="1" x14ac:dyDescent="0.3"/>
    <row r="286" ht="14.25" customHeight="1" x14ac:dyDescent="0.3"/>
    <row r="287" ht="14.25" customHeight="1" x14ac:dyDescent="0.3"/>
    <row r="288" ht="14.25" customHeight="1" x14ac:dyDescent="0.3"/>
    <row r="289" ht="14.25" customHeight="1" x14ac:dyDescent="0.3"/>
    <row r="290" ht="14.25" customHeight="1" x14ac:dyDescent="0.3"/>
    <row r="291" ht="14.25" customHeight="1" x14ac:dyDescent="0.3"/>
    <row r="292" ht="14.25" customHeight="1" x14ac:dyDescent="0.3"/>
    <row r="293" ht="14.25" customHeight="1" x14ac:dyDescent="0.3"/>
    <row r="294" ht="14.25" customHeight="1" x14ac:dyDescent="0.3"/>
    <row r="295" ht="14.25" customHeight="1" x14ac:dyDescent="0.3"/>
    <row r="296" ht="14.25" customHeight="1" x14ac:dyDescent="0.3"/>
    <row r="297" ht="14.25" customHeight="1" x14ac:dyDescent="0.3"/>
    <row r="298" ht="14.25" customHeight="1" x14ac:dyDescent="0.3"/>
    <row r="299" ht="14.25" customHeight="1" x14ac:dyDescent="0.3"/>
    <row r="300" ht="14.25" customHeight="1" x14ac:dyDescent="0.3"/>
    <row r="301" ht="14.25" customHeight="1" x14ac:dyDescent="0.3"/>
    <row r="302" ht="14.25" customHeight="1" x14ac:dyDescent="0.3"/>
    <row r="303" ht="14.25" customHeight="1" x14ac:dyDescent="0.3"/>
    <row r="304" ht="14.25" customHeight="1" x14ac:dyDescent="0.3"/>
    <row r="305" ht="14.25" customHeight="1" x14ac:dyDescent="0.3"/>
    <row r="306" ht="14.25" customHeight="1" x14ac:dyDescent="0.3"/>
    <row r="307" ht="14.25" customHeight="1" x14ac:dyDescent="0.3"/>
    <row r="308" ht="14.25" customHeight="1" x14ac:dyDescent="0.3"/>
    <row r="309" ht="14.25" customHeight="1" x14ac:dyDescent="0.3"/>
    <row r="310" ht="14.25" customHeight="1" x14ac:dyDescent="0.3"/>
    <row r="311" ht="14.25" customHeight="1" x14ac:dyDescent="0.3"/>
    <row r="312" ht="14.25" customHeight="1" x14ac:dyDescent="0.3"/>
    <row r="313" ht="14.25" customHeight="1" x14ac:dyDescent="0.3"/>
    <row r="314" ht="14.25" customHeight="1" x14ac:dyDescent="0.3"/>
    <row r="315" ht="14.25" customHeight="1" x14ac:dyDescent="0.3"/>
    <row r="316" ht="14.25" customHeight="1" x14ac:dyDescent="0.3"/>
    <row r="317" ht="14.25" customHeight="1" x14ac:dyDescent="0.3"/>
    <row r="318" ht="14.25" customHeight="1" x14ac:dyDescent="0.3"/>
    <row r="319" ht="14.25" customHeight="1" x14ac:dyDescent="0.3"/>
    <row r="320" ht="14.25" customHeight="1" x14ac:dyDescent="0.3"/>
    <row r="321" ht="14.25" customHeight="1" x14ac:dyDescent="0.3"/>
    <row r="322" ht="14.25" customHeight="1" x14ac:dyDescent="0.3"/>
    <row r="323" ht="14.25" customHeight="1" x14ac:dyDescent="0.3"/>
    <row r="324" ht="14.25" customHeight="1" x14ac:dyDescent="0.3"/>
    <row r="325" ht="14.25" customHeight="1" x14ac:dyDescent="0.3"/>
    <row r="326" ht="14.25" customHeight="1" x14ac:dyDescent="0.3"/>
    <row r="327" ht="14.25" customHeight="1" x14ac:dyDescent="0.3"/>
    <row r="328" ht="14.25" customHeight="1" x14ac:dyDescent="0.3"/>
    <row r="329" ht="14.25" customHeight="1" x14ac:dyDescent="0.3"/>
    <row r="330" ht="14.25" customHeight="1" x14ac:dyDescent="0.3"/>
    <row r="331" ht="14.25" customHeight="1" x14ac:dyDescent="0.3"/>
    <row r="332" ht="14.25" customHeight="1" x14ac:dyDescent="0.3"/>
    <row r="333" ht="14.25" customHeight="1" x14ac:dyDescent="0.3"/>
    <row r="334" ht="14.25" customHeight="1" x14ac:dyDescent="0.3"/>
    <row r="335" ht="14.25" customHeight="1" x14ac:dyDescent="0.3"/>
    <row r="336" ht="14.25" customHeight="1" x14ac:dyDescent="0.3"/>
    <row r="337" ht="14.25" customHeight="1" x14ac:dyDescent="0.3"/>
    <row r="338" ht="14.25" customHeight="1" x14ac:dyDescent="0.3"/>
    <row r="339" ht="14.25" customHeight="1" x14ac:dyDescent="0.3"/>
    <row r="340" ht="14.25" customHeight="1" x14ac:dyDescent="0.3"/>
    <row r="341" ht="14.25" customHeight="1" x14ac:dyDescent="0.3"/>
    <row r="342" ht="14.25" customHeight="1" x14ac:dyDescent="0.3"/>
    <row r="343" ht="14.25" customHeight="1" x14ac:dyDescent="0.3"/>
    <row r="344" ht="14.25" customHeight="1" x14ac:dyDescent="0.3"/>
    <row r="345" ht="14.25" customHeight="1" x14ac:dyDescent="0.3"/>
    <row r="346" ht="14.25" customHeight="1" x14ac:dyDescent="0.3"/>
    <row r="347" ht="14.25" customHeight="1" x14ac:dyDescent="0.3"/>
    <row r="348" ht="14.25" customHeight="1" x14ac:dyDescent="0.3"/>
    <row r="349" ht="14.25" customHeight="1" x14ac:dyDescent="0.3"/>
    <row r="350" ht="14.25" customHeight="1" x14ac:dyDescent="0.3"/>
    <row r="351" ht="14.25" customHeight="1" x14ac:dyDescent="0.3"/>
    <row r="352" ht="14.25" customHeight="1" x14ac:dyDescent="0.3"/>
    <row r="353" ht="14.25" customHeight="1" x14ac:dyDescent="0.3"/>
    <row r="354" ht="14.25" customHeight="1" x14ac:dyDescent="0.3"/>
    <row r="355" ht="14.25" customHeight="1" x14ac:dyDescent="0.3"/>
    <row r="356" ht="14.25" customHeight="1" x14ac:dyDescent="0.3"/>
    <row r="357" ht="14.25" customHeight="1" x14ac:dyDescent="0.3"/>
    <row r="358" ht="14.25" customHeight="1" x14ac:dyDescent="0.3"/>
    <row r="359" ht="14.25" customHeight="1" x14ac:dyDescent="0.3"/>
    <row r="360" ht="14.25" customHeight="1" x14ac:dyDescent="0.3"/>
    <row r="361" ht="14.25" customHeight="1" x14ac:dyDescent="0.3"/>
    <row r="362" ht="14.25" customHeight="1" x14ac:dyDescent="0.3"/>
    <row r="363" ht="14.25" customHeight="1" x14ac:dyDescent="0.3"/>
    <row r="364" ht="14.25" customHeight="1" x14ac:dyDescent="0.3"/>
    <row r="365" ht="14.25" customHeight="1" x14ac:dyDescent="0.3"/>
    <row r="366" ht="14.25" customHeight="1" x14ac:dyDescent="0.3"/>
    <row r="367" ht="14.25" customHeight="1" x14ac:dyDescent="0.3"/>
    <row r="368" ht="14.25" customHeight="1" x14ac:dyDescent="0.3"/>
    <row r="369" ht="14.25" customHeight="1" x14ac:dyDescent="0.3"/>
    <row r="370" ht="14.25" customHeight="1" x14ac:dyDescent="0.3"/>
    <row r="371" ht="14.25" customHeight="1" x14ac:dyDescent="0.3"/>
    <row r="372" ht="14.25" customHeight="1" x14ac:dyDescent="0.3"/>
    <row r="373" ht="14.25" customHeight="1" x14ac:dyDescent="0.3"/>
    <row r="374" ht="14.25" customHeight="1" x14ac:dyDescent="0.3"/>
    <row r="375" ht="14.25" customHeight="1" x14ac:dyDescent="0.3"/>
    <row r="376" ht="14.25" customHeight="1" x14ac:dyDescent="0.3"/>
    <row r="377" ht="14.25" customHeight="1" x14ac:dyDescent="0.3"/>
    <row r="378" ht="14.25" customHeight="1" x14ac:dyDescent="0.3"/>
    <row r="379" ht="14.25" customHeight="1" x14ac:dyDescent="0.3"/>
    <row r="380" ht="14.25" customHeight="1" x14ac:dyDescent="0.3"/>
    <row r="381" ht="14.25" customHeight="1" x14ac:dyDescent="0.3"/>
    <row r="382" ht="14.25" customHeight="1" x14ac:dyDescent="0.3"/>
    <row r="383" ht="14.25" customHeight="1" x14ac:dyDescent="0.3"/>
    <row r="384" ht="14.25" customHeight="1" x14ac:dyDescent="0.3"/>
    <row r="385" ht="14.25" customHeight="1" x14ac:dyDescent="0.3"/>
    <row r="386" ht="14.25" customHeight="1" x14ac:dyDescent="0.3"/>
    <row r="387" ht="14.25" customHeight="1" x14ac:dyDescent="0.3"/>
    <row r="388" ht="14.25" customHeight="1" x14ac:dyDescent="0.3"/>
    <row r="389" ht="14.25" customHeight="1" x14ac:dyDescent="0.3"/>
    <row r="390" ht="14.25" customHeight="1" x14ac:dyDescent="0.3"/>
    <row r="391" ht="14.25" customHeight="1" x14ac:dyDescent="0.3"/>
    <row r="392" ht="14.25" customHeight="1" x14ac:dyDescent="0.3"/>
    <row r="393" ht="14.25" customHeight="1" x14ac:dyDescent="0.3"/>
    <row r="394" ht="14.25" customHeight="1" x14ac:dyDescent="0.3"/>
    <row r="395" ht="14.25" customHeight="1" x14ac:dyDescent="0.3"/>
    <row r="396" ht="14.25" customHeight="1" x14ac:dyDescent="0.3"/>
    <row r="397" ht="14.25" customHeight="1" x14ac:dyDescent="0.3"/>
    <row r="398" ht="14.25" customHeight="1" x14ac:dyDescent="0.3"/>
    <row r="399" ht="14.25" customHeight="1" x14ac:dyDescent="0.3"/>
    <row r="400" ht="14.25" customHeight="1" x14ac:dyDescent="0.3"/>
    <row r="401" ht="14.25" customHeight="1" x14ac:dyDescent="0.3"/>
    <row r="402" ht="14.25" customHeight="1" x14ac:dyDescent="0.3"/>
    <row r="403" ht="14.25" customHeight="1" x14ac:dyDescent="0.3"/>
    <row r="404" ht="14.25" customHeight="1" x14ac:dyDescent="0.3"/>
    <row r="405" ht="14.25" customHeight="1" x14ac:dyDescent="0.3"/>
    <row r="406" ht="14.25" customHeight="1" x14ac:dyDescent="0.3"/>
    <row r="407" ht="14.25" customHeight="1" x14ac:dyDescent="0.3"/>
    <row r="408" ht="14.25" customHeight="1" x14ac:dyDescent="0.3"/>
    <row r="409" ht="14.25" customHeight="1" x14ac:dyDescent="0.3"/>
    <row r="410" ht="14.25" customHeight="1" x14ac:dyDescent="0.3"/>
    <row r="411" ht="14.25" customHeight="1" x14ac:dyDescent="0.3"/>
    <row r="412" ht="14.25" customHeight="1" x14ac:dyDescent="0.3"/>
    <row r="413" ht="14.25" customHeight="1" x14ac:dyDescent="0.3"/>
    <row r="414" ht="14.25" customHeight="1" x14ac:dyDescent="0.3"/>
    <row r="415" ht="14.25" customHeight="1" x14ac:dyDescent="0.3"/>
    <row r="416" ht="14.25" customHeight="1" x14ac:dyDescent="0.3"/>
    <row r="417" ht="14.25" customHeight="1" x14ac:dyDescent="0.3"/>
    <row r="418" ht="14.25" customHeight="1" x14ac:dyDescent="0.3"/>
    <row r="419" ht="14.25" customHeight="1" x14ac:dyDescent="0.3"/>
    <row r="420" ht="14.25" customHeight="1" x14ac:dyDescent="0.3"/>
    <row r="421" ht="14.25" customHeight="1" x14ac:dyDescent="0.3"/>
    <row r="422" ht="14.25" customHeight="1" x14ac:dyDescent="0.3"/>
    <row r="423" ht="14.25" customHeight="1" x14ac:dyDescent="0.3"/>
    <row r="424" ht="14.25" customHeight="1" x14ac:dyDescent="0.3"/>
    <row r="425" ht="14.25" customHeight="1" x14ac:dyDescent="0.3"/>
    <row r="426" ht="14.25" customHeight="1" x14ac:dyDescent="0.3"/>
    <row r="427" ht="14.25" customHeight="1" x14ac:dyDescent="0.3"/>
    <row r="428" ht="14.25" customHeight="1" x14ac:dyDescent="0.3"/>
    <row r="429" ht="14.25" customHeight="1" x14ac:dyDescent="0.3"/>
    <row r="430" ht="14.25" customHeight="1" x14ac:dyDescent="0.3"/>
    <row r="431" ht="14.25" customHeight="1" x14ac:dyDescent="0.3"/>
    <row r="432" ht="14.25" customHeight="1" x14ac:dyDescent="0.3"/>
    <row r="433" ht="14.25" customHeight="1" x14ac:dyDescent="0.3"/>
    <row r="434" ht="14.25" customHeight="1" x14ac:dyDescent="0.3"/>
    <row r="435" ht="14.25" customHeight="1" x14ac:dyDescent="0.3"/>
    <row r="436" ht="14.25" customHeight="1" x14ac:dyDescent="0.3"/>
    <row r="437" ht="14.25" customHeight="1" x14ac:dyDescent="0.3"/>
    <row r="438" ht="14.25" customHeight="1" x14ac:dyDescent="0.3"/>
    <row r="439" ht="14.25" customHeight="1" x14ac:dyDescent="0.3"/>
    <row r="440" ht="14.25" customHeight="1" x14ac:dyDescent="0.3"/>
    <row r="441" ht="14.25" customHeight="1" x14ac:dyDescent="0.3"/>
    <row r="442" ht="14.25" customHeight="1" x14ac:dyDescent="0.3"/>
    <row r="443" ht="14.25" customHeight="1" x14ac:dyDescent="0.3"/>
    <row r="444" ht="14.25" customHeight="1" x14ac:dyDescent="0.3"/>
    <row r="445" ht="14.25" customHeight="1" x14ac:dyDescent="0.3"/>
    <row r="446" ht="14.25" customHeight="1" x14ac:dyDescent="0.3"/>
    <row r="447" ht="14.25" customHeight="1" x14ac:dyDescent="0.3"/>
    <row r="448" ht="14.25" customHeight="1" x14ac:dyDescent="0.3"/>
    <row r="449" ht="14.25" customHeight="1" x14ac:dyDescent="0.3"/>
    <row r="450" ht="14.25" customHeight="1" x14ac:dyDescent="0.3"/>
    <row r="451" ht="14.25" customHeight="1" x14ac:dyDescent="0.3"/>
    <row r="452" ht="14.25" customHeight="1" x14ac:dyDescent="0.3"/>
    <row r="453" ht="14.25" customHeight="1" x14ac:dyDescent="0.3"/>
    <row r="454" ht="14.25" customHeight="1" x14ac:dyDescent="0.3"/>
    <row r="455" ht="14.25" customHeight="1" x14ac:dyDescent="0.3"/>
    <row r="456" ht="14.25" customHeight="1" x14ac:dyDescent="0.3"/>
    <row r="457" ht="14.25" customHeight="1" x14ac:dyDescent="0.3"/>
    <row r="458" ht="14.25" customHeight="1" x14ac:dyDescent="0.3"/>
    <row r="459" ht="14.25" customHeight="1" x14ac:dyDescent="0.3"/>
    <row r="460" ht="14.25" customHeight="1" x14ac:dyDescent="0.3"/>
    <row r="461" ht="14.25" customHeight="1" x14ac:dyDescent="0.3"/>
    <row r="462" ht="14.25" customHeight="1" x14ac:dyDescent="0.3"/>
    <row r="463" ht="14.25" customHeight="1" x14ac:dyDescent="0.3"/>
    <row r="464" ht="14.25" customHeight="1" x14ac:dyDescent="0.3"/>
    <row r="465" ht="14.25" customHeight="1" x14ac:dyDescent="0.3"/>
    <row r="466" ht="14.25" customHeight="1" x14ac:dyDescent="0.3"/>
    <row r="467" ht="14.25" customHeight="1" x14ac:dyDescent="0.3"/>
    <row r="468" ht="14.25" customHeight="1" x14ac:dyDescent="0.3"/>
    <row r="469" ht="14.25" customHeight="1" x14ac:dyDescent="0.3"/>
    <row r="470" ht="14.25" customHeight="1" x14ac:dyDescent="0.3"/>
    <row r="471" ht="14.25" customHeight="1" x14ac:dyDescent="0.3"/>
    <row r="472" ht="14.25" customHeight="1" x14ac:dyDescent="0.3"/>
    <row r="473" ht="14.25" customHeight="1" x14ac:dyDescent="0.3"/>
    <row r="474" ht="14.25" customHeight="1" x14ac:dyDescent="0.3"/>
    <row r="475" ht="14.25" customHeight="1" x14ac:dyDescent="0.3"/>
    <row r="476" ht="14.25" customHeight="1" x14ac:dyDescent="0.3"/>
    <row r="477" ht="14.25" customHeight="1" x14ac:dyDescent="0.3"/>
    <row r="478" ht="14.25" customHeight="1" x14ac:dyDescent="0.3"/>
    <row r="479" ht="14.25" customHeight="1" x14ac:dyDescent="0.3"/>
    <row r="480" ht="14.25" customHeight="1" x14ac:dyDescent="0.3"/>
    <row r="481" ht="14.25" customHeight="1" x14ac:dyDescent="0.3"/>
    <row r="482" ht="14.25" customHeight="1" x14ac:dyDescent="0.3"/>
    <row r="483" ht="14.25" customHeight="1" x14ac:dyDescent="0.3"/>
    <row r="484" ht="14.25" customHeight="1" x14ac:dyDescent="0.3"/>
    <row r="485" ht="14.25" customHeight="1" x14ac:dyDescent="0.3"/>
    <row r="486" ht="14.25" customHeight="1" x14ac:dyDescent="0.3"/>
    <row r="487" ht="14.25" customHeight="1" x14ac:dyDescent="0.3"/>
    <row r="488" ht="14.25" customHeight="1" x14ac:dyDescent="0.3"/>
    <row r="489" ht="14.25" customHeight="1" x14ac:dyDescent="0.3"/>
    <row r="490" ht="14.25" customHeight="1" x14ac:dyDescent="0.3"/>
    <row r="491" ht="14.25" customHeight="1" x14ac:dyDescent="0.3"/>
    <row r="492" ht="14.25" customHeight="1" x14ac:dyDescent="0.3"/>
    <row r="493" ht="14.25" customHeight="1" x14ac:dyDescent="0.3"/>
    <row r="494" ht="14.25" customHeight="1" x14ac:dyDescent="0.3"/>
    <row r="495" ht="14.25" customHeight="1" x14ac:dyDescent="0.3"/>
    <row r="496" ht="14.25" customHeight="1" x14ac:dyDescent="0.3"/>
    <row r="497" ht="14.25" customHeight="1" x14ac:dyDescent="0.3"/>
    <row r="498" ht="14.25" customHeight="1" x14ac:dyDescent="0.3"/>
    <row r="499" ht="14.25" customHeight="1" x14ac:dyDescent="0.3"/>
    <row r="500" ht="14.25" customHeight="1" x14ac:dyDescent="0.3"/>
    <row r="501" ht="14.25" customHeight="1" x14ac:dyDescent="0.3"/>
    <row r="502" ht="14.25" customHeight="1" x14ac:dyDescent="0.3"/>
    <row r="503" ht="14.25" customHeight="1" x14ac:dyDescent="0.3"/>
    <row r="504" ht="14.25" customHeight="1" x14ac:dyDescent="0.3"/>
    <row r="505" ht="14.25" customHeight="1" x14ac:dyDescent="0.3"/>
    <row r="506" ht="14.25" customHeight="1" x14ac:dyDescent="0.3"/>
    <row r="507" ht="14.25" customHeight="1" x14ac:dyDescent="0.3"/>
    <row r="508" ht="14.25" customHeight="1" x14ac:dyDescent="0.3"/>
    <row r="509" ht="14.25" customHeight="1" x14ac:dyDescent="0.3"/>
    <row r="510" ht="14.25" customHeight="1" x14ac:dyDescent="0.3"/>
    <row r="511" ht="14.25" customHeight="1" x14ac:dyDescent="0.3"/>
    <row r="512" ht="14.25" customHeight="1" x14ac:dyDescent="0.3"/>
    <row r="513" ht="14.25" customHeight="1" x14ac:dyDescent="0.3"/>
    <row r="514" ht="14.25" customHeight="1" x14ac:dyDescent="0.3"/>
    <row r="515" ht="14.25" customHeight="1" x14ac:dyDescent="0.3"/>
    <row r="516" ht="14.25" customHeight="1" x14ac:dyDescent="0.3"/>
    <row r="517" ht="14.25" customHeight="1" x14ac:dyDescent="0.3"/>
    <row r="518" ht="14.25" customHeight="1" x14ac:dyDescent="0.3"/>
    <row r="519" ht="14.25" customHeight="1" x14ac:dyDescent="0.3"/>
    <row r="520" ht="14.25" customHeight="1" x14ac:dyDescent="0.3"/>
    <row r="521" ht="14.25" customHeight="1" x14ac:dyDescent="0.3"/>
    <row r="522" ht="14.25" customHeight="1" x14ac:dyDescent="0.3"/>
    <row r="523" ht="14.25" customHeight="1" x14ac:dyDescent="0.3"/>
    <row r="524" ht="14.25" customHeight="1" x14ac:dyDescent="0.3"/>
    <row r="525" ht="14.25" customHeight="1" x14ac:dyDescent="0.3"/>
    <row r="526" ht="14.25" customHeight="1" x14ac:dyDescent="0.3"/>
    <row r="527" ht="14.25" customHeight="1" x14ac:dyDescent="0.3"/>
    <row r="528" ht="14.25" customHeight="1" x14ac:dyDescent="0.3"/>
    <row r="529" ht="14.25" customHeight="1" x14ac:dyDescent="0.3"/>
    <row r="530" ht="14.25" customHeight="1" x14ac:dyDescent="0.3"/>
    <row r="531" ht="14.25" customHeight="1" x14ac:dyDescent="0.3"/>
    <row r="532" ht="14.25" customHeight="1" x14ac:dyDescent="0.3"/>
    <row r="533" ht="14.25" customHeight="1" x14ac:dyDescent="0.3"/>
    <row r="534" ht="14.25" customHeight="1" x14ac:dyDescent="0.3"/>
    <row r="535" ht="14.25" customHeight="1" x14ac:dyDescent="0.3"/>
    <row r="536" ht="14.25" customHeight="1" x14ac:dyDescent="0.3"/>
    <row r="537" ht="14.25" customHeight="1" x14ac:dyDescent="0.3"/>
    <row r="538" ht="14.25" customHeight="1" x14ac:dyDescent="0.3"/>
    <row r="539" ht="14.25" customHeight="1" x14ac:dyDescent="0.3"/>
    <row r="540" ht="14.25" customHeight="1" x14ac:dyDescent="0.3"/>
    <row r="541" ht="14.25" customHeight="1" x14ac:dyDescent="0.3"/>
    <row r="542" ht="14.25" customHeight="1" x14ac:dyDescent="0.3"/>
    <row r="543" ht="14.25" customHeight="1" x14ac:dyDescent="0.3"/>
    <row r="544" ht="14.25" customHeight="1" x14ac:dyDescent="0.3"/>
    <row r="545" ht="14.25" customHeight="1" x14ac:dyDescent="0.3"/>
    <row r="546" ht="14.25" customHeight="1" x14ac:dyDescent="0.3"/>
    <row r="547" ht="14.25" customHeight="1" x14ac:dyDescent="0.3"/>
    <row r="548" ht="14.25" customHeight="1" x14ac:dyDescent="0.3"/>
    <row r="549" ht="14.25" customHeight="1" x14ac:dyDescent="0.3"/>
    <row r="550" ht="14.25" customHeight="1" x14ac:dyDescent="0.3"/>
    <row r="551" ht="14.25" customHeight="1" x14ac:dyDescent="0.3"/>
    <row r="552" ht="14.25" customHeight="1" x14ac:dyDescent="0.3"/>
    <row r="553" ht="14.25" customHeight="1" x14ac:dyDescent="0.3"/>
    <row r="554" ht="14.25" customHeight="1" x14ac:dyDescent="0.3"/>
    <row r="555" ht="14.25" customHeight="1" x14ac:dyDescent="0.3"/>
    <row r="556" ht="14.25" customHeight="1" x14ac:dyDescent="0.3"/>
    <row r="557" ht="14.25" customHeight="1" x14ac:dyDescent="0.3"/>
    <row r="558" ht="14.25" customHeight="1" x14ac:dyDescent="0.3"/>
    <row r="559" ht="14.25" customHeight="1" x14ac:dyDescent="0.3"/>
    <row r="560" ht="14.25" customHeight="1" x14ac:dyDescent="0.3"/>
    <row r="561" ht="14.25" customHeight="1" x14ac:dyDescent="0.3"/>
    <row r="562" ht="14.25" customHeight="1" x14ac:dyDescent="0.3"/>
    <row r="563" ht="14.25" customHeight="1" x14ac:dyDescent="0.3"/>
    <row r="564" ht="14.25" customHeight="1" x14ac:dyDescent="0.3"/>
    <row r="565" ht="14.25" customHeight="1" x14ac:dyDescent="0.3"/>
    <row r="566" ht="14.25" customHeight="1" x14ac:dyDescent="0.3"/>
    <row r="567" ht="14.25" customHeight="1" x14ac:dyDescent="0.3"/>
    <row r="568" ht="14.25" customHeight="1" x14ac:dyDescent="0.3"/>
    <row r="569" ht="14.25" customHeight="1" x14ac:dyDescent="0.3"/>
    <row r="570" ht="14.25" customHeight="1" x14ac:dyDescent="0.3"/>
    <row r="571" ht="14.25" customHeight="1" x14ac:dyDescent="0.3"/>
    <row r="572" ht="14.25" customHeight="1" x14ac:dyDescent="0.3"/>
    <row r="573" ht="14.25" customHeight="1" x14ac:dyDescent="0.3"/>
    <row r="574" ht="14.25" customHeight="1" x14ac:dyDescent="0.3"/>
    <row r="575" ht="14.25" customHeight="1" x14ac:dyDescent="0.3"/>
    <row r="576" ht="14.25" customHeight="1" x14ac:dyDescent="0.3"/>
    <row r="577" ht="14.25" customHeight="1" x14ac:dyDescent="0.3"/>
    <row r="578" ht="14.25" customHeight="1" x14ac:dyDescent="0.3"/>
    <row r="579" ht="14.25" customHeight="1" x14ac:dyDescent="0.3"/>
    <row r="580" ht="14.25" customHeight="1" x14ac:dyDescent="0.3"/>
    <row r="581" ht="14.25" customHeight="1" x14ac:dyDescent="0.3"/>
    <row r="582" ht="14.25" customHeight="1" x14ac:dyDescent="0.3"/>
    <row r="583" ht="14.25" customHeight="1" x14ac:dyDescent="0.3"/>
    <row r="584" ht="14.25" customHeight="1" x14ac:dyDescent="0.3"/>
    <row r="585" ht="14.25" customHeight="1" x14ac:dyDescent="0.3"/>
    <row r="586" ht="14.25" customHeight="1" x14ac:dyDescent="0.3"/>
    <row r="587" ht="14.25" customHeight="1" x14ac:dyDescent="0.3"/>
    <row r="588" ht="14.25" customHeight="1" x14ac:dyDescent="0.3"/>
    <row r="589" ht="14.25" customHeight="1" x14ac:dyDescent="0.3"/>
    <row r="590" ht="14.25" customHeight="1" x14ac:dyDescent="0.3"/>
    <row r="591" ht="14.25" customHeight="1" x14ac:dyDescent="0.3"/>
    <row r="592" ht="14.25" customHeight="1" x14ac:dyDescent="0.3"/>
    <row r="593" ht="14.25" customHeight="1" x14ac:dyDescent="0.3"/>
    <row r="594" ht="14.25" customHeight="1" x14ac:dyDescent="0.3"/>
    <row r="595" ht="14.25" customHeight="1" x14ac:dyDescent="0.3"/>
    <row r="596" ht="14.25" customHeight="1" x14ac:dyDescent="0.3"/>
    <row r="597" ht="14.25" customHeight="1" x14ac:dyDescent="0.3"/>
    <row r="598" ht="14.25" customHeight="1" x14ac:dyDescent="0.3"/>
    <row r="599" ht="14.25" customHeight="1" x14ac:dyDescent="0.3"/>
    <row r="600" ht="14.25" customHeight="1" x14ac:dyDescent="0.3"/>
    <row r="601" ht="14.25" customHeight="1" x14ac:dyDescent="0.3"/>
    <row r="602" ht="14.25" customHeight="1" x14ac:dyDescent="0.3"/>
    <row r="603" ht="14.25" customHeight="1" x14ac:dyDescent="0.3"/>
    <row r="604" ht="14.25" customHeight="1" x14ac:dyDescent="0.3"/>
    <row r="605" ht="14.25" customHeight="1" x14ac:dyDescent="0.3"/>
    <row r="606" ht="14.25" customHeight="1" x14ac:dyDescent="0.3"/>
    <row r="607" ht="14.25" customHeight="1" x14ac:dyDescent="0.3"/>
    <row r="608" ht="14.25" customHeight="1" x14ac:dyDescent="0.3"/>
    <row r="609" ht="14.25" customHeight="1" x14ac:dyDescent="0.3"/>
    <row r="610" ht="14.25" customHeight="1" x14ac:dyDescent="0.3"/>
    <row r="611" ht="14.25" customHeight="1" x14ac:dyDescent="0.3"/>
    <row r="612" ht="14.25" customHeight="1" x14ac:dyDescent="0.3"/>
    <row r="613" ht="14.25" customHeight="1" x14ac:dyDescent="0.3"/>
    <row r="614" ht="14.25" customHeight="1" x14ac:dyDescent="0.3"/>
    <row r="615" ht="14.25" customHeight="1" x14ac:dyDescent="0.3"/>
    <row r="616" ht="14.25" customHeight="1" x14ac:dyDescent="0.3"/>
    <row r="617" ht="14.25" customHeight="1" x14ac:dyDescent="0.3"/>
    <row r="618" ht="14.25" customHeight="1" x14ac:dyDescent="0.3"/>
    <row r="619" ht="14.25" customHeight="1" x14ac:dyDescent="0.3"/>
    <row r="620" ht="14.25" customHeight="1" x14ac:dyDescent="0.3"/>
    <row r="621" ht="14.25" customHeight="1" x14ac:dyDescent="0.3"/>
    <row r="622" ht="14.25" customHeight="1" x14ac:dyDescent="0.3"/>
    <row r="623" ht="14.25" customHeight="1" x14ac:dyDescent="0.3"/>
    <row r="624" ht="14.25" customHeight="1" x14ac:dyDescent="0.3"/>
    <row r="625" ht="14.25" customHeight="1" x14ac:dyDescent="0.3"/>
    <row r="626" ht="14.25" customHeight="1" x14ac:dyDescent="0.3"/>
    <row r="627" ht="14.25" customHeight="1" x14ac:dyDescent="0.3"/>
    <row r="628" ht="14.25" customHeight="1" x14ac:dyDescent="0.3"/>
    <row r="629" ht="14.25" customHeight="1" x14ac:dyDescent="0.3"/>
    <row r="630" ht="14.25" customHeight="1" x14ac:dyDescent="0.3"/>
    <row r="631" ht="14.25" customHeight="1" x14ac:dyDescent="0.3"/>
    <row r="632" ht="14.25" customHeight="1" x14ac:dyDescent="0.3"/>
    <row r="633" ht="14.25" customHeight="1" x14ac:dyDescent="0.3"/>
    <row r="634" ht="14.25" customHeight="1" x14ac:dyDescent="0.3"/>
    <row r="635" ht="14.25" customHeight="1" x14ac:dyDescent="0.3"/>
    <row r="636" ht="14.25" customHeight="1" x14ac:dyDescent="0.3"/>
    <row r="637" ht="14.25" customHeight="1" x14ac:dyDescent="0.3"/>
    <row r="638" ht="14.25" customHeight="1" x14ac:dyDescent="0.3"/>
    <row r="639" ht="14.25" customHeight="1" x14ac:dyDescent="0.3"/>
    <row r="640" ht="14.25" customHeight="1" x14ac:dyDescent="0.3"/>
    <row r="641" ht="14.25" customHeight="1" x14ac:dyDescent="0.3"/>
    <row r="642" ht="14.25" customHeight="1" x14ac:dyDescent="0.3"/>
    <row r="643" ht="14.25" customHeight="1" x14ac:dyDescent="0.3"/>
    <row r="644" ht="14.25" customHeight="1" x14ac:dyDescent="0.3"/>
    <row r="645" ht="14.25" customHeight="1" x14ac:dyDescent="0.3"/>
    <row r="646" ht="14.25" customHeight="1" x14ac:dyDescent="0.3"/>
    <row r="647" ht="14.25" customHeight="1" x14ac:dyDescent="0.3"/>
    <row r="648" ht="14.25" customHeight="1" x14ac:dyDescent="0.3"/>
    <row r="649" ht="14.25" customHeight="1" x14ac:dyDescent="0.3"/>
    <row r="650" ht="14.25" customHeight="1" x14ac:dyDescent="0.3"/>
    <row r="651" ht="14.25" customHeight="1" x14ac:dyDescent="0.3"/>
    <row r="652" ht="14.25" customHeight="1" x14ac:dyDescent="0.3"/>
    <row r="653" ht="14.25" customHeight="1" x14ac:dyDescent="0.3"/>
    <row r="654" ht="14.25" customHeight="1" x14ac:dyDescent="0.3"/>
    <row r="655" ht="14.25" customHeight="1" x14ac:dyDescent="0.3"/>
    <row r="656" ht="14.25" customHeight="1" x14ac:dyDescent="0.3"/>
    <row r="657" ht="14.25" customHeight="1" x14ac:dyDescent="0.3"/>
    <row r="658" ht="14.25" customHeight="1" x14ac:dyDescent="0.3"/>
    <row r="659" ht="14.25" customHeight="1" x14ac:dyDescent="0.3"/>
    <row r="660" ht="14.25" customHeight="1" x14ac:dyDescent="0.3"/>
    <row r="661" ht="14.25" customHeight="1" x14ac:dyDescent="0.3"/>
    <row r="662" ht="14.25" customHeight="1" x14ac:dyDescent="0.3"/>
    <row r="663" ht="14.25" customHeight="1" x14ac:dyDescent="0.3"/>
    <row r="664" ht="14.25" customHeight="1" x14ac:dyDescent="0.3"/>
    <row r="665" ht="14.25" customHeight="1" x14ac:dyDescent="0.3"/>
    <row r="666" ht="14.25" customHeight="1" x14ac:dyDescent="0.3"/>
    <row r="667" ht="14.25" customHeight="1" x14ac:dyDescent="0.3"/>
    <row r="668" ht="14.25" customHeight="1" x14ac:dyDescent="0.3"/>
    <row r="669" ht="14.25" customHeight="1" x14ac:dyDescent="0.3"/>
    <row r="670" ht="14.25" customHeight="1" x14ac:dyDescent="0.3"/>
    <row r="671" ht="14.25" customHeight="1" x14ac:dyDescent="0.3"/>
    <row r="672" ht="14.25" customHeight="1" x14ac:dyDescent="0.3"/>
    <row r="673" ht="14.25" customHeight="1" x14ac:dyDescent="0.3"/>
    <row r="674" ht="14.25" customHeight="1" x14ac:dyDescent="0.3"/>
    <row r="675" ht="14.25" customHeight="1" x14ac:dyDescent="0.3"/>
    <row r="676" ht="14.25" customHeight="1" x14ac:dyDescent="0.3"/>
    <row r="677" ht="14.25" customHeight="1" x14ac:dyDescent="0.3"/>
    <row r="678" ht="14.25" customHeight="1" x14ac:dyDescent="0.3"/>
    <row r="679" ht="14.25" customHeight="1" x14ac:dyDescent="0.3"/>
    <row r="680" ht="14.25" customHeight="1" x14ac:dyDescent="0.3"/>
    <row r="681" ht="14.25" customHeight="1" x14ac:dyDescent="0.3"/>
    <row r="682" ht="14.25" customHeight="1" x14ac:dyDescent="0.3"/>
    <row r="683" ht="14.25" customHeight="1" x14ac:dyDescent="0.3"/>
    <row r="684" ht="14.25" customHeight="1" x14ac:dyDescent="0.3"/>
    <row r="685" ht="14.25" customHeight="1" x14ac:dyDescent="0.3"/>
    <row r="686" ht="14.25" customHeight="1" x14ac:dyDescent="0.3"/>
    <row r="687" ht="14.25" customHeight="1" x14ac:dyDescent="0.3"/>
    <row r="688" ht="14.25" customHeight="1" x14ac:dyDescent="0.3"/>
    <row r="689" ht="14.25" customHeight="1" x14ac:dyDescent="0.3"/>
    <row r="690" ht="14.25" customHeight="1" x14ac:dyDescent="0.3"/>
    <row r="691" ht="14.25" customHeight="1" x14ac:dyDescent="0.3"/>
    <row r="692" ht="14.25" customHeight="1" x14ac:dyDescent="0.3"/>
    <row r="693" ht="14.25" customHeight="1" x14ac:dyDescent="0.3"/>
    <row r="694" ht="14.25" customHeight="1" x14ac:dyDescent="0.3"/>
    <row r="695" ht="14.25" customHeight="1" x14ac:dyDescent="0.3"/>
    <row r="696" ht="14.25" customHeight="1" x14ac:dyDescent="0.3"/>
    <row r="697" ht="14.25" customHeight="1" x14ac:dyDescent="0.3"/>
    <row r="698" ht="14.25" customHeight="1" x14ac:dyDescent="0.3"/>
    <row r="699" ht="14.25" customHeight="1" x14ac:dyDescent="0.3"/>
    <row r="700" ht="14.25" customHeight="1" x14ac:dyDescent="0.3"/>
    <row r="701" ht="14.25" customHeight="1" x14ac:dyDescent="0.3"/>
    <row r="702" ht="14.25" customHeight="1" x14ac:dyDescent="0.3"/>
    <row r="703" ht="14.25" customHeight="1" x14ac:dyDescent="0.3"/>
    <row r="704" ht="14.25" customHeight="1" x14ac:dyDescent="0.3"/>
    <row r="705" ht="14.25" customHeight="1" x14ac:dyDescent="0.3"/>
    <row r="706" ht="14.25" customHeight="1" x14ac:dyDescent="0.3"/>
    <row r="707" ht="14.25" customHeight="1" x14ac:dyDescent="0.3"/>
    <row r="708" ht="14.25" customHeight="1" x14ac:dyDescent="0.3"/>
    <row r="709" ht="14.25" customHeight="1" x14ac:dyDescent="0.3"/>
    <row r="710" ht="14.25" customHeight="1" x14ac:dyDescent="0.3"/>
    <row r="711" ht="14.25" customHeight="1" x14ac:dyDescent="0.3"/>
    <row r="712" ht="14.25" customHeight="1" x14ac:dyDescent="0.3"/>
    <row r="713" ht="14.25" customHeight="1" x14ac:dyDescent="0.3"/>
    <row r="714" ht="14.25" customHeight="1" x14ac:dyDescent="0.3"/>
    <row r="715" ht="14.25" customHeight="1" x14ac:dyDescent="0.3"/>
    <row r="716" ht="14.25" customHeight="1" x14ac:dyDescent="0.3"/>
    <row r="717" ht="14.25" customHeight="1" x14ac:dyDescent="0.3"/>
    <row r="718" ht="14.25" customHeight="1" x14ac:dyDescent="0.3"/>
    <row r="719" ht="14.25" customHeight="1" x14ac:dyDescent="0.3"/>
    <row r="720" ht="14.25" customHeight="1" x14ac:dyDescent="0.3"/>
    <row r="721" ht="14.25" customHeight="1" x14ac:dyDescent="0.3"/>
    <row r="722" ht="14.25" customHeight="1" x14ac:dyDescent="0.3"/>
    <row r="723" ht="14.25" customHeight="1" x14ac:dyDescent="0.3"/>
    <row r="724" ht="14.25" customHeight="1" x14ac:dyDescent="0.3"/>
    <row r="725" ht="14.25" customHeight="1" x14ac:dyDescent="0.3"/>
    <row r="726" ht="14.25" customHeight="1" x14ac:dyDescent="0.3"/>
    <row r="727" ht="14.25" customHeight="1" x14ac:dyDescent="0.3"/>
    <row r="728" ht="14.25" customHeight="1" x14ac:dyDescent="0.3"/>
    <row r="729" ht="14.25" customHeight="1" x14ac:dyDescent="0.3"/>
    <row r="730" ht="14.25" customHeight="1" x14ac:dyDescent="0.3"/>
    <row r="731" ht="14.25" customHeight="1" x14ac:dyDescent="0.3"/>
    <row r="732" ht="14.25" customHeight="1" x14ac:dyDescent="0.3"/>
    <row r="733" ht="14.25" customHeight="1" x14ac:dyDescent="0.3"/>
    <row r="734" ht="14.25" customHeight="1" x14ac:dyDescent="0.3"/>
    <row r="735" ht="14.25" customHeight="1" x14ac:dyDescent="0.3"/>
    <row r="736" ht="14.25" customHeight="1" x14ac:dyDescent="0.3"/>
    <row r="737" ht="14.25" customHeight="1" x14ac:dyDescent="0.3"/>
    <row r="738" ht="14.25" customHeight="1" x14ac:dyDescent="0.3"/>
    <row r="739" ht="14.25" customHeight="1" x14ac:dyDescent="0.3"/>
    <row r="740" ht="14.25" customHeight="1" x14ac:dyDescent="0.3"/>
    <row r="741" ht="14.25" customHeight="1" x14ac:dyDescent="0.3"/>
    <row r="742" ht="14.25" customHeight="1" x14ac:dyDescent="0.3"/>
    <row r="743" ht="14.25" customHeight="1" x14ac:dyDescent="0.3"/>
    <row r="744" ht="14.25" customHeight="1" x14ac:dyDescent="0.3"/>
    <row r="745" ht="14.25" customHeight="1" x14ac:dyDescent="0.3"/>
    <row r="746" ht="14.25" customHeight="1" x14ac:dyDescent="0.3"/>
    <row r="747" ht="14.25" customHeight="1" x14ac:dyDescent="0.3"/>
    <row r="748" ht="14.25" customHeight="1" x14ac:dyDescent="0.3"/>
    <row r="749" ht="14.25" customHeight="1" x14ac:dyDescent="0.3"/>
    <row r="750" ht="14.25" customHeight="1" x14ac:dyDescent="0.3"/>
    <row r="751" ht="14.25" customHeight="1" x14ac:dyDescent="0.3"/>
    <row r="752" ht="14.25" customHeight="1" x14ac:dyDescent="0.3"/>
    <row r="753" ht="14.25" customHeight="1" x14ac:dyDescent="0.3"/>
    <row r="754" ht="14.25" customHeight="1" x14ac:dyDescent="0.3"/>
    <row r="755" ht="14.25" customHeight="1" x14ac:dyDescent="0.3"/>
    <row r="756" ht="14.25" customHeight="1" x14ac:dyDescent="0.3"/>
    <row r="757" ht="14.25" customHeight="1" x14ac:dyDescent="0.3"/>
    <row r="758" ht="14.25" customHeight="1" x14ac:dyDescent="0.3"/>
    <row r="759" ht="14.25" customHeight="1" x14ac:dyDescent="0.3"/>
    <row r="760" ht="14.25" customHeight="1" x14ac:dyDescent="0.3"/>
    <row r="761" ht="14.25" customHeight="1" x14ac:dyDescent="0.3"/>
    <row r="762" ht="14.25" customHeight="1" x14ac:dyDescent="0.3"/>
    <row r="763" ht="14.25" customHeight="1" x14ac:dyDescent="0.3"/>
    <row r="764" ht="14.25" customHeight="1" x14ac:dyDescent="0.3"/>
    <row r="765" ht="14.25" customHeight="1" x14ac:dyDescent="0.3"/>
    <row r="766" ht="14.25" customHeight="1" x14ac:dyDescent="0.3"/>
    <row r="767" ht="14.25" customHeight="1" x14ac:dyDescent="0.3"/>
    <row r="768" ht="14.25" customHeight="1" x14ac:dyDescent="0.3"/>
    <row r="769" ht="14.25" customHeight="1" x14ac:dyDescent="0.3"/>
    <row r="770" ht="14.25" customHeight="1" x14ac:dyDescent="0.3"/>
    <row r="771" ht="14.25" customHeight="1" x14ac:dyDescent="0.3"/>
    <row r="772" ht="14.25" customHeight="1" x14ac:dyDescent="0.3"/>
    <row r="773" ht="14.25" customHeight="1" x14ac:dyDescent="0.3"/>
    <row r="774" ht="14.25" customHeight="1" x14ac:dyDescent="0.3"/>
    <row r="775" ht="14.25" customHeight="1" x14ac:dyDescent="0.3"/>
    <row r="776" ht="14.25" customHeight="1" x14ac:dyDescent="0.3"/>
    <row r="777" ht="14.25" customHeight="1" x14ac:dyDescent="0.3"/>
    <row r="778" ht="14.25" customHeight="1" x14ac:dyDescent="0.3"/>
    <row r="779" ht="14.25" customHeight="1" x14ac:dyDescent="0.3"/>
    <row r="780" ht="14.25" customHeight="1" x14ac:dyDescent="0.3"/>
    <row r="781" ht="14.25" customHeight="1" x14ac:dyDescent="0.3"/>
    <row r="782" ht="14.25" customHeight="1" x14ac:dyDescent="0.3"/>
    <row r="783" ht="14.25" customHeight="1" x14ac:dyDescent="0.3"/>
    <row r="784" ht="14.25" customHeight="1" x14ac:dyDescent="0.3"/>
    <row r="785" ht="14.25" customHeight="1" x14ac:dyDescent="0.3"/>
    <row r="786" ht="14.25" customHeight="1" x14ac:dyDescent="0.3"/>
    <row r="787" ht="14.25" customHeight="1" x14ac:dyDescent="0.3"/>
    <row r="788" ht="14.25" customHeight="1" x14ac:dyDescent="0.3"/>
    <row r="789" ht="14.25" customHeight="1" x14ac:dyDescent="0.3"/>
    <row r="790" ht="14.25" customHeight="1" x14ac:dyDescent="0.3"/>
    <row r="791" ht="14.25" customHeight="1" x14ac:dyDescent="0.3"/>
    <row r="792" ht="14.25" customHeight="1" x14ac:dyDescent="0.3"/>
    <row r="793" ht="14.25" customHeight="1" x14ac:dyDescent="0.3"/>
    <row r="794" ht="14.25" customHeight="1" x14ac:dyDescent="0.3"/>
    <row r="795" ht="14.25" customHeight="1" x14ac:dyDescent="0.3"/>
    <row r="796" ht="14.25" customHeight="1" x14ac:dyDescent="0.3"/>
    <row r="797" ht="14.25" customHeight="1" x14ac:dyDescent="0.3"/>
    <row r="798" ht="14.25" customHeight="1" x14ac:dyDescent="0.3"/>
    <row r="799" ht="14.25" customHeight="1" x14ac:dyDescent="0.3"/>
    <row r="800" ht="14.25" customHeight="1" x14ac:dyDescent="0.3"/>
    <row r="801" ht="14.25" customHeight="1" x14ac:dyDescent="0.3"/>
    <row r="802" ht="14.25" customHeight="1" x14ac:dyDescent="0.3"/>
    <row r="803" ht="14.25" customHeight="1" x14ac:dyDescent="0.3"/>
    <row r="804" ht="14.25" customHeight="1" x14ac:dyDescent="0.3"/>
    <row r="805" ht="14.25" customHeight="1" x14ac:dyDescent="0.3"/>
    <row r="806" ht="14.25" customHeight="1" x14ac:dyDescent="0.3"/>
    <row r="807" ht="14.25" customHeight="1" x14ac:dyDescent="0.3"/>
    <row r="808" ht="14.25" customHeight="1" x14ac:dyDescent="0.3"/>
    <row r="809" ht="14.25" customHeight="1" x14ac:dyDescent="0.3"/>
    <row r="810" ht="14.25" customHeight="1" x14ac:dyDescent="0.3"/>
    <row r="811" ht="14.25" customHeight="1" x14ac:dyDescent="0.3"/>
    <row r="812" ht="14.25" customHeight="1" x14ac:dyDescent="0.3"/>
    <row r="813" ht="14.25" customHeight="1" x14ac:dyDescent="0.3"/>
    <row r="814" ht="14.25" customHeight="1" x14ac:dyDescent="0.3"/>
    <row r="815" ht="14.25" customHeight="1" x14ac:dyDescent="0.3"/>
    <row r="816" ht="14.25" customHeight="1" x14ac:dyDescent="0.3"/>
    <row r="817" ht="14.25" customHeight="1" x14ac:dyDescent="0.3"/>
    <row r="818" ht="14.25" customHeight="1" x14ac:dyDescent="0.3"/>
    <row r="819" ht="14.25" customHeight="1" x14ac:dyDescent="0.3"/>
    <row r="820" ht="14.25" customHeight="1" x14ac:dyDescent="0.3"/>
    <row r="821" ht="14.25" customHeight="1" x14ac:dyDescent="0.3"/>
    <row r="822" ht="14.25" customHeight="1" x14ac:dyDescent="0.3"/>
    <row r="823" ht="14.25" customHeight="1" x14ac:dyDescent="0.3"/>
    <row r="824" ht="14.25" customHeight="1" x14ac:dyDescent="0.3"/>
    <row r="825" ht="14.25" customHeight="1" x14ac:dyDescent="0.3"/>
    <row r="826" ht="14.25" customHeight="1" x14ac:dyDescent="0.3"/>
    <row r="827" ht="14.25" customHeight="1" x14ac:dyDescent="0.3"/>
    <row r="828" ht="14.25" customHeight="1" x14ac:dyDescent="0.3"/>
    <row r="829" ht="14.25" customHeight="1" x14ac:dyDescent="0.3"/>
    <row r="830" ht="14.25" customHeight="1" x14ac:dyDescent="0.3"/>
    <row r="831" ht="14.25" customHeight="1" x14ac:dyDescent="0.3"/>
    <row r="832" ht="14.25" customHeight="1" x14ac:dyDescent="0.3"/>
    <row r="833" ht="14.25" customHeight="1" x14ac:dyDescent="0.3"/>
    <row r="834" ht="14.25" customHeight="1" x14ac:dyDescent="0.3"/>
    <row r="835" ht="14.25" customHeight="1" x14ac:dyDescent="0.3"/>
    <row r="836" ht="14.25" customHeight="1" x14ac:dyDescent="0.3"/>
    <row r="837" ht="14.25" customHeight="1" x14ac:dyDescent="0.3"/>
    <row r="838" ht="14.25" customHeight="1" x14ac:dyDescent="0.3"/>
    <row r="839" ht="14.25" customHeight="1" x14ac:dyDescent="0.3"/>
    <row r="840" ht="14.25" customHeight="1" x14ac:dyDescent="0.3"/>
    <row r="841" ht="14.25" customHeight="1" x14ac:dyDescent="0.3"/>
    <row r="842" ht="14.25" customHeight="1" x14ac:dyDescent="0.3"/>
    <row r="843" ht="14.25" customHeight="1" x14ac:dyDescent="0.3"/>
    <row r="844" ht="14.25" customHeight="1" x14ac:dyDescent="0.3"/>
    <row r="845" ht="14.25" customHeight="1" x14ac:dyDescent="0.3"/>
    <row r="846" ht="14.25" customHeight="1" x14ac:dyDescent="0.3"/>
    <row r="847" ht="14.25" customHeight="1" x14ac:dyDescent="0.3"/>
    <row r="848" ht="14.25" customHeight="1" x14ac:dyDescent="0.3"/>
    <row r="849" ht="14.25" customHeight="1" x14ac:dyDescent="0.3"/>
    <row r="850" ht="14.25" customHeight="1" x14ac:dyDescent="0.3"/>
    <row r="851" ht="14.25" customHeight="1" x14ac:dyDescent="0.3"/>
    <row r="852" ht="14.25" customHeight="1" x14ac:dyDescent="0.3"/>
    <row r="853" ht="14.25" customHeight="1" x14ac:dyDescent="0.3"/>
    <row r="854" ht="14.25" customHeight="1" x14ac:dyDescent="0.3"/>
    <row r="855" ht="14.25" customHeight="1" x14ac:dyDescent="0.3"/>
    <row r="856" ht="14.25" customHeight="1" x14ac:dyDescent="0.3"/>
    <row r="857" ht="14.25" customHeight="1" x14ac:dyDescent="0.3"/>
    <row r="858" ht="14.25" customHeight="1" x14ac:dyDescent="0.3"/>
    <row r="859" ht="14.25" customHeight="1" x14ac:dyDescent="0.3"/>
    <row r="860" ht="14.25" customHeight="1" x14ac:dyDescent="0.3"/>
    <row r="861" ht="14.25" customHeight="1" x14ac:dyDescent="0.3"/>
    <row r="862" ht="14.25" customHeight="1" x14ac:dyDescent="0.3"/>
    <row r="863" ht="14.25" customHeight="1" x14ac:dyDescent="0.3"/>
    <row r="864" ht="14.25" customHeight="1" x14ac:dyDescent="0.3"/>
    <row r="865" ht="14.25" customHeight="1" x14ac:dyDescent="0.3"/>
    <row r="866" ht="14.25" customHeight="1" x14ac:dyDescent="0.3"/>
    <row r="867" ht="14.25" customHeight="1" x14ac:dyDescent="0.3"/>
    <row r="868" ht="14.25" customHeight="1" x14ac:dyDescent="0.3"/>
    <row r="869" ht="14.25" customHeight="1" x14ac:dyDescent="0.3"/>
    <row r="870" ht="14.25" customHeight="1" x14ac:dyDescent="0.3"/>
    <row r="871" ht="14.25" customHeight="1" x14ac:dyDescent="0.3"/>
    <row r="872" ht="14.25" customHeight="1" x14ac:dyDescent="0.3"/>
    <row r="873" ht="14.25" customHeight="1" x14ac:dyDescent="0.3"/>
    <row r="874" ht="14.25" customHeight="1" x14ac:dyDescent="0.3"/>
    <row r="875" ht="14.25" customHeight="1" x14ac:dyDescent="0.3"/>
    <row r="876" ht="14.25" customHeight="1" x14ac:dyDescent="0.3"/>
    <row r="877" ht="14.25" customHeight="1" x14ac:dyDescent="0.3"/>
    <row r="878" ht="14.25" customHeight="1" x14ac:dyDescent="0.3"/>
    <row r="879" ht="14.25" customHeight="1" x14ac:dyDescent="0.3"/>
    <row r="880" ht="14.25" customHeight="1" x14ac:dyDescent="0.3"/>
    <row r="881" ht="14.25" customHeight="1" x14ac:dyDescent="0.3"/>
    <row r="882" ht="14.25" customHeight="1" x14ac:dyDescent="0.3"/>
    <row r="883" ht="14.25" customHeight="1" x14ac:dyDescent="0.3"/>
    <row r="884" ht="14.25" customHeight="1" x14ac:dyDescent="0.3"/>
    <row r="885" ht="14.25" customHeight="1" x14ac:dyDescent="0.3"/>
    <row r="886" ht="14.25" customHeight="1" x14ac:dyDescent="0.3"/>
    <row r="887" ht="14.25" customHeight="1" x14ac:dyDescent="0.3"/>
    <row r="888" ht="14.25" customHeight="1" x14ac:dyDescent="0.3"/>
    <row r="889" ht="14.25" customHeight="1" x14ac:dyDescent="0.3"/>
    <row r="890" ht="14.25" customHeight="1" x14ac:dyDescent="0.3"/>
    <row r="891" ht="14.25" customHeight="1" x14ac:dyDescent="0.3"/>
    <row r="892" ht="14.25" customHeight="1" x14ac:dyDescent="0.3"/>
    <row r="893" ht="14.25" customHeight="1" x14ac:dyDescent="0.3"/>
    <row r="894" ht="14.25" customHeight="1" x14ac:dyDescent="0.3"/>
    <row r="895" ht="14.25" customHeight="1" x14ac:dyDescent="0.3"/>
    <row r="896" ht="14.25" customHeight="1" x14ac:dyDescent="0.3"/>
    <row r="897" ht="14.25" customHeight="1" x14ac:dyDescent="0.3"/>
    <row r="898" ht="14.25" customHeight="1" x14ac:dyDescent="0.3"/>
    <row r="899" ht="14.25" customHeight="1" x14ac:dyDescent="0.3"/>
    <row r="900" ht="14.25" customHeight="1" x14ac:dyDescent="0.3"/>
    <row r="901" ht="14.25" customHeight="1" x14ac:dyDescent="0.3"/>
    <row r="902" ht="14.25" customHeight="1" x14ac:dyDescent="0.3"/>
    <row r="903" ht="14.25" customHeight="1" x14ac:dyDescent="0.3"/>
    <row r="904" ht="14.25" customHeight="1" x14ac:dyDescent="0.3"/>
    <row r="905" ht="14.25" customHeight="1" x14ac:dyDescent="0.3"/>
    <row r="906" ht="14.25" customHeight="1" x14ac:dyDescent="0.3"/>
    <row r="907" ht="14.25" customHeight="1" x14ac:dyDescent="0.3"/>
    <row r="908" ht="14.25" customHeight="1" x14ac:dyDescent="0.3"/>
    <row r="909" ht="14.25" customHeight="1" x14ac:dyDescent="0.3"/>
    <row r="910" ht="14.25" customHeight="1" x14ac:dyDescent="0.3"/>
    <row r="911" ht="14.25" customHeight="1" x14ac:dyDescent="0.3"/>
    <row r="912" ht="14.25" customHeight="1" x14ac:dyDescent="0.3"/>
    <row r="913" ht="14.25" customHeight="1" x14ac:dyDescent="0.3"/>
    <row r="914" ht="14.25" customHeight="1" x14ac:dyDescent="0.3"/>
    <row r="915" ht="14.25" customHeight="1" x14ac:dyDescent="0.3"/>
    <row r="916" ht="14.25" customHeight="1" x14ac:dyDescent="0.3"/>
    <row r="917" ht="14.25" customHeight="1" x14ac:dyDescent="0.3"/>
    <row r="918" ht="14.25" customHeight="1" x14ac:dyDescent="0.3"/>
    <row r="919" ht="14.25" customHeight="1" x14ac:dyDescent="0.3"/>
    <row r="920" ht="14.25" customHeight="1" x14ac:dyDescent="0.3"/>
    <row r="921" ht="14.25" customHeight="1" x14ac:dyDescent="0.3"/>
    <row r="922" ht="14.25" customHeight="1" x14ac:dyDescent="0.3"/>
    <row r="923" ht="14.25" customHeight="1" x14ac:dyDescent="0.3"/>
    <row r="924" ht="14.25" customHeight="1" x14ac:dyDescent="0.3"/>
    <row r="925" ht="14.25" customHeight="1" x14ac:dyDescent="0.3"/>
    <row r="926" ht="14.25" customHeight="1" x14ac:dyDescent="0.3"/>
    <row r="927" ht="14.25" customHeight="1" x14ac:dyDescent="0.3"/>
    <row r="928" ht="14.25" customHeight="1" x14ac:dyDescent="0.3"/>
    <row r="929" ht="14.25" customHeight="1" x14ac:dyDescent="0.3"/>
    <row r="930" ht="14.25" customHeight="1" x14ac:dyDescent="0.3"/>
    <row r="931" ht="14.25" customHeight="1" x14ac:dyDescent="0.3"/>
    <row r="932" ht="14.25" customHeight="1" x14ac:dyDescent="0.3"/>
    <row r="933" ht="14.25" customHeight="1" x14ac:dyDescent="0.3"/>
    <row r="934" ht="14.25" customHeight="1" x14ac:dyDescent="0.3"/>
    <row r="935" ht="14.25" customHeight="1" x14ac:dyDescent="0.3"/>
    <row r="936" ht="14.25" customHeight="1" x14ac:dyDescent="0.3"/>
    <row r="937" ht="14.25" customHeight="1" x14ac:dyDescent="0.3"/>
    <row r="938" ht="14.25" customHeight="1" x14ac:dyDescent="0.3"/>
    <row r="939" ht="14.25" customHeight="1" x14ac:dyDescent="0.3"/>
    <row r="940" ht="14.25" customHeight="1" x14ac:dyDescent="0.3"/>
    <row r="941" ht="14.25" customHeight="1" x14ac:dyDescent="0.3"/>
    <row r="942" ht="14.25" customHeight="1" x14ac:dyDescent="0.3"/>
    <row r="943" ht="14.25" customHeight="1" x14ac:dyDescent="0.3"/>
    <row r="944" ht="14.25" customHeight="1" x14ac:dyDescent="0.3"/>
    <row r="945" ht="14.25" customHeight="1" x14ac:dyDescent="0.3"/>
    <row r="946" ht="14.25" customHeight="1" x14ac:dyDescent="0.3"/>
    <row r="947" ht="14.25" customHeight="1" x14ac:dyDescent="0.3"/>
    <row r="948" ht="14.25" customHeight="1" x14ac:dyDescent="0.3"/>
    <row r="949" ht="14.25" customHeight="1" x14ac:dyDescent="0.3"/>
    <row r="950" ht="14.25" customHeight="1" x14ac:dyDescent="0.3"/>
    <row r="951" ht="14.25" customHeight="1" x14ac:dyDescent="0.3"/>
    <row r="952" ht="14.25" customHeight="1" x14ac:dyDescent="0.3"/>
    <row r="953" ht="14.25" customHeight="1" x14ac:dyDescent="0.3"/>
    <row r="954" ht="14.25" customHeight="1" x14ac:dyDescent="0.3"/>
    <row r="955" ht="14.25" customHeight="1" x14ac:dyDescent="0.3"/>
    <row r="956" ht="14.25" customHeight="1" x14ac:dyDescent="0.3"/>
    <row r="957" ht="14.25" customHeight="1" x14ac:dyDescent="0.3"/>
    <row r="958" ht="14.25" customHeight="1" x14ac:dyDescent="0.3"/>
    <row r="959" ht="14.25" customHeight="1" x14ac:dyDescent="0.3"/>
    <row r="960" ht="14.25" customHeight="1" x14ac:dyDescent="0.3"/>
    <row r="961" ht="14.25" customHeight="1" x14ac:dyDescent="0.3"/>
    <row r="962" ht="14.25" customHeight="1" x14ac:dyDescent="0.3"/>
    <row r="963" ht="14.25" customHeight="1" x14ac:dyDescent="0.3"/>
    <row r="964" ht="14.25" customHeight="1" x14ac:dyDescent="0.3"/>
    <row r="965" ht="14.25" customHeight="1" x14ac:dyDescent="0.3"/>
    <row r="966" ht="14.25" customHeight="1" x14ac:dyDescent="0.3"/>
    <row r="967" ht="14.25" customHeight="1" x14ac:dyDescent="0.3"/>
    <row r="968" ht="14.25" customHeight="1" x14ac:dyDescent="0.3"/>
    <row r="969" ht="14.25" customHeight="1" x14ac:dyDescent="0.3"/>
    <row r="970" ht="14.25" customHeight="1" x14ac:dyDescent="0.3"/>
    <row r="971" ht="14.25" customHeight="1" x14ac:dyDescent="0.3"/>
    <row r="972" ht="14.25" customHeight="1" x14ac:dyDescent="0.3"/>
    <row r="973" ht="14.25" customHeight="1" x14ac:dyDescent="0.3"/>
    <row r="974" ht="14.25" customHeight="1" x14ac:dyDescent="0.3"/>
    <row r="975" ht="14.25" customHeight="1" x14ac:dyDescent="0.3"/>
    <row r="976" ht="14.25" customHeight="1" x14ac:dyDescent="0.3"/>
    <row r="977" ht="14.25" customHeight="1" x14ac:dyDescent="0.3"/>
    <row r="978" ht="14.25" customHeight="1" x14ac:dyDescent="0.3"/>
    <row r="979" ht="14.25" customHeight="1" x14ac:dyDescent="0.3"/>
    <row r="980" ht="14.25" customHeight="1" x14ac:dyDescent="0.3"/>
    <row r="981" ht="14.25" customHeight="1" x14ac:dyDescent="0.3"/>
    <row r="982" ht="14.25" customHeight="1" x14ac:dyDescent="0.3"/>
    <row r="983" ht="14.25" customHeight="1" x14ac:dyDescent="0.3"/>
    <row r="984" ht="14.25" customHeight="1" x14ac:dyDescent="0.3"/>
    <row r="985" ht="14.25" customHeight="1" x14ac:dyDescent="0.3"/>
    <row r="986" ht="14.25" customHeight="1" x14ac:dyDescent="0.3"/>
    <row r="987" ht="14.25" customHeight="1" x14ac:dyDescent="0.3"/>
    <row r="988" ht="14.25" customHeight="1" x14ac:dyDescent="0.3"/>
    <row r="989" ht="14.25" customHeight="1" x14ac:dyDescent="0.3"/>
    <row r="990" ht="14.25" customHeight="1" x14ac:dyDescent="0.3"/>
    <row r="991" ht="14.25" customHeight="1" x14ac:dyDescent="0.3"/>
    <row r="992" ht="14.25" customHeight="1" x14ac:dyDescent="0.3"/>
    <row r="993" ht="14.25" customHeight="1" x14ac:dyDescent="0.3"/>
    <row r="994" ht="14.25" customHeight="1" x14ac:dyDescent="0.3"/>
    <row r="995" ht="14.25" customHeight="1" x14ac:dyDescent="0.3"/>
    <row r="996" ht="14.25" customHeight="1" x14ac:dyDescent="0.3"/>
    <row r="997" ht="14.25" customHeight="1" x14ac:dyDescent="0.3"/>
    <row r="998" ht="14.25" customHeight="1" x14ac:dyDescent="0.3"/>
    <row r="999" ht="14.25" customHeight="1" x14ac:dyDescent="0.3"/>
    <row r="1000" ht="14.25" customHeight="1" x14ac:dyDescent="0.3"/>
  </sheetData>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Hoja7">
    <tabColor rgb="FF002060"/>
  </sheetPr>
  <dimension ref="A1:BR1000"/>
  <sheetViews>
    <sheetView topLeftCell="A36" workbookViewId="0">
      <selection activeCell="H23" sqref="H23"/>
    </sheetView>
  </sheetViews>
  <sheetFormatPr baseColWidth="10" defaultColWidth="14.44140625" defaultRowHeight="15" customHeight="1" x14ac:dyDescent="0.3"/>
  <cols>
    <col min="1" max="1" width="9.6640625" customWidth="1"/>
    <col min="2" max="2" width="12.109375" customWidth="1"/>
    <col min="3" max="3" width="13.33203125" customWidth="1"/>
    <col min="4" max="5" width="9.33203125" customWidth="1"/>
    <col min="6" max="6" width="13.33203125" customWidth="1"/>
    <col min="7" max="7" width="11.33203125" customWidth="1"/>
    <col min="8" max="8" width="12" customWidth="1"/>
    <col min="9" max="9" width="15.6640625" customWidth="1"/>
    <col min="10" max="10" width="18" customWidth="1"/>
    <col min="11" max="11" width="11.33203125" customWidth="1"/>
    <col min="12" max="14" width="12.6640625" customWidth="1"/>
    <col min="15" max="16" width="12" customWidth="1"/>
    <col min="17" max="17" width="11.6640625" customWidth="1"/>
    <col min="18" max="18" width="11" customWidth="1"/>
    <col min="19" max="19" width="13.33203125" customWidth="1"/>
    <col min="20" max="20" width="13.109375" customWidth="1"/>
    <col min="21" max="21" width="10.6640625" customWidth="1"/>
    <col min="22" max="24" width="12" customWidth="1"/>
    <col min="25" max="26" width="13.6640625" customWidth="1"/>
    <col min="27" max="27" width="9.33203125" customWidth="1"/>
    <col min="28" max="28" width="12.5546875" customWidth="1"/>
    <col min="29" max="30" width="11.88671875" customWidth="1"/>
    <col min="31" max="34" width="12.88671875" customWidth="1"/>
    <col min="35" max="35" width="12" customWidth="1"/>
    <col min="36" max="36" width="12.33203125" customWidth="1"/>
    <col min="37" max="37" width="9.109375" customWidth="1"/>
    <col min="38" max="38" width="12.33203125" customWidth="1"/>
    <col min="39" max="39" width="11.109375" customWidth="1"/>
    <col min="40" max="40" width="14.33203125" customWidth="1"/>
    <col min="41" max="48" width="9.109375" customWidth="1"/>
    <col min="49" max="50" width="9.33203125" customWidth="1"/>
    <col min="51" max="51" width="11.6640625" customWidth="1"/>
    <col min="52" max="52" width="11" customWidth="1"/>
    <col min="53" max="53" width="13.33203125" customWidth="1"/>
    <col min="54" max="54" width="13.109375" customWidth="1"/>
    <col min="55" max="55" width="10.6640625" customWidth="1"/>
    <col min="56" max="58" width="12" customWidth="1"/>
    <col min="59" max="60" width="13.6640625" customWidth="1"/>
    <col min="61" max="61" width="9.33203125" customWidth="1"/>
    <col min="62" max="62" width="12.5546875" customWidth="1"/>
    <col min="63" max="64" width="11.88671875" customWidth="1"/>
    <col min="65" max="68" width="12.88671875" customWidth="1"/>
    <col min="69" max="69" width="12" customWidth="1"/>
    <col min="70" max="70" width="12.33203125" customWidth="1"/>
  </cols>
  <sheetData>
    <row r="1" spans="1:70" ht="14.25" customHeight="1" x14ac:dyDescent="0.3">
      <c r="A1" s="1"/>
      <c r="B1" s="1"/>
      <c r="C1" s="1"/>
      <c r="D1" s="1"/>
      <c r="E1" s="1"/>
      <c r="F1" s="1"/>
      <c r="G1" s="12" t="s">
        <v>58</v>
      </c>
      <c r="H1" s="12"/>
      <c r="I1" s="1"/>
      <c r="J1" s="1"/>
      <c r="K1" s="1"/>
      <c r="L1" s="1"/>
      <c r="M1" s="1"/>
      <c r="N1" s="1"/>
      <c r="O1" s="1"/>
      <c r="P1" s="1"/>
      <c r="Q1" s="48" t="s">
        <v>59</v>
      </c>
      <c r="R1" s="48"/>
      <c r="S1" s="1"/>
      <c r="T1" s="1"/>
      <c r="U1" s="1"/>
      <c r="V1" s="1"/>
      <c r="W1" s="1"/>
      <c r="X1" s="1"/>
      <c r="Y1" s="1"/>
      <c r="Z1" s="1"/>
      <c r="AA1" s="12" t="s">
        <v>60</v>
      </c>
      <c r="AB1" s="12"/>
      <c r="AC1" s="1"/>
      <c r="AD1" s="1"/>
      <c r="AE1" s="1"/>
      <c r="AF1" s="1"/>
      <c r="AG1" s="1"/>
      <c r="AH1" s="1"/>
      <c r="AI1" s="1"/>
      <c r="AJ1" s="1"/>
      <c r="AK1" s="1"/>
      <c r="AL1" s="12" t="s">
        <v>61</v>
      </c>
      <c r="AM1" s="12"/>
      <c r="AN1" s="1"/>
      <c r="AO1" s="1"/>
      <c r="AP1" s="1"/>
      <c r="AQ1" s="1"/>
      <c r="AR1" s="1"/>
      <c r="AS1" s="1"/>
      <c r="AT1" s="1"/>
      <c r="AU1" s="1"/>
      <c r="AV1" s="1"/>
      <c r="AW1" s="1"/>
      <c r="AX1" s="1"/>
      <c r="AY1" s="122" t="s">
        <v>529</v>
      </c>
      <c r="AZ1" s="122"/>
      <c r="BA1" s="122"/>
      <c r="BB1" s="1"/>
      <c r="BC1" s="1"/>
      <c r="BD1" s="1"/>
      <c r="BE1" s="1"/>
      <c r="BF1" s="1"/>
      <c r="BG1" s="1"/>
      <c r="BH1" s="1"/>
      <c r="BI1" s="89" t="s">
        <v>530</v>
      </c>
      <c r="BJ1" s="12"/>
      <c r="BK1" s="1"/>
      <c r="BL1" s="1"/>
      <c r="BM1" s="1"/>
      <c r="BN1" s="1"/>
      <c r="BO1" s="1"/>
      <c r="BP1" s="1"/>
      <c r="BQ1" s="1"/>
      <c r="BR1" s="1"/>
    </row>
    <row r="2" spans="1:70" ht="42.75" customHeight="1" x14ac:dyDescent="0.3">
      <c r="A2" s="48" t="s">
        <v>28</v>
      </c>
      <c r="B2" s="48" t="s">
        <v>62</v>
      </c>
      <c r="C2" s="48" t="s">
        <v>63</v>
      </c>
      <c r="D2" s="48" t="s">
        <v>64</v>
      </c>
      <c r="E2" s="48" t="s">
        <v>65</v>
      </c>
      <c r="F2" s="48" t="s">
        <v>66</v>
      </c>
      <c r="G2" s="48" t="s">
        <v>67</v>
      </c>
      <c r="H2" s="48" t="s">
        <v>68</v>
      </c>
      <c r="I2" s="48" t="s">
        <v>69</v>
      </c>
      <c r="J2" s="48" t="s">
        <v>70</v>
      </c>
      <c r="K2" s="48" t="s">
        <v>71</v>
      </c>
      <c r="L2" s="48" t="s">
        <v>72</v>
      </c>
      <c r="M2" s="48" t="s">
        <v>73</v>
      </c>
      <c r="N2" s="48" t="s">
        <v>74</v>
      </c>
      <c r="O2" s="48" t="s">
        <v>75</v>
      </c>
      <c r="P2" s="48" t="s">
        <v>76</v>
      </c>
      <c r="Q2" s="48" t="s">
        <v>67</v>
      </c>
      <c r="R2" s="48" t="s">
        <v>68</v>
      </c>
      <c r="S2" s="48" t="s">
        <v>69</v>
      </c>
      <c r="T2" s="48" t="s">
        <v>70</v>
      </c>
      <c r="U2" s="48" t="s">
        <v>71</v>
      </c>
      <c r="V2" s="48" t="s">
        <v>72</v>
      </c>
      <c r="W2" s="48" t="s">
        <v>73</v>
      </c>
      <c r="X2" s="48" t="s">
        <v>74</v>
      </c>
      <c r="Y2" s="48" t="s">
        <v>75</v>
      </c>
      <c r="Z2" s="48" t="s">
        <v>76</v>
      </c>
      <c r="AA2" s="48" t="s">
        <v>67</v>
      </c>
      <c r="AB2" s="48" t="s">
        <v>68</v>
      </c>
      <c r="AC2" s="48" t="s">
        <v>69</v>
      </c>
      <c r="AD2" s="48" t="s">
        <v>70</v>
      </c>
      <c r="AE2" s="48" t="s">
        <v>71</v>
      </c>
      <c r="AF2" s="48" t="s">
        <v>72</v>
      </c>
      <c r="AG2" s="48" t="s">
        <v>73</v>
      </c>
      <c r="AH2" s="48" t="s">
        <v>74</v>
      </c>
      <c r="AI2" s="48" t="s">
        <v>75</v>
      </c>
      <c r="AJ2" s="48" t="s">
        <v>76</v>
      </c>
      <c r="AK2" s="49"/>
      <c r="AL2" s="48" t="str">
        <f>G1</f>
        <v>Pre-vaccination</v>
      </c>
      <c r="AM2" s="48" t="str">
        <f>Q1</f>
        <v>Post-vaccination</v>
      </c>
      <c r="AN2" s="49"/>
      <c r="AO2" s="49"/>
      <c r="AP2" s="49"/>
      <c r="AQ2" s="49"/>
      <c r="AR2" s="49"/>
      <c r="AS2" s="49"/>
      <c r="AT2" s="49"/>
      <c r="AU2" s="49"/>
      <c r="AV2" s="49"/>
      <c r="AW2" s="48" t="s">
        <v>77</v>
      </c>
      <c r="AX2" s="48"/>
      <c r="AY2" s="48" t="s">
        <v>67</v>
      </c>
      <c r="AZ2" s="48" t="s">
        <v>68</v>
      </c>
      <c r="BA2" s="48" t="s">
        <v>69</v>
      </c>
      <c r="BB2" s="48" t="s">
        <v>70</v>
      </c>
      <c r="BC2" s="48" t="s">
        <v>71</v>
      </c>
      <c r="BD2" s="48" t="s">
        <v>72</v>
      </c>
      <c r="BE2" s="48" t="s">
        <v>73</v>
      </c>
      <c r="BF2" s="48" t="s">
        <v>74</v>
      </c>
      <c r="BG2" s="48" t="s">
        <v>75</v>
      </c>
      <c r="BH2" s="48" t="s">
        <v>76</v>
      </c>
      <c r="BI2" s="48" t="s">
        <v>67</v>
      </c>
      <c r="BJ2" s="48" t="s">
        <v>68</v>
      </c>
      <c r="BK2" s="48" t="s">
        <v>69</v>
      </c>
      <c r="BL2" s="48" t="s">
        <v>70</v>
      </c>
      <c r="BM2" s="48" t="s">
        <v>71</v>
      </c>
      <c r="BN2" s="48" t="s">
        <v>72</v>
      </c>
      <c r="BO2" s="48" t="s">
        <v>73</v>
      </c>
      <c r="BP2" s="48" t="s">
        <v>74</v>
      </c>
      <c r="BQ2" s="48" t="s">
        <v>75</v>
      </c>
      <c r="BR2" s="48" t="s">
        <v>76</v>
      </c>
    </row>
    <row r="3" spans="1:70" ht="15" customHeight="1" x14ac:dyDescent="0.3">
      <c r="A3" s="50" t="s">
        <v>78</v>
      </c>
      <c r="B3" s="50"/>
      <c r="C3" s="50"/>
      <c r="D3" s="50"/>
      <c r="E3" s="50"/>
      <c r="F3" s="50"/>
      <c r="G3" s="51">
        <f t="shared" ref="G3:AJ3" si="0">SUMPRODUCT(G4:G104,$C$4:$C$104)</f>
        <v>1.5554608899984373E-2</v>
      </c>
      <c r="H3" s="51">
        <f t="shared" si="0"/>
        <v>5.1745478534686662E-3</v>
      </c>
      <c r="I3" s="51">
        <f t="shared" si="0"/>
        <v>7.321112420131606E-3</v>
      </c>
      <c r="J3" s="51">
        <f t="shared" si="0"/>
        <v>2.000682025359466E-3</v>
      </c>
      <c r="K3" s="51">
        <f t="shared" si="0"/>
        <v>0.17305090690078803</v>
      </c>
      <c r="L3" s="51">
        <f t="shared" si="0"/>
        <v>5.0011429405102399E-2</v>
      </c>
      <c r="M3" s="51">
        <f t="shared" si="0"/>
        <v>1.0577574850836623E-2</v>
      </c>
      <c r="N3" s="51">
        <f t="shared" si="0"/>
        <v>3.2267762963411875E-3</v>
      </c>
      <c r="O3" s="51">
        <f t="shared" si="0"/>
        <v>11.557114395810565</v>
      </c>
      <c r="P3" s="51">
        <f t="shared" si="0"/>
        <v>3.8447023563024785</v>
      </c>
      <c r="Q3" s="51">
        <f t="shared" si="0"/>
        <v>3.1109217799968739E-3</v>
      </c>
      <c r="R3" s="51">
        <f t="shared" si="0"/>
        <v>1.0349095706937337E-3</v>
      </c>
      <c r="S3" s="51">
        <f t="shared" si="0"/>
        <v>1.4642224840263215E-3</v>
      </c>
      <c r="T3" s="51">
        <f t="shared" si="0"/>
        <v>4.001364050718928E-4</v>
      </c>
      <c r="U3" s="51">
        <f t="shared" si="0"/>
        <v>3.4610181380157604E-2</v>
      </c>
      <c r="V3" s="51">
        <f t="shared" si="0"/>
        <v>1.000228588102048E-2</v>
      </c>
      <c r="W3" s="51">
        <f t="shared" si="0"/>
        <v>2.1155149701673238E-3</v>
      </c>
      <c r="X3" s="51">
        <f t="shared" si="0"/>
        <v>6.4535525926823776E-4</v>
      </c>
      <c r="Y3" s="51">
        <f t="shared" si="0"/>
        <v>2.3114228791621123</v>
      </c>
      <c r="Z3" s="51">
        <f t="shared" si="0"/>
        <v>0.76894047126049558</v>
      </c>
      <c r="AA3" s="51">
        <f t="shared" si="0"/>
        <v>1.2443687119987496E-2</v>
      </c>
      <c r="AB3" s="51">
        <f t="shared" si="0"/>
        <v>4.1396382827749373E-3</v>
      </c>
      <c r="AC3" s="51">
        <f t="shared" si="0"/>
        <v>5.8568899361052884E-3</v>
      </c>
      <c r="AD3" s="51">
        <f t="shared" si="0"/>
        <v>1.6005456202875718E-3</v>
      </c>
      <c r="AE3" s="51">
        <f t="shared" si="0"/>
        <v>0.13844072552063044</v>
      </c>
      <c r="AF3" s="51">
        <f t="shared" si="0"/>
        <v>4.0009143524081935E-2</v>
      </c>
      <c r="AG3" s="51">
        <f t="shared" si="0"/>
        <v>8.4620598806692988E-3</v>
      </c>
      <c r="AH3" s="51">
        <f t="shared" si="0"/>
        <v>2.581421037072951E-3</v>
      </c>
      <c r="AI3" s="51">
        <f t="shared" si="0"/>
        <v>9.2456915166484528</v>
      </c>
      <c r="AJ3" s="51">
        <f t="shared" si="0"/>
        <v>3.0757618850419837</v>
      </c>
      <c r="AK3" s="49"/>
      <c r="AL3" s="49"/>
      <c r="AM3" s="49"/>
      <c r="AN3" s="49"/>
      <c r="AO3" s="49"/>
      <c r="AP3" s="49"/>
      <c r="AQ3" s="49"/>
      <c r="AR3" s="49"/>
      <c r="AS3" s="49"/>
      <c r="AT3" s="49"/>
      <c r="AU3" s="49"/>
      <c r="AV3" s="6" t="s">
        <v>79</v>
      </c>
      <c r="AW3" s="52">
        <f>Customisation!$H$18+Customisation!$H$19*4</f>
        <v>0.52</v>
      </c>
      <c r="AX3" s="52"/>
      <c r="AY3" s="51">
        <f t="shared" ref="AY3:BR3" si="1">SUMPRODUCT(AY4:AY104,$C$4:$C$104)</f>
        <v>1.555460889998437E-3</v>
      </c>
      <c r="AZ3" s="51">
        <f t="shared" si="1"/>
        <v>5.1745478534686684E-4</v>
      </c>
      <c r="BA3" s="51">
        <f t="shared" si="1"/>
        <v>7.3211124201316073E-4</v>
      </c>
      <c r="BB3" s="51">
        <f t="shared" si="1"/>
        <v>2.000682025359464E-4</v>
      </c>
      <c r="BC3" s="51">
        <f t="shared" si="1"/>
        <v>1.7305090690078802E-2</v>
      </c>
      <c r="BD3" s="51">
        <f t="shared" si="1"/>
        <v>5.0011429405102401E-3</v>
      </c>
      <c r="BE3" s="51">
        <f t="shared" si="1"/>
        <v>1.0577574850836619E-3</v>
      </c>
      <c r="BF3" s="51">
        <f t="shared" si="1"/>
        <v>3.2267762963411888E-4</v>
      </c>
      <c r="BG3" s="51">
        <f t="shared" si="1"/>
        <v>1.1557114395810562</v>
      </c>
      <c r="BH3" s="51">
        <f t="shared" si="1"/>
        <v>0.38447023563024779</v>
      </c>
      <c r="BI3" s="51">
        <f t="shared" si="1"/>
        <v>1.555460889998437E-3</v>
      </c>
      <c r="BJ3" s="51">
        <f t="shared" si="1"/>
        <v>5.1745478534686684E-4</v>
      </c>
      <c r="BK3" s="51">
        <f t="shared" si="1"/>
        <v>7.3211124201316073E-4</v>
      </c>
      <c r="BL3" s="51">
        <f t="shared" si="1"/>
        <v>2.000682025359464E-4</v>
      </c>
      <c r="BM3" s="51">
        <f t="shared" si="1"/>
        <v>1.7305090690078802E-2</v>
      </c>
      <c r="BN3" s="51">
        <f t="shared" si="1"/>
        <v>5.0011429405102401E-3</v>
      </c>
      <c r="BO3" s="51">
        <f t="shared" si="1"/>
        <v>1.0577574850836619E-3</v>
      </c>
      <c r="BP3" s="51">
        <f t="shared" si="1"/>
        <v>3.2267762963411888E-4</v>
      </c>
      <c r="BQ3" s="51">
        <f t="shared" si="1"/>
        <v>1.1557114395810562</v>
      </c>
      <c r="BR3" s="51">
        <f t="shared" si="1"/>
        <v>0.38447023563024779</v>
      </c>
    </row>
    <row r="4" spans="1:70" ht="14.25" customHeight="1" x14ac:dyDescent="0.3">
      <c r="A4" s="1">
        <v>0</v>
      </c>
      <c r="B4" s="53">
        <f>'Life table'!D2</f>
        <v>1</v>
      </c>
      <c r="C4" s="53">
        <f>IF($A4&lt;Customisation!$H$13,0,B4)/LOOKUP(Customisation!$H$13,$A$4:$A$104,$B$4:$B$104)</f>
        <v>0</v>
      </c>
      <c r="D4" s="1">
        <f>IF($A4&lt;=Customisation!$H$13,1,1/(1+Customisation!$H$21)^($A4-Customisation!$H$13))</f>
        <v>1</v>
      </c>
      <c r="E4" s="1">
        <v>0</v>
      </c>
      <c r="F4" s="1">
        <f t="shared" ref="F4:F104" si="2">C4*D4</f>
        <v>0</v>
      </c>
      <c r="G4" s="54">
        <f>'Age data'!M8*Customisation!$H$22</f>
        <v>0</v>
      </c>
      <c r="H4" s="54">
        <f t="shared" ref="H4:H104" si="3">G4*D4</f>
        <v>0</v>
      </c>
      <c r="I4" s="54">
        <f>'Age data'!N8*Customisation!$H$22</f>
        <v>0</v>
      </c>
      <c r="J4" s="55">
        <f t="shared" ref="J4:J104" si="4">I4*D4</f>
        <v>0</v>
      </c>
      <c r="K4" s="54">
        <f>I4*'Life table'!I2</f>
        <v>0</v>
      </c>
      <c r="L4" s="54">
        <f>J4*'Life table'!J2</f>
        <v>0</v>
      </c>
      <c r="M4" s="54">
        <f t="shared" ref="M4:M104" si="5">(G4-I4)*$AW$3+I4*$AW$4</f>
        <v>0</v>
      </c>
      <c r="N4" s="54">
        <f>((G4-I4)*$AW$5+I4*$AW$6)/(1+Customisation!$H$21)^($A4-12)</f>
        <v>0</v>
      </c>
      <c r="O4" s="54">
        <f>G4*Customisation!$H$17</f>
        <v>0</v>
      </c>
      <c r="P4" s="54">
        <f>O4/(1+Customisation!$H$21)^($A4-12)</f>
        <v>0</v>
      </c>
      <c r="Q4" s="54">
        <f>IF($A4&lt;Customisation!$H$13,G4,G4*(1-Customisation!$H$11*Customisation!$H$12))</f>
        <v>0</v>
      </c>
      <c r="R4" s="54">
        <f>IF($A4&lt;Customisation!$H$13,H4,H4*(1-Customisation!$H$11*Customisation!$H$12))</f>
        <v>0</v>
      </c>
      <c r="S4" s="54">
        <f>IF($A4&lt;Customisation!$H$13,I4,I4*(1-Customisation!$H$11*Customisation!$H$12))</f>
        <v>0</v>
      </c>
      <c r="T4" s="54">
        <f>IF($A4&lt;Customisation!$H$13,J4,J4*(1-Customisation!$H$11*Customisation!$H$12))</f>
        <v>0</v>
      </c>
      <c r="U4" s="54">
        <f>IF($A4&lt;Customisation!$H$13,K4,K4*(1-Customisation!$H$11*Customisation!$H$12))</f>
        <v>0</v>
      </c>
      <c r="V4" s="54">
        <f>IF($A4&lt;Customisation!$H$13,L4,L4*(1-Customisation!$H$11*Customisation!$H$12))</f>
        <v>0</v>
      </c>
      <c r="W4" s="54">
        <f>IF($A4&lt;Customisation!$H$13,M4,M4*(1-Customisation!$H$11*Customisation!$H$12))</f>
        <v>0</v>
      </c>
      <c r="X4" s="54">
        <f>IF($A4&lt;Customisation!$H$13,N4,N4*(1-Customisation!$H$11*Customisation!$H$12))</f>
        <v>0</v>
      </c>
      <c r="Y4" s="54">
        <f>IF($A4&lt;Customisation!$H$13,O4,O4*(1-Customisation!$H$11*Customisation!$H$12))</f>
        <v>0</v>
      </c>
      <c r="Z4" s="54">
        <f>IF($A4&lt;Customisation!$H$13,P4,P4*(1-Customisation!$H$11*Customisation!$H$12))</f>
        <v>0</v>
      </c>
      <c r="AA4" s="54">
        <f>G4-Q4</f>
        <v>0</v>
      </c>
      <c r="AB4" s="54">
        <f t="shared" ref="AB4:AJ4" si="6">H4-R4</f>
        <v>0</v>
      </c>
      <c r="AC4" s="54">
        <f t="shared" si="6"/>
        <v>0</v>
      </c>
      <c r="AD4" s="54">
        <f t="shared" si="6"/>
        <v>0</v>
      </c>
      <c r="AE4" s="54">
        <f t="shared" si="6"/>
        <v>0</v>
      </c>
      <c r="AF4" s="54">
        <f t="shared" si="6"/>
        <v>0</v>
      </c>
      <c r="AG4" s="54">
        <f t="shared" si="6"/>
        <v>0</v>
      </c>
      <c r="AH4" s="54">
        <f t="shared" si="6"/>
        <v>0</v>
      </c>
      <c r="AI4" s="54">
        <f t="shared" si="6"/>
        <v>0</v>
      </c>
      <c r="AJ4" s="54">
        <f t="shared" si="6"/>
        <v>0</v>
      </c>
      <c r="AK4" s="1"/>
      <c r="AL4" s="56">
        <f t="shared" ref="AL4:AL104" si="7">G4*100000</f>
        <v>0</v>
      </c>
      <c r="AM4" s="56">
        <f t="shared" ref="AM4:AM104" si="8">Q4*100000</f>
        <v>0</v>
      </c>
      <c r="AN4" s="1"/>
      <c r="AO4" s="1"/>
      <c r="AP4" s="1"/>
      <c r="AQ4" s="1"/>
      <c r="AR4" s="1"/>
      <c r="AS4" s="1"/>
      <c r="AT4" s="1"/>
      <c r="AU4" s="1"/>
      <c r="AV4" s="6" t="s">
        <v>80</v>
      </c>
      <c r="AW4" s="52">
        <f>Customisation!$H$18+Customisation!$H$20</f>
        <v>0.86</v>
      </c>
      <c r="AX4" s="52"/>
      <c r="AY4" s="54">
        <f>IF($A4&lt;Customisation!$H$13,G4,G4*(1-Customisation!$H$24*Customisation!$H$12))</f>
        <v>0</v>
      </c>
      <c r="AZ4" s="54">
        <f>IF($A4&lt;Customisation!$H$13,H4,H4*(1-Customisation!$H$24*Customisation!$H$12))</f>
        <v>0</v>
      </c>
      <c r="BA4" s="54">
        <f>IF($A4&lt;Customisation!$H$13,I4,I4*(1-Customisation!$H$24*Customisation!$H$12))</f>
        <v>0</v>
      </c>
      <c r="BB4" s="54">
        <f>IF($A4&lt;Customisation!$H$13,J4,J4*(1-Customisation!$H$24*Customisation!$H$12))</f>
        <v>0</v>
      </c>
      <c r="BC4" s="54">
        <f>IF($A4&lt;Customisation!$H$13,K4,K4*(1-Customisation!$H$24*Customisation!$H$12))</f>
        <v>0</v>
      </c>
      <c r="BD4" s="54">
        <f>IF($A4&lt;Customisation!$H$13,L4,L4*(1-Customisation!$H$24*Customisation!$H$12))</f>
        <v>0</v>
      </c>
      <c r="BE4" s="54">
        <f>IF($A4&lt;Customisation!$H$13,M4,M4*(1-Customisation!$H$24*Customisation!$H$12))</f>
        <v>0</v>
      </c>
      <c r="BF4" s="54">
        <f>IF($A4&lt;Customisation!$H$13,N4,N4*(1-Customisation!$H$24*Customisation!$H$12))</f>
        <v>0</v>
      </c>
      <c r="BG4" s="54">
        <f>IF($A4&lt;Customisation!$H$13,O4,O4*(1-Customisation!$H$24*Customisation!$H$12))</f>
        <v>0</v>
      </c>
      <c r="BH4" s="54">
        <f>IF($A4&lt;Customisation!$H$13,P4,P4*(1-Customisation!$H$24*Customisation!$H$12))</f>
        <v>0</v>
      </c>
      <c r="BI4" s="54">
        <f t="shared" ref="BI4:BR4" si="9">Q4-AY4</f>
        <v>0</v>
      </c>
      <c r="BJ4" s="54">
        <f t="shared" si="9"/>
        <v>0</v>
      </c>
      <c r="BK4" s="54">
        <f t="shared" si="9"/>
        <v>0</v>
      </c>
      <c r="BL4" s="54">
        <f t="shared" si="9"/>
        <v>0</v>
      </c>
      <c r="BM4" s="54">
        <f t="shared" si="9"/>
        <v>0</v>
      </c>
      <c r="BN4" s="54">
        <f t="shared" si="9"/>
        <v>0</v>
      </c>
      <c r="BO4" s="54">
        <f t="shared" si="9"/>
        <v>0</v>
      </c>
      <c r="BP4" s="54">
        <f t="shared" si="9"/>
        <v>0</v>
      </c>
      <c r="BQ4" s="54">
        <f t="shared" si="9"/>
        <v>0</v>
      </c>
      <c r="BR4" s="54">
        <f t="shared" si="9"/>
        <v>0</v>
      </c>
    </row>
    <row r="5" spans="1:70" ht="14.25" customHeight="1" x14ac:dyDescent="0.3">
      <c r="A5" s="1">
        <f t="shared" ref="A5:A15" si="10">A4+1</f>
        <v>1</v>
      </c>
      <c r="B5" s="53">
        <f>'Life table'!D3</f>
        <v>0.98838999999999999</v>
      </c>
      <c r="C5" s="53">
        <f>IF($A5&lt;Customisation!$H$13,0,B5)/LOOKUP(Customisation!$H$13,$A$4:$A$104,$B$4:$B$104)</f>
        <v>0</v>
      </c>
      <c r="D5" s="1">
        <f>IF($A5&lt;=Customisation!$H$13,1,1/(1+Customisation!$H$21)^($A5-Customisation!$H$13))</f>
        <v>1</v>
      </c>
      <c r="E5" s="1">
        <f t="shared" ref="E5:E104" si="11">E4+D4</f>
        <v>1</v>
      </c>
      <c r="F5" s="1">
        <f t="shared" si="2"/>
        <v>0</v>
      </c>
      <c r="G5" s="54">
        <f>'Age data'!M9*Customisation!$H$22</f>
        <v>0</v>
      </c>
      <c r="H5" s="54">
        <f>G5*D5</f>
        <v>0</v>
      </c>
      <c r="I5" s="54">
        <f>'Age data'!N9*Customisation!$H$22</f>
        <v>0</v>
      </c>
      <c r="J5" s="55">
        <f t="shared" si="4"/>
        <v>0</v>
      </c>
      <c r="K5" s="54">
        <f>I5*'Life table'!I3</f>
        <v>0</v>
      </c>
      <c r="L5" s="54">
        <f>J5*'Life table'!J3</f>
        <v>0</v>
      </c>
      <c r="M5" s="54">
        <f>(G5-I5)*$AW$3+I5*$AW$4</f>
        <v>0</v>
      </c>
      <c r="N5" s="54">
        <f>((G5-I5)*$AW$5+I5*$AW$6)/(1+Customisation!$H$21)^($A5-12)</f>
        <v>0</v>
      </c>
      <c r="O5" s="54">
        <f>G5*Customisation!$H$17</f>
        <v>0</v>
      </c>
      <c r="P5" s="54">
        <f>O5/(1+Customisation!$H$21)^($A5-12)</f>
        <v>0</v>
      </c>
      <c r="Q5" s="54">
        <f>IF($A5&lt;Customisation!$H$13,G5,G5*(1-Customisation!$H$11*Customisation!$H$12))</f>
        <v>0</v>
      </c>
      <c r="R5" s="54">
        <f>IF($A5&lt;Customisation!$H$13,H5,H5*(1-Customisation!$H$11*Customisation!$H$12))</f>
        <v>0</v>
      </c>
      <c r="S5" s="54">
        <f>IF($A5&lt;Customisation!$H$13,I5,I5*(1-Customisation!$H$11*Customisation!$H$12))</f>
        <v>0</v>
      </c>
      <c r="T5" s="54">
        <f>IF($A5&lt;Customisation!$H$13,J5,J5*(1-Customisation!$H$11*Customisation!$H$12))</f>
        <v>0</v>
      </c>
      <c r="U5" s="54">
        <f>IF($A5&lt;Customisation!$H$13,K5,K5*(1-Customisation!$H$11*Customisation!$H$12))</f>
        <v>0</v>
      </c>
      <c r="V5" s="54">
        <f>IF($A5&lt;Customisation!$H$13,L5,L5*(1-Customisation!$H$11*Customisation!$H$12))</f>
        <v>0</v>
      </c>
      <c r="W5" s="54">
        <f>IF($A5&lt;Customisation!$H$13,M5,M5*(1-Customisation!$H$11*Customisation!$H$12))</f>
        <v>0</v>
      </c>
      <c r="X5" s="54">
        <f>IF($A5&lt;Customisation!$H$13,N5,N5*(1-Customisation!$H$11*Customisation!$H$12))</f>
        <v>0</v>
      </c>
      <c r="Y5" s="54">
        <f>IF($A5&lt;Customisation!$H$13,O5,O5*(1-Customisation!$H$11*Customisation!$H$12))</f>
        <v>0</v>
      </c>
      <c r="Z5" s="54">
        <f>IF($A5&lt;Customisation!$H$13,P5,P5*(1-Customisation!$H$11*Customisation!$H$12))</f>
        <v>0</v>
      </c>
      <c r="AA5" s="54">
        <f t="shared" ref="AA5:AJ5" si="12">G5-Q5</f>
        <v>0</v>
      </c>
      <c r="AB5" s="54">
        <f t="shared" si="12"/>
        <v>0</v>
      </c>
      <c r="AC5" s="54">
        <f t="shared" si="12"/>
        <v>0</v>
      </c>
      <c r="AD5" s="54">
        <f t="shared" si="12"/>
        <v>0</v>
      </c>
      <c r="AE5" s="54">
        <f t="shared" si="12"/>
        <v>0</v>
      </c>
      <c r="AF5" s="54">
        <f t="shared" si="12"/>
        <v>0</v>
      </c>
      <c r="AG5" s="54">
        <f t="shared" si="12"/>
        <v>0</v>
      </c>
      <c r="AH5" s="54">
        <f t="shared" si="12"/>
        <v>0</v>
      </c>
      <c r="AI5" s="54">
        <f t="shared" si="12"/>
        <v>0</v>
      </c>
      <c r="AJ5" s="54">
        <f t="shared" si="12"/>
        <v>0</v>
      </c>
      <c r="AK5" s="1"/>
      <c r="AL5" s="56">
        <f t="shared" si="7"/>
        <v>0</v>
      </c>
      <c r="AM5" s="56">
        <f t="shared" si="8"/>
        <v>0</v>
      </c>
      <c r="AN5" s="1"/>
      <c r="AO5" s="1"/>
      <c r="AP5" s="1"/>
      <c r="AQ5" s="1"/>
      <c r="AR5" s="1"/>
      <c r="AS5" s="1"/>
      <c r="AT5" s="1"/>
      <c r="AU5" s="1"/>
      <c r="AV5" s="6" t="s">
        <v>81</v>
      </c>
      <c r="AW5" s="52">
        <f>Customisation!$H$18+Customisation!$H$19*(1/(1+'Country selection'!$E$21)+1/(1+'Country selection'!$E$21)^2+1/(1+'Country selection'!$E$21)^3+1/(1+'Country selection'!$E$21)^4)</f>
        <v>0.4888808243091407</v>
      </c>
      <c r="AX5" s="52"/>
      <c r="AY5" s="54">
        <f>IF($A5&lt;Customisation!$H$13,G5,G5*(1-Customisation!$H$24*Customisation!$H$12))</f>
        <v>0</v>
      </c>
      <c r="AZ5" s="54">
        <f>IF($A5&lt;Customisation!$H$13,H5,H5*(1-Customisation!$H$24*Customisation!$H$12))</f>
        <v>0</v>
      </c>
      <c r="BA5" s="54">
        <f>IF($A5&lt;Customisation!$H$13,I5,I5*(1-Customisation!$H$24*Customisation!$H$12))</f>
        <v>0</v>
      </c>
      <c r="BB5" s="54">
        <f>IF($A5&lt;Customisation!$H$13,J5,J5*(1-Customisation!$H$24*Customisation!$H$12))</f>
        <v>0</v>
      </c>
      <c r="BC5" s="54">
        <f>IF($A5&lt;Customisation!$H$13,K5,K5*(1-Customisation!$H$24*Customisation!$H$12))</f>
        <v>0</v>
      </c>
      <c r="BD5" s="54">
        <f>IF($A5&lt;Customisation!$H$13,L5,L5*(1-Customisation!$H$24*Customisation!$H$12))</f>
        <v>0</v>
      </c>
      <c r="BE5" s="54">
        <f>IF($A5&lt;Customisation!$H$13,M5,M5*(1-Customisation!$H$24*Customisation!$H$12))</f>
        <v>0</v>
      </c>
      <c r="BF5" s="54">
        <f>IF($A5&lt;Customisation!$H$13,N5,N5*(1-Customisation!$H$24*Customisation!$H$12))</f>
        <v>0</v>
      </c>
      <c r="BG5" s="54">
        <f>IF($A5&lt;Customisation!$H$13,O5,O5*(1-Customisation!$H$24*Customisation!$H$12))</f>
        <v>0</v>
      </c>
      <c r="BH5" s="54">
        <f>IF($A5&lt;Customisation!$H$13,P5,P5*(1-Customisation!$H$24*Customisation!$H$12))</f>
        <v>0</v>
      </c>
      <c r="BI5" s="54">
        <f t="shared" ref="BI5:BI68" si="13">Q5-AY5</f>
        <v>0</v>
      </c>
      <c r="BJ5" s="54">
        <f t="shared" ref="BJ5:BJ68" si="14">R5-AZ5</f>
        <v>0</v>
      </c>
      <c r="BK5" s="54">
        <f t="shared" ref="BK5:BK68" si="15">S5-BA5</f>
        <v>0</v>
      </c>
      <c r="BL5" s="54">
        <f t="shared" ref="BL5:BL68" si="16">T5-BB5</f>
        <v>0</v>
      </c>
      <c r="BM5" s="54">
        <f t="shared" ref="BM5:BM68" si="17">U5-BC5</f>
        <v>0</v>
      </c>
      <c r="BN5" s="54">
        <f t="shared" ref="BN5:BN68" si="18">V5-BD5</f>
        <v>0</v>
      </c>
      <c r="BO5" s="54">
        <f t="shared" ref="BO5:BO68" si="19">W5-BE5</f>
        <v>0</v>
      </c>
      <c r="BP5" s="54">
        <f t="shared" ref="BP5:BP68" si="20">X5-BF5</f>
        <v>0</v>
      </c>
      <c r="BQ5" s="54">
        <f t="shared" ref="BQ5:BQ68" si="21">Y5-BG5</f>
        <v>0</v>
      </c>
      <c r="BR5" s="54">
        <f t="shared" ref="BR5:BR68" si="22">Z5-BH5</f>
        <v>0</v>
      </c>
    </row>
    <row r="6" spans="1:70" ht="14.25" customHeight="1" x14ac:dyDescent="0.3">
      <c r="A6" s="1">
        <f t="shared" si="10"/>
        <v>2</v>
      </c>
      <c r="B6" s="53">
        <f>'Life table'!D4</f>
        <v>0.98787603720000006</v>
      </c>
      <c r="C6" s="53">
        <f>IF($A6&lt;Customisation!$H$13,0,B6)/LOOKUP(Customisation!$H$13,$A$4:$A$104,$B$4:$B$104)</f>
        <v>0</v>
      </c>
      <c r="D6" s="1">
        <f>IF($A6&lt;=Customisation!$H$13,1,1/(1+Customisation!$H$21)^($A6-Customisation!$H$13))</f>
        <v>1</v>
      </c>
      <c r="E6" s="1">
        <f t="shared" si="11"/>
        <v>2</v>
      </c>
      <c r="F6" s="1">
        <f t="shared" si="2"/>
        <v>0</v>
      </c>
      <c r="G6" s="54">
        <f>'Age data'!M10*Customisation!$H$22</f>
        <v>0</v>
      </c>
      <c r="H6" s="54">
        <f t="shared" si="3"/>
        <v>0</v>
      </c>
      <c r="I6" s="54">
        <f>'Age data'!N10*Customisation!$H$22</f>
        <v>0</v>
      </c>
      <c r="J6" s="55">
        <f>I6*D6</f>
        <v>0</v>
      </c>
      <c r="K6" s="54">
        <f>I6*'Life table'!I4</f>
        <v>0</v>
      </c>
      <c r="L6" s="54">
        <f>J6*'Life table'!J4</f>
        <v>0</v>
      </c>
      <c r="M6" s="54">
        <f t="shared" si="5"/>
        <v>0</v>
      </c>
      <c r="N6" s="54">
        <f>((G6-I6)*$AW$5+I6*$AW$6)/(1+Customisation!$H$21)^($A6-12)</f>
        <v>0</v>
      </c>
      <c r="O6" s="54">
        <f>G6*Customisation!$H$17</f>
        <v>0</v>
      </c>
      <c r="P6" s="54">
        <f>O6/(1+Customisation!$H$21)^($A6-12)</f>
        <v>0</v>
      </c>
      <c r="Q6" s="54">
        <f>IF($A6&lt;Customisation!$H$13,G6,G6*(1-Customisation!$H$11*Customisation!$H$12))</f>
        <v>0</v>
      </c>
      <c r="R6" s="54">
        <f>IF($A6&lt;Customisation!$H$13,H6,H6*(1-Customisation!$H$11*Customisation!$H$12))</f>
        <v>0</v>
      </c>
      <c r="S6" s="54">
        <f>IF($A6&lt;Customisation!$H$13,I6,I6*(1-Customisation!$H$11*Customisation!$H$12))</f>
        <v>0</v>
      </c>
      <c r="T6" s="54">
        <f>IF($A6&lt;Customisation!$H$13,J6,J6*(1-Customisation!$H$11*Customisation!$H$12))</f>
        <v>0</v>
      </c>
      <c r="U6" s="54">
        <f>IF($A6&lt;Customisation!$H$13,K6,K6*(1-Customisation!$H$11*Customisation!$H$12))</f>
        <v>0</v>
      </c>
      <c r="V6" s="54">
        <f>IF($A6&lt;Customisation!$H$13,L6,L6*(1-Customisation!$H$11*Customisation!$H$12))</f>
        <v>0</v>
      </c>
      <c r="W6" s="54">
        <f>IF($A6&lt;Customisation!$H$13,M6,M6*(1-Customisation!$H$11*Customisation!$H$12))</f>
        <v>0</v>
      </c>
      <c r="X6" s="54">
        <f>IF($A6&lt;Customisation!$H$13,N6,N6*(1-Customisation!$H$11*Customisation!$H$12))</f>
        <v>0</v>
      </c>
      <c r="Y6" s="54">
        <f>IF($A6&lt;Customisation!$H$13,O6,O6*(1-Customisation!$H$11*Customisation!$H$12))</f>
        <v>0</v>
      </c>
      <c r="Z6" s="54">
        <f>IF($A6&lt;Customisation!$H$13,P6,P6*(1-Customisation!$H$11*Customisation!$H$12))</f>
        <v>0</v>
      </c>
      <c r="AA6" s="54">
        <f t="shared" ref="AA6:AJ6" si="23">G6-Q6</f>
        <v>0</v>
      </c>
      <c r="AB6" s="54">
        <f t="shared" si="23"/>
        <v>0</v>
      </c>
      <c r="AC6" s="54">
        <f t="shared" si="23"/>
        <v>0</v>
      </c>
      <c r="AD6" s="54">
        <f t="shared" si="23"/>
        <v>0</v>
      </c>
      <c r="AE6" s="54">
        <f t="shared" si="23"/>
        <v>0</v>
      </c>
      <c r="AF6" s="54">
        <f t="shared" si="23"/>
        <v>0</v>
      </c>
      <c r="AG6" s="54">
        <f t="shared" si="23"/>
        <v>0</v>
      </c>
      <c r="AH6" s="54">
        <f t="shared" si="23"/>
        <v>0</v>
      </c>
      <c r="AI6" s="54">
        <f t="shared" si="23"/>
        <v>0</v>
      </c>
      <c r="AJ6" s="54">
        <f t="shared" si="23"/>
        <v>0</v>
      </c>
      <c r="AK6" s="1"/>
      <c r="AL6" s="56">
        <f t="shared" si="7"/>
        <v>0</v>
      </c>
      <c r="AM6" s="56">
        <f t="shared" si="8"/>
        <v>0</v>
      </c>
      <c r="AN6" s="1"/>
      <c r="AO6" s="1"/>
      <c r="AP6" s="1"/>
      <c r="AQ6" s="1"/>
      <c r="AR6" s="1"/>
      <c r="AS6" s="1"/>
      <c r="AT6" s="1"/>
      <c r="AU6" s="1"/>
      <c r="AV6" s="6" t="s">
        <v>82</v>
      </c>
      <c r="AW6" s="57">
        <f>Customisation!$H$18+Customisation!$H$20*1/(1+'Country selection'!$E$21)</f>
        <v>0.83728155339805821</v>
      </c>
      <c r="AX6" s="57"/>
      <c r="AY6" s="54">
        <f>IF($A6&lt;Customisation!$H$13,G6,G6*(1-Customisation!$H$24*Customisation!$H$12))</f>
        <v>0</v>
      </c>
      <c r="AZ6" s="54">
        <f>IF($A6&lt;Customisation!$H$13,H6,H6*(1-Customisation!$H$24*Customisation!$H$12))</f>
        <v>0</v>
      </c>
      <c r="BA6" s="54">
        <f>IF($A6&lt;Customisation!$H$13,I6,I6*(1-Customisation!$H$24*Customisation!$H$12))</f>
        <v>0</v>
      </c>
      <c r="BB6" s="54">
        <f>IF($A6&lt;Customisation!$H$13,J6,J6*(1-Customisation!$H$24*Customisation!$H$12))</f>
        <v>0</v>
      </c>
      <c r="BC6" s="54">
        <f>IF($A6&lt;Customisation!$H$13,K6,K6*(1-Customisation!$H$24*Customisation!$H$12))</f>
        <v>0</v>
      </c>
      <c r="BD6" s="54">
        <f>IF($A6&lt;Customisation!$H$13,L6,L6*(1-Customisation!$H$24*Customisation!$H$12))</f>
        <v>0</v>
      </c>
      <c r="BE6" s="54">
        <f>IF($A6&lt;Customisation!$H$13,M6,M6*(1-Customisation!$H$24*Customisation!$H$12))</f>
        <v>0</v>
      </c>
      <c r="BF6" s="54">
        <f>IF($A6&lt;Customisation!$H$13,N6,N6*(1-Customisation!$H$24*Customisation!$H$12))</f>
        <v>0</v>
      </c>
      <c r="BG6" s="54">
        <f>IF($A6&lt;Customisation!$H$13,O6,O6*(1-Customisation!$H$24*Customisation!$H$12))</f>
        <v>0</v>
      </c>
      <c r="BH6" s="54">
        <f>IF($A6&lt;Customisation!$H$13,P6,P6*(1-Customisation!$H$24*Customisation!$H$12))</f>
        <v>0</v>
      </c>
      <c r="BI6" s="54">
        <f t="shared" si="13"/>
        <v>0</v>
      </c>
      <c r="BJ6" s="54">
        <f t="shared" si="14"/>
        <v>0</v>
      </c>
      <c r="BK6" s="54">
        <f t="shared" si="15"/>
        <v>0</v>
      </c>
      <c r="BL6" s="54">
        <f t="shared" si="16"/>
        <v>0</v>
      </c>
      <c r="BM6" s="54">
        <f t="shared" si="17"/>
        <v>0</v>
      </c>
      <c r="BN6" s="54">
        <f t="shared" si="18"/>
        <v>0</v>
      </c>
      <c r="BO6" s="54">
        <f t="shared" si="19"/>
        <v>0</v>
      </c>
      <c r="BP6" s="54">
        <f t="shared" si="20"/>
        <v>0</v>
      </c>
      <c r="BQ6" s="54">
        <f t="shared" si="21"/>
        <v>0</v>
      </c>
      <c r="BR6" s="54">
        <f t="shared" si="22"/>
        <v>0</v>
      </c>
    </row>
    <row r="7" spans="1:70" ht="14.25" customHeight="1" x14ac:dyDescent="0.3">
      <c r="A7" s="1">
        <f t="shared" si="10"/>
        <v>3</v>
      </c>
      <c r="B7" s="53">
        <f>'Life table'!D5</f>
        <v>0.98736234166065606</v>
      </c>
      <c r="C7" s="53">
        <f>IF($A7&lt;Customisation!$H$13,0,B7)/LOOKUP(Customisation!$H$13,$A$4:$A$104,$B$4:$B$104)</f>
        <v>0</v>
      </c>
      <c r="D7" s="1">
        <f>IF($A7&lt;=Customisation!$H$13,1,1/(1+Customisation!$H$21)^($A7-Customisation!$H$13))</f>
        <v>1</v>
      </c>
      <c r="E7" s="1">
        <f t="shared" si="11"/>
        <v>3</v>
      </c>
      <c r="F7" s="1">
        <f t="shared" si="2"/>
        <v>0</v>
      </c>
      <c r="G7" s="54">
        <f>'Age data'!M11*Customisation!$H$22</f>
        <v>0</v>
      </c>
      <c r="H7" s="54">
        <f t="shared" si="3"/>
        <v>0</v>
      </c>
      <c r="I7" s="54">
        <f>'Age data'!N11*Customisation!$H$22</f>
        <v>0</v>
      </c>
      <c r="J7" s="55">
        <f t="shared" si="4"/>
        <v>0</v>
      </c>
      <c r="K7" s="54">
        <f>I7*'Life table'!I5</f>
        <v>0</v>
      </c>
      <c r="L7" s="54">
        <f>J7*'Life table'!J5</f>
        <v>0</v>
      </c>
      <c r="M7" s="54">
        <f t="shared" si="5"/>
        <v>0</v>
      </c>
      <c r="N7" s="54">
        <f>((G7-I7)*$AW$5+I7*$AW$6)/(1+Customisation!$H$21)^($A7-12)</f>
        <v>0</v>
      </c>
      <c r="O7" s="54">
        <f>G7*Customisation!$H$17</f>
        <v>0</v>
      </c>
      <c r="P7" s="54">
        <f>O7/(1+Customisation!$H$21)^($A7-12)</f>
        <v>0</v>
      </c>
      <c r="Q7" s="54">
        <f>IF($A7&lt;Customisation!$H$13,G7,G7*(1-Customisation!$H$11*Customisation!$H$12))</f>
        <v>0</v>
      </c>
      <c r="R7" s="54">
        <f>IF($A7&lt;Customisation!$H$13,H7,H7*(1-Customisation!$H$11*Customisation!$H$12))</f>
        <v>0</v>
      </c>
      <c r="S7" s="54">
        <f>IF($A7&lt;Customisation!$H$13,I7,I7*(1-Customisation!$H$11*Customisation!$H$12))</f>
        <v>0</v>
      </c>
      <c r="T7" s="54">
        <f>IF($A7&lt;Customisation!$H$13,J7,J7*(1-Customisation!$H$11*Customisation!$H$12))</f>
        <v>0</v>
      </c>
      <c r="U7" s="54">
        <f>IF($A7&lt;Customisation!$H$13,K7,K7*(1-Customisation!$H$11*Customisation!$H$12))</f>
        <v>0</v>
      </c>
      <c r="V7" s="54">
        <f>IF($A7&lt;Customisation!$H$13,L7,L7*(1-Customisation!$H$11*Customisation!$H$12))</f>
        <v>0</v>
      </c>
      <c r="W7" s="54">
        <f>IF($A7&lt;Customisation!$H$13,M7,M7*(1-Customisation!$H$11*Customisation!$H$12))</f>
        <v>0</v>
      </c>
      <c r="X7" s="54">
        <f>IF($A7&lt;Customisation!$H$13,N7,N7*(1-Customisation!$H$11*Customisation!$H$12))</f>
        <v>0</v>
      </c>
      <c r="Y7" s="54">
        <f>IF($A7&lt;Customisation!$H$13,O7,O7*(1-Customisation!$H$11*Customisation!$H$12))</f>
        <v>0</v>
      </c>
      <c r="Z7" s="54">
        <f>IF($A7&lt;Customisation!$H$13,P7,P7*(1-Customisation!$H$11*Customisation!$H$12))</f>
        <v>0</v>
      </c>
      <c r="AA7" s="54">
        <f t="shared" ref="AA7:AJ7" si="24">G7-Q7</f>
        <v>0</v>
      </c>
      <c r="AB7" s="54">
        <f t="shared" si="24"/>
        <v>0</v>
      </c>
      <c r="AC7" s="54">
        <f t="shared" si="24"/>
        <v>0</v>
      </c>
      <c r="AD7" s="54">
        <f t="shared" si="24"/>
        <v>0</v>
      </c>
      <c r="AE7" s="54">
        <f t="shared" si="24"/>
        <v>0</v>
      </c>
      <c r="AF7" s="54">
        <f t="shared" si="24"/>
        <v>0</v>
      </c>
      <c r="AG7" s="54">
        <f t="shared" si="24"/>
        <v>0</v>
      </c>
      <c r="AH7" s="54">
        <f t="shared" si="24"/>
        <v>0</v>
      </c>
      <c r="AI7" s="54">
        <f t="shared" si="24"/>
        <v>0</v>
      </c>
      <c r="AJ7" s="54">
        <f t="shared" si="24"/>
        <v>0</v>
      </c>
      <c r="AK7" s="1"/>
      <c r="AL7" s="56">
        <f t="shared" si="7"/>
        <v>0</v>
      </c>
      <c r="AM7" s="56">
        <f t="shared" si="8"/>
        <v>0</v>
      </c>
      <c r="AN7" s="1"/>
      <c r="AO7" s="1"/>
      <c r="AP7" s="1"/>
      <c r="AQ7" s="1"/>
      <c r="AR7" s="1"/>
      <c r="AS7" s="1"/>
      <c r="AT7" s="1"/>
      <c r="AU7" s="1"/>
      <c r="AV7" s="1"/>
      <c r="AW7" s="1"/>
      <c r="AX7" s="1"/>
      <c r="AY7" s="54">
        <f>IF($A7&lt;Customisation!$H$13,G7,G7*(1-Customisation!$H$24*Customisation!$H$12))</f>
        <v>0</v>
      </c>
      <c r="AZ7" s="54">
        <f>IF($A7&lt;Customisation!$H$13,H7,H7*(1-Customisation!$H$24*Customisation!$H$12))</f>
        <v>0</v>
      </c>
      <c r="BA7" s="54">
        <f>IF($A7&lt;Customisation!$H$13,I7,I7*(1-Customisation!$H$24*Customisation!$H$12))</f>
        <v>0</v>
      </c>
      <c r="BB7" s="54">
        <f>IF($A7&lt;Customisation!$H$13,J7,J7*(1-Customisation!$H$24*Customisation!$H$12))</f>
        <v>0</v>
      </c>
      <c r="BC7" s="54">
        <f>IF($A7&lt;Customisation!$H$13,K7,K7*(1-Customisation!$H$24*Customisation!$H$12))</f>
        <v>0</v>
      </c>
      <c r="BD7" s="54">
        <f>IF($A7&lt;Customisation!$H$13,L7,L7*(1-Customisation!$H$24*Customisation!$H$12))</f>
        <v>0</v>
      </c>
      <c r="BE7" s="54">
        <f>IF($A7&lt;Customisation!$H$13,M7,M7*(1-Customisation!$H$24*Customisation!$H$12))</f>
        <v>0</v>
      </c>
      <c r="BF7" s="54">
        <f>IF($A7&lt;Customisation!$H$13,N7,N7*(1-Customisation!$H$24*Customisation!$H$12))</f>
        <v>0</v>
      </c>
      <c r="BG7" s="54">
        <f>IF($A7&lt;Customisation!$H$13,O7,O7*(1-Customisation!$H$24*Customisation!$H$12))</f>
        <v>0</v>
      </c>
      <c r="BH7" s="54">
        <f>IF($A7&lt;Customisation!$H$13,P7,P7*(1-Customisation!$H$24*Customisation!$H$12))</f>
        <v>0</v>
      </c>
      <c r="BI7" s="54">
        <f t="shared" si="13"/>
        <v>0</v>
      </c>
      <c r="BJ7" s="54">
        <f t="shared" si="14"/>
        <v>0</v>
      </c>
      <c r="BK7" s="54">
        <f t="shared" si="15"/>
        <v>0</v>
      </c>
      <c r="BL7" s="54">
        <f t="shared" si="16"/>
        <v>0</v>
      </c>
      <c r="BM7" s="54">
        <f t="shared" si="17"/>
        <v>0</v>
      </c>
      <c r="BN7" s="54">
        <f t="shared" si="18"/>
        <v>0</v>
      </c>
      <c r="BO7" s="54">
        <f t="shared" si="19"/>
        <v>0</v>
      </c>
      <c r="BP7" s="54">
        <f t="shared" si="20"/>
        <v>0</v>
      </c>
      <c r="BQ7" s="54">
        <f t="shared" si="21"/>
        <v>0</v>
      </c>
      <c r="BR7" s="54">
        <f t="shared" si="22"/>
        <v>0</v>
      </c>
    </row>
    <row r="8" spans="1:70" ht="14.25" customHeight="1" x14ac:dyDescent="0.3">
      <c r="A8" s="1">
        <f t="shared" si="10"/>
        <v>4</v>
      </c>
      <c r="B8" s="53">
        <f>'Life table'!D6</f>
        <v>0.98684891324299251</v>
      </c>
      <c r="C8" s="53">
        <f>IF($A8&lt;Customisation!$H$13,0,B8)/LOOKUP(Customisation!$H$13,$A$4:$A$104,$B$4:$B$104)</f>
        <v>0</v>
      </c>
      <c r="D8" s="1">
        <f>IF($A8&lt;=Customisation!$H$13,1,1/(1+Customisation!$H$21)^($A8-Customisation!$H$13))</f>
        <v>1</v>
      </c>
      <c r="E8" s="1">
        <f t="shared" si="11"/>
        <v>4</v>
      </c>
      <c r="F8" s="1">
        <f t="shared" si="2"/>
        <v>0</v>
      </c>
      <c r="G8" s="54">
        <f>'Age data'!M12*Customisation!$H$22</f>
        <v>0</v>
      </c>
      <c r="H8" s="54">
        <f t="shared" si="3"/>
        <v>0</v>
      </c>
      <c r="I8" s="54">
        <f>'Age data'!N12*Customisation!$H$22</f>
        <v>0</v>
      </c>
      <c r="J8" s="55">
        <f t="shared" si="4"/>
        <v>0</v>
      </c>
      <c r="K8" s="54">
        <f>I8*'Life table'!I6</f>
        <v>0</v>
      </c>
      <c r="L8" s="54">
        <f>J8*'Life table'!J6</f>
        <v>0</v>
      </c>
      <c r="M8" s="54">
        <f t="shared" si="5"/>
        <v>0</v>
      </c>
      <c r="N8" s="54">
        <f>((G8-I8)*$AW$5+I8*$AW$6)/(1+Customisation!$H$21)^($A8-12)</f>
        <v>0</v>
      </c>
      <c r="O8" s="54">
        <f>G8*Customisation!$H$17</f>
        <v>0</v>
      </c>
      <c r="P8" s="54">
        <f>O8/(1+Customisation!$H$21)^($A8-12)</f>
        <v>0</v>
      </c>
      <c r="Q8" s="54">
        <f>IF($A8&lt;Customisation!$H$13,G8,G8*(1-Customisation!$H$11*Customisation!$H$12))</f>
        <v>0</v>
      </c>
      <c r="R8" s="54">
        <f>IF($A8&lt;Customisation!$H$13,H8,H8*(1-Customisation!$H$11*Customisation!$H$12))</f>
        <v>0</v>
      </c>
      <c r="S8" s="54">
        <f>IF($A8&lt;Customisation!$H$13,I8,I8*(1-Customisation!$H$11*Customisation!$H$12))</f>
        <v>0</v>
      </c>
      <c r="T8" s="54">
        <f>IF($A8&lt;Customisation!$H$13,J8,J8*(1-Customisation!$H$11*Customisation!$H$12))</f>
        <v>0</v>
      </c>
      <c r="U8" s="54">
        <f>IF($A8&lt;Customisation!$H$13,K8,K8*(1-Customisation!$H$11*Customisation!$H$12))</f>
        <v>0</v>
      </c>
      <c r="V8" s="54">
        <f>IF($A8&lt;Customisation!$H$13,L8,L8*(1-Customisation!$H$11*Customisation!$H$12))</f>
        <v>0</v>
      </c>
      <c r="W8" s="54">
        <f>IF($A8&lt;Customisation!$H$13,M8,M8*(1-Customisation!$H$11*Customisation!$H$12))</f>
        <v>0</v>
      </c>
      <c r="X8" s="54">
        <f>IF($A8&lt;Customisation!$H$13,N8,N8*(1-Customisation!$H$11*Customisation!$H$12))</f>
        <v>0</v>
      </c>
      <c r="Y8" s="54">
        <f>IF($A8&lt;Customisation!$H$13,O8,O8*(1-Customisation!$H$11*Customisation!$H$12))</f>
        <v>0</v>
      </c>
      <c r="Z8" s="54">
        <f>IF($A8&lt;Customisation!$H$13,P8,P8*(1-Customisation!$H$11*Customisation!$H$12))</f>
        <v>0</v>
      </c>
      <c r="AA8" s="54">
        <f t="shared" ref="AA8:AJ8" si="25">G8-Q8</f>
        <v>0</v>
      </c>
      <c r="AB8" s="54">
        <f t="shared" si="25"/>
        <v>0</v>
      </c>
      <c r="AC8" s="54">
        <f t="shared" si="25"/>
        <v>0</v>
      </c>
      <c r="AD8" s="54">
        <f t="shared" si="25"/>
        <v>0</v>
      </c>
      <c r="AE8" s="54">
        <f t="shared" si="25"/>
        <v>0</v>
      </c>
      <c r="AF8" s="54">
        <f t="shared" si="25"/>
        <v>0</v>
      </c>
      <c r="AG8" s="54">
        <f t="shared" si="25"/>
        <v>0</v>
      </c>
      <c r="AH8" s="54">
        <f t="shared" si="25"/>
        <v>0</v>
      </c>
      <c r="AI8" s="54">
        <f t="shared" si="25"/>
        <v>0</v>
      </c>
      <c r="AJ8" s="54">
        <f t="shared" si="25"/>
        <v>0</v>
      </c>
      <c r="AK8" s="1"/>
      <c r="AL8" s="56">
        <f t="shared" si="7"/>
        <v>0</v>
      </c>
      <c r="AM8" s="56">
        <f t="shared" si="8"/>
        <v>0</v>
      </c>
      <c r="AN8" s="1"/>
      <c r="AO8" s="1"/>
      <c r="AP8" s="1"/>
      <c r="AQ8" s="1"/>
      <c r="AR8" s="1"/>
      <c r="AS8" s="1"/>
      <c r="AT8" s="1"/>
      <c r="AU8" s="1"/>
      <c r="AV8" s="1"/>
      <c r="AW8" s="1"/>
      <c r="AX8" s="1"/>
      <c r="AY8" s="54">
        <f>IF($A8&lt;Customisation!$H$13,G8,G8*(1-Customisation!$H$24*Customisation!$H$12))</f>
        <v>0</v>
      </c>
      <c r="AZ8" s="54">
        <f>IF($A8&lt;Customisation!$H$13,H8,H8*(1-Customisation!$H$24*Customisation!$H$12))</f>
        <v>0</v>
      </c>
      <c r="BA8" s="54">
        <f>IF($A8&lt;Customisation!$H$13,I8,I8*(1-Customisation!$H$24*Customisation!$H$12))</f>
        <v>0</v>
      </c>
      <c r="BB8" s="54">
        <f>IF($A8&lt;Customisation!$H$13,J8,J8*(1-Customisation!$H$24*Customisation!$H$12))</f>
        <v>0</v>
      </c>
      <c r="BC8" s="54">
        <f>IF($A8&lt;Customisation!$H$13,K8,K8*(1-Customisation!$H$24*Customisation!$H$12))</f>
        <v>0</v>
      </c>
      <c r="BD8" s="54">
        <f>IF($A8&lt;Customisation!$H$13,L8,L8*(1-Customisation!$H$24*Customisation!$H$12))</f>
        <v>0</v>
      </c>
      <c r="BE8" s="54">
        <f>IF($A8&lt;Customisation!$H$13,M8,M8*(1-Customisation!$H$24*Customisation!$H$12))</f>
        <v>0</v>
      </c>
      <c r="BF8" s="54">
        <f>IF($A8&lt;Customisation!$H$13,N8,N8*(1-Customisation!$H$24*Customisation!$H$12))</f>
        <v>0</v>
      </c>
      <c r="BG8" s="54">
        <f>IF($A8&lt;Customisation!$H$13,O8,O8*(1-Customisation!$H$24*Customisation!$H$12))</f>
        <v>0</v>
      </c>
      <c r="BH8" s="54">
        <f>IF($A8&lt;Customisation!$H$13,P8,P8*(1-Customisation!$H$24*Customisation!$H$12))</f>
        <v>0</v>
      </c>
      <c r="BI8" s="54">
        <f t="shared" si="13"/>
        <v>0</v>
      </c>
      <c r="BJ8" s="54">
        <f t="shared" si="14"/>
        <v>0</v>
      </c>
      <c r="BK8" s="54">
        <f t="shared" si="15"/>
        <v>0</v>
      </c>
      <c r="BL8" s="54">
        <f t="shared" si="16"/>
        <v>0</v>
      </c>
      <c r="BM8" s="54">
        <f t="shared" si="17"/>
        <v>0</v>
      </c>
      <c r="BN8" s="54">
        <f t="shared" si="18"/>
        <v>0</v>
      </c>
      <c r="BO8" s="54">
        <f t="shared" si="19"/>
        <v>0</v>
      </c>
      <c r="BP8" s="54">
        <f t="shared" si="20"/>
        <v>0</v>
      </c>
      <c r="BQ8" s="54">
        <f t="shared" si="21"/>
        <v>0</v>
      </c>
      <c r="BR8" s="54">
        <f t="shared" si="22"/>
        <v>0</v>
      </c>
    </row>
    <row r="9" spans="1:70" ht="14.25" customHeight="1" x14ac:dyDescent="0.3">
      <c r="A9" s="1">
        <f t="shared" si="10"/>
        <v>5</v>
      </c>
      <c r="B9" s="53">
        <f>'Life table'!D7</f>
        <v>0.98633575180810618</v>
      </c>
      <c r="C9" s="53">
        <f>IF($A9&lt;Customisation!$H$13,0,B9)/LOOKUP(Customisation!$H$13,$A$4:$A$104,$B$4:$B$104)</f>
        <v>0</v>
      </c>
      <c r="D9" s="1">
        <f>IF($A9&lt;=Customisation!$H$13,1,1/(1+Customisation!$H$21)^($A9-Customisation!$H$13))</f>
        <v>1</v>
      </c>
      <c r="E9" s="1">
        <f t="shared" si="11"/>
        <v>5</v>
      </c>
      <c r="F9" s="1">
        <f t="shared" si="2"/>
        <v>0</v>
      </c>
      <c r="G9" s="54">
        <f>'Age data'!M13*Customisation!$H$22</f>
        <v>0</v>
      </c>
      <c r="H9" s="54">
        <f t="shared" si="3"/>
        <v>0</v>
      </c>
      <c r="I9" s="54">
        <f>'Age data'!N13*Customisation!$H$22</f>
        <v>0</v>
      </c>
      <c r="J9" s="55">
        <f t="shared" si="4"/>
        <v>0</v>
      </c>
      <c r="K9" s="54">
        <f>I9*'Life table'!I7</f>
        <v>0</v>
      </c>
      <c r="L9" s="54">
        <f>J9*'Life table'!J7</f>
        <v>0</v>
      </c>
      <c r="M9" s="54">
        <f t="shared" si="5"/>
        <v>0</v>
      </c>
      <c r="N9" s="54">
        <f>((G9-I9)*$AW$5+I9*$AW$6)/(1+Customisation!$H$21)^($A9-12)</f>
        <v>0</v>
      </c>
      <c r="O9" s="54">
        <f>G9*Customisation!$H$17</f>
        <v>0</v>
      </c>
      <c r="P9" s="54">
        <f>O9/(1+Customisation!$H$21)^($A9-12)</f>
        <v>0</v>
      </c>
      <c r="Q9" s="54">
        <f>IF($A9&lt;Customisation!$H$13,G9,G9*(1-Customisation!$H$11*Customisation!$H$12))</f>
        <v>0</v>
      </c>
      <c r="R9" s="54">
        <f>IF($A9&lt;Customisation!$H$13,H9,H9*(1-Customisation!$H$11*Customisation!$H$12))</f>
        <v>0</v>
      </c>
      <c r="S9" s="54">
        <f>IF($A9&lt;Customisation!$H$13,I9,I9*(1-Customisation!$H$11*Customisation!$H$12))</f>
        <v>0</v>
      </c>
      <c r="T9" s="54">
        <f>IF($A9&lt;Customisation!$H$13,J9,J9*(1-Customisation!$H$11*Customisation!$H$12))</f>
        <v>0</v>
      </c>
      <c r="U9" s="54">
        <f>IF($A9&lt;Customisation!$H$13,K9,K9*(1-Customisation!$H$11*Customisation!$H$12))</f>
        <v>0</v>
      </c>
      <c r="V9" s="54">
        <f>IF($A9&lt;Customisation!$H$13,L9,L9*(1-Customisation!$H$11*Customisation!$H$12))</f>
        <v>0</v>
      </c>
      <c r="W9" s="54">
        <f>IF($A9&lt;Customisation!$H$13,M9,M9*(1-Customisation!$H$11*Customisation!$H$12))</f>
        <v>0</v>
      </c>
      <c r="X9" s="54">
        <f>IF($A9&lt;Customisation!$H$13,N9,N9*(1-Customisation!$H$11*Customisation!$H$12))</f>
        <v>0</v>
      </c>
      <c r="Y9" s="54">
        <f>IF($A9&lt;Customisation!$H$13,O9,O9*(1-Customisation!$H$11*Customisation!$H$12))</f>
        <v>0</v>
      </c>
      <c r="Z9" s="54">
        <f>IF($A9&lt;Customisation!$H$13,P9,P9*(1-Customisation!$H$11*Customisation!$H$12))</f>
        <v>0</v>
      </c>
      <c r="AA9" s="54">
        <f t="shared" ref="AA9:AJ9" si="26">G9-Q9</f>
        <v>0</v>
      </c>
      <c r="AB9" s="54">
        <f t="shared" si="26"/>
        <v>0</v>
      </c>
      <c r="AC9" s="54">
        <f t="shared" si="26"/>
        <v>0</v>
      </c>
      <c r="AD9" s="54">
        <f t="shared" si="26"/>
        <v>0</v>
      </c>
      <c r="AE9" s="54">
        <f t="shared" si="26"/>
        <v>0</v>
      </c>
      <c r="AF9" s="54">
        <f t="shared" si="26"/>
        <v>0</v>
      </c>
      <c r="AG9" s="54">
        <f t="shared" si="26"/>
        <v>0</v>
      </c>
      <c r="AH9" s="54">
        <f t="shared" si="26"/>
        <v>0</v>
      </c>
      <c r="AI9" s="54">
        <f t="shared" si="26"/>
        <v>0</v>
      </c>
      <c r="AJ9" s="54">
        <f t="shared" si="26"/>
        <v>0</v>
      </c>
      <c r="AK9" s="1"/>
      <c r="AL9" s="56">
        <f t="shared" si="7"/>
        <v>0</v>
      </c>
      <c r="AM9" s="56">
        <f t="shared" si="8"/>
        <v>0</v>
      </c>
      <c r="AN9" s="1"/>
      <c r="AO9" s="1"/>
      <c r="AP9" s="1"/>
      <c r="AQ9" s="1"/>
      <c r="AR9" s="1"/>
      <c r="AS9" s="1"/>
      <c r="AT9" s="1"/>
      <c r="AU9" s="1"/>
      <c r="AV9" s="1"/>
      <c r="AW9" s="1"/>
      <c r="AX9" s="1"/>
      <c r="AY9" s="54">
        <f>IF($A9&lt;Customisation!$H$13,G9,G9*(1-Customisation!$H$24*Customisation!$H$12))</f>
        <v>0</v>
      </c>
      <c r="AZ9" s="54">
        <f>IF($A9&lt;Customisation!$H$13,H9,H9*(1-Customisation!$H$24*Customisation!$H$12))</f>
        <v>0</v>
      </c>
      <c r="BA9" s="54">
        <f>IF($A9&lt;Customisation!$H$13,I9,I9*(1-Customisation!$H$24*Customisation!$H$12))</f>
        <v>0</v>
      </c>
      <c r="BB9" s="54">
        <f>IF($A9&lt;Customisation!$H$13,J9,J9*(1-Customisation!$H$24*Customisation!$H$12))</f>
        <v>0</v>
      </c>
      <c r="BC9" s="54">
        <f>IF($A9&lt;Customisation!$H$13,K9,K9*(1-Customisation!$H$24*Customisation!$H$12))</f>
        <v>0</v>
      </c>
      <c r="BD9" s="54">
        <f>IF($A9&lt;Customisation!$H$13,L9,L9*(1-Customisation!$H$24*Customisation!$H$12))</f>
        <v>0</v>
      </c>
      <c r="BE9" s="54">
        <f>IF($A9&lt;Customisation!$H$13,M9,M9*(1-Customisation!$H$24*Customisation!$H$12))</f>
        <v>0</v>
      </c>
      <c r="BF9" s="54">
        <f>IF($A9&lt;Customisation!$H$13,N9,N9*(1-Customisation!$H$24*Customisation!$H$12))</f>
        <v>0</v>
      </c>
      <c r="BG9" s="54">
        <f>IF($A9&lt;Customisation!$H$13,O9,O9*(1-Customisation!$H$24*Customisation!$H$12))</f>
        <v>0</v>
      </c>
      <c r="BH9" s="54">
        <f>IF($A9&lt;Customisation!$H$13,P9,P9*(1-Customisation!$H$24*Customisation!$H$12))</f>
        <v>0</v>
      </c>
      <c r="BI9" s="54">
        <f t="shared" si="13"/>
        <v>0</v>
      </c>
      <c r="BJ9" s="54">
        <f t="shared" si="14"/>
        <v>0</v>
      </c>
      <c r="BK9" s="54">
        <f t="shared" si="15"/>
        <v>0</v>
      </c>
      <c r="BL9" s="54">
        <f t="shared" si="16"/>
        <v>0</v>
      </c>
      <c r="BM9" s="54">
        <f t="shared" si="17"/>
        <v>0</v>
      </c>
      <c r="BN9" s="54">
        <f t="shared" si="18"/>
        <v>0</v>
      </c>
      <c r="BO9" s="54">
        <f t="shared" si="19"/>
        <v>0</v>
      </c>
      <c r="BP9" s="54">
        <f t="shared" si="20"/>
        <v>0</v>
      </c>
      <c r="BQ9" s="54">
        <f t="shared" si="21"/>
        <v>0</v>
      </c>
      <c r="BR9" s="54">
        <f t="shared" si="22"/>
        <v>0</v>
      </c>
    </row>
    <row r="10" spans="1:70" ht="14.25" customHeight="1" x14ac:dyDescent="0.3">
      <c r="A10" s="1">
        <f t="shared" si="10"/>
        <v>6</v>
      </c>
      <c r="B10" s="53">
        <f>'Life table'!D8</f>
        <v>0.98608916787015422</v>
      </c>
      <c r="C10" s="53">
        <f>IF($A10&lt;Customisation!$H$13,0,B10)/LOOKUP(Customisation!$H$13,$A$4:$A$104,$B$4:$B$104)</f>
        <v>0</v>
      </c>
      <c r="D10" s="1">
        <f>IF($A10&lt;=Customisation!$H$13,1,1/(1+Customisation!$H$21)^($A10-Customisation!$H$13))</f>
        <v>1</v>
      </c>
      <c r="E10" s="1">
        <f t="shared" si="11"/>
        <v>6</v>
      </c>
      <c r="F10" s="1">
        <f t="shared" si="2"/>
        <v>0</v>
      </c>
      <c r="G10" s="54">
        <f>'Age data'!M14*Customisation!$H$22</f>
        <v>0</v>
      </c>
      <c r="H10" s="54">
        <f t="shared" si="3"/>
        <v>0</v>
      </c>
      <c r="I10" s="54">
        <f>'Age data'!N14*Customisation!$H$22</f>
        <v>0</v>
      </c>
      <c r="J10" s="55">
        <f t="shared" si="4"/>
        <v>0</v>
      </c>
      <c r="K10" s="54">
        <f>I10*'Life table'!I8</f>
        <v>0</v>
      </c>
      <c r="L10" s="54">
        <f>J10*'Life table'!J8</f>
        <v>0</v>
      </c>
      <c r="M10" s="54">
        <f t="shared" si="5"/>
        <v>0</v>
      </c>
      <c r="N10" s="54">
        <f>((G10-I10)*$AW$5+I10*$AW$6)/(1+Customisation!$H$21)^($A10-12)</f>
        <v>0</v>
      </c>
      <c r="O10" s="54">
        <f>G10*Customisation!$H$17</f>
        <v>0</v>
      </c>
      <c r="P10" s="54">
        <f>O10/(1+Customisation!$H$21)^($A10-12)</f>
        <v>0</v>
      </c>
      <c r="Q10" s="54">
        <f>IF($A10&lt;Customisation!$H$13,G10,G10*(1-Customisation!$H$11*Customisation!$H$12))</f>
        <v>0</v>
      </c>
      <c r="R10" s="54">
        <f>IF($A10&lt;Customisation!$H$13,H10,H10*(1-Customisation!$H$11*Customisation!$H$12))</f>
        <v>0</v>
      </c>
      <c r="S10" s="54">
        <f>IF($A10&lt;Customisation!$H$13,I10,I10*(1-Customisation!$H$11*Customisation!$H$12))</f>
        <v>0</v>
      </c>
      <c r="T10" s="54">
        <f>IF($A10&lt;Customisation!$H$13,J10,J10*(1-Customisation!$H$11*Customisation!$H$12))</f>
        <v>0</v>
      </c>
      <c r="U10" s="54">
        <f>IF($A10&lt;Customisation!$H$13,K10,K10*(1-Customisation!$H$11*Customisation!$H$12))</f>
        <v>0</v>
      </c>
      <c r="V10" s="54">
        <f>IF($A10&lt;Customisation!$H$13,L10,L10*(1-Customisation!$H$11*Customisation!$H$12))</f>
        <v>0</v>
      </c>
      <c r="W10" s="54">
        <f>IF($A10&lt;Customisation!$H$13,M10,M10*(1-Customisation!$H$11*Customisation!$H$12))</f>
        <v>0</v>
      </c>
      <c r="X10" s="54">
        <f>IF($A10&lt;Customisation!$H$13,N10,N10*(1-Customisation!$H$11*Customisation!$H$12))</f>
        <v>0</v>
      </c>
      <c r="Y10" s="54">
        <f>IF($A10&lt;Customisation!$H$13,O10,O10*(1-Customisation!$H$11*Customisation!$H$12))</f>
        <v>0</v>
      </c>
      <c r="Z10" s="54">
        <f>IF($A10&lt;Customisation!$H$13,P10,P10*(1-Customisation!$H$11*Customisation!$H$12))</f>
        <v>0</v>
      </c>
      <c r="AA10" s="54">
        <f t="shared" ref="AA10:AJ10" si="27">G10-Q10</f>
        <v>0</v>
      </c>
      <c r="AB10" s="54">
        <f t="shared" si="27"/>
        <v>0</v>
      </c>
      <c r="AC10" s="54">
        <f t="shared" si="27"/>
        <v>0</v>
      </c>
      <c r="AD10" s="54">
        <f t="shared" si="27"/>
        <v>0</v>
      </c>
      <c r="AE10" s="54">
        <f t="shared" si="27"/>
        <v>0</v>
      </c>
      <c r="AF10" s="54">
        <f t="shared" si="27"/>
        <v>0</v>
      </c>
      <c r="AG10" s="54">
        <f t="shared" si="27"/>
        <v>0</v>
      </c>
      <c r="AH10" s="54">
        <f t="shared" si="27"/>
        <v>0</v>
      </c>
      <c r="AI10" s="54">
        <f t="shared" si="27"/>
        <v>0</v>
      </c>
      <c r="AJ10" s="54">
        <f t="shared" si="27"/>
        <v>0</v>
      </c>
      <c r="AK10" s="1"/>
      <c r="AL10" s="56">
        <f t="shared" si="7"/>
        <v>0</v>
      </c>
      <c r="AM10" s="56">
        <f t="shared" si="8"/>
        <v>0</v>
      </c>
      <c r="AN10" s="1"/>
      <c r="AO10" s="1"/>
      <c r="AP10" s="1"/>
      <c r="AQ10" s="1"/>
      <c r="AR10" s="1"/>
      <c r="AS10" s="1"/>
      <c r="AT10" s="1"/>
      <c r="AU10" s="1"/>
      <c r="AV10" s="1"/>
      <c r="AW10" s="1"/>
      <c r="AX10" s="1"/>
      <c r="AY10" s="54">
        <f>IF($A10&lt;Customisation!$H$13,G10,G10*(1-Customisation!$H$24*Customisation!$H$12))</f>
        <v>0</v>
      </c>
      <c r="AZ10" s="54">
        <f>IF($A10&lt;Customisation!$H$13,H10,H10*(1-Customisation!$H$24*Customisation!$H$12))</f>
        <v>0</v>
      </c>
      <c r="BA10" s="54">
        <f>IF($A10&lt;Customisation!$H$13,I10,I10*(1-Customisation!$H$24*Customisation!$H$12))</f>
        <v>0</v>
      </c>
      <c r="BB10" s="54">
        <f>IF($A10&lt;Customisation!$H$13,J10,J10*(1-Customisation!$H$24*Customisation!$H$12))</f>
        <v>0</v>
      </c>
      <c r="BC10" s="54">
        <f>IF($A10&lt;Customisation!$H$13,K10,K10*(1-Customisation!$H$24*Customisation!$H$12))</f>
        <v>0</v>
      </c>
      <c r="BD10" s="54">
        <f>IF($A10&lt;Customisation!$H$13,L10,L10*(1-Customisation!$H$24*Customisation!$H$12))</f>
        <v>0</v>
      </c>
      <c r="BE10" s="54">
        <f>IF($A10&lt;Customisation!$H$13,M10,M10*(1-Customisation!$H$24*Customisation!$H$12))</f>
        <v>0</v>
      </c>
      <c r="BF10" s="54">
        <f>IF($A10&lt;Customisation!$H$13,N10,N10*(1-Customisation!$H$24*Customisation!$H$12))</f>
        <v>0</v>
      </c>
      <c r="BG10" s="54">
        <f>IF($A10&lt;Customisation!$H$13,O10,O10*(1-Customisation!$H$24*Customisation!$H$12))</f>
        <v>0</v>
      </c>
      <c r="BH10" s="54">
        <f>IF($A10&lt;Customisation!$H$13,P10,P10*(1-Customisation!$H$24*Customisation!$H$12))</f>
        <v>0</v>
      </c>
      <c r="BI10" s="54">
        <f t="shared" si="13"/>
        <v>0</v>
      </c>
      <c r="BJ10" s="54">
        <f t="shared" si="14"/>
        <v>0</v>
      </c>
      <c r="BK10" s="54">
        <f t="shared" si="15"/>
        <v>0</v>
      </c>
      <c r="BL10" s="54">
        <f t="shared" si="16"/>
        <v>0</v>
      </c>
      <c r="BM10" s="54">
        <f t="shared" si="17"/>
        <v>0</v>
      </c>
      <c r="BN10" s="54">
        <f t="shared" si="18"/>
        <v>0</v>
      </c>
      <c r="BO10" s="54">
        <f t="shared" si="19"/>
        <v>0</v>
      </c>
      <c r="BP10" s="54">
        <f t="shared" si="20"/>
        <v>0</v>
      </c>
      <c r="BQ10" s="54">
        <f t="shared" si="21"/>
        <v>0</v>
      </c>
      <c r="BR10" s="54">
        <f t="shared" si="22"/>
        <v>0</v>
      </c>
    </row>
    <row r="11" spans="1:70" ht="14.25" customHeight="1" x14ac:dyDescent="0.3">
      <c r="A11" s="1">
        <f t="shared" si="10"/>
        <v>7</v>
      </c>
      <c r="B11" s="53">
        <f>'Life table'!D9</f>
        <v>0.98584264557818668</v>
      </c>
      <c r="C11" s="53">
        <f>IF($A11&lt;Customisation!$H$13,0,B11)/LOOKUP(Customisation!$H$13,$A$4:$A$104,$B$4:$B$104)</f>
        <v>0</v>
      </c>
      <c r="D11" s="1">
        <f>IF($A11&lt;=Customisation!$H$13,1,1/(1+Customisation!$H$21)^($A11-Customisation!$H$13))</f>
        <v>1</v>
      </c>
      <c r="E11" s="1">
        <f t="shared" si="11"/>
        <v>7</v>
      </c>
      <c r="F11" s="1">
        <f t="shared" si="2"/>
        <v>0</v>
      </c>
      <c r="G11" s="54">
        <f>'Age data'!M15*Customisation!$H$22</f>
        <v>0</v>
      </c>
      <c r="H11" s="54">
        <f t="shared" si="3"/>
        <v>0</v>
      </c>
      <c r="I11" s="54">
        <f>'Age data'!N15*Customisation!$H$22</f>
        <v>0</v>
      </c>
      <c r="J11" s="55">
        <f t="shared" si="4"/>
        <v>0</v>
      </c>
      <c r="K11" s="54">
        <f>I11*'Life table'!I9</f>
        <v>0</v>
      </c>
      <c r="L11" s="54">
        <f>J11*'Life table'!J9</f>
        <v>0</v>
      </c>
      <c r="M11" s="54">
        <f t="shared" si="5"/>
        <v>0</v>
      </c>
      <c r="N11" s="54">
        <f>((G11-I11)*$AW$5+I11*$AW$6)/(1+Customisation!$H$21)^($A11-12)</f>
        <v>0</v>
      </c>
      <c r="O11" s="54">
        <f>G11*Customisation!$H$17</f>
        <v>0</v>
      </c>
      <c r="P11" s="54">
        <f>O11/(1+Customisation!$H$21)^($A11-12)</f>
        <v>0</v>
      </c>
      <c r="Q11" s="54">
        <f>IF($A11&lt;Customisation!$H$13,G11,G11*(1-Customisation!$H$11*Customisation!$H$12))</f>
        <v>0</v>
      </c>
      <c r="R11" s="54">
        <f>IF($A11&lt;Customisation!$H$13,H11,H11*(1-Customisation!$H$11*Customisation!$H$12))</f>
        <v>0</v>
      </c>
      <c r="S11" s="54">
        <f>IF($A11&lt;Customisation!$H$13,I11,I11*(1-Customisation!$H$11*Customisation!$H$12))</f>
        <v>0</v>
      </c>
      <c r="T11" s="54">
        <f>IF($A11&lt;Customisation!$H$13,J11,J11*(1-Customisation!$H$11*Customisation!$H$12))</f>
        <v>0</v>
      </c>
      <c r="U11" s="54">
        <f>IF($A11&lt;Customisation!$H$13,K11,K11*(1-Customisation!$H$11*Customisation!$H$12))</f>
        <v>0</v>
      </c>
      <c r="V11" s="54">
        <f>IF($A11&lt;Customisation!$H$13,L11,L11*(1-Customisation!$H$11*Customisation!$H$12))</f>
        <v>0</v>
      </c>
      <c r="W11" s="54">
        <f>IF($A11&lt;Customisation!$H$13,M11,M11*(1-Customisation!$H$11*Customisation!$H$12))</f>
        <v>0</v>
      </c>
      <c r="X11" s="54">
        <f>IF($A11&lt;Customisation!$H$13,N11,N11*(1-Customisation!$H$11*Customisation!$H$12))</f>
        <v>0</v>
      </c>
      <c r="Y11" s="54">
        <f>IF($A11&lt;Customisation!$H$13,O11,O11*(1-Customisation!$H$11*Customisation!$H$12))</f>
        <v>0</v>
      </c>
      <c r="Z11" s="54">
        <f>IF($A11&lt;Customisation!$H$13,P11,P11*(1-Customisation!$H$11*Customisation!$H$12))</f>
        <v>0</v>
      </c>
      <c r="AA11" s="54">
        <f t="shared" ref="AA11:AJ11" si="28">G11-Q11</f>
        <v>0</v>
      </c>
      <c r="AB11" s="54">
        <f t="shared" si="28"/>
        <v>0</v>
      </c>
      <c r="AC11" s="54">
        <f t="shared" si="28"/>
        <v>0</v>
      </c>
      <c r="AD11" s="54">
        <f t="shared" si="28"/>
        <v>0</v>
      </c>
      <c r="AE11" s="54">
        <f t="shared" si="28"/>
        <v>0</v>
      </c>
      <c r="AF11" s="54">
        <f t="shared" si="28"/>
        <v>0</v>
      </c>
      <c r="AG11" s="54">
        <f t="shared" si="28"/>
        <v>0</v>
      </c>
      <c r="AH11" s="54">
        <f t="shared" si="28"/>
        <v>0</v>
      </c>
      <c r="AI11" s="54">
        <f t="shared" si="28"/>
        <v>0</v>
      </c>
      <c r="AJ11" s="54">
        <f t="shared" si="28"/>
        <v>0</v>
      </c>
      <c r="AK11" s="1"/>
      <c r="AL11" s="56">
        <f t="shared" si="7"/>
        <v>0</v>
      </c>
      <c r="AM11" s="56">
        <f t="shared" si="8"/>
        <v>0</v>
      </c>
      <c r="AN11" s="1"/>
      <c r="AO11" s="1"/>
      <c r="AP11" s="1"/>
      <c r="AQ11" s="1"/>
      <c r="AR11" s="1"/>
      <c r="AS11" s="1"/>
      <c r="AT11" s="1"/>
      <c r="AU11" s="1"/>
      <c r="AV11" s="1"/>
      <c r="AW11" s="1"/>
      <c r="AX11" s="1"/>
      <c r="AY11" s="54">
        <f>IF($A11&lt;Customisation!$H$13,G11,G11*(1-Customisation!$H$24*Customisation!$H$12))</f>
        <v>0</v>
      </c>
      <c r="AZ11" s="54">
        <f>IF($A11&lt;Customisation!$H$13,H11,H11*(1-Customisation!$H$24*Customisation!$H$12))</f>
        <v>0</v>
      </c>
      <c r="BA11" s="54">
        <f>IF($A11&lt;Customisation!$H$13,I11,I11*(1-Customisation!$H$24*Customisation!$H$12))</f>
        <v>0</v>
      </c>
      <c r="BB11" s="54">
        <f>IF($A11&lt;Customisation!$H$13,J11,J11*(1-Customisation!$H$24*Customisation!$H$12))</f>
        <v>0</v>
      </c>
      <c r="BC11" s="54">
        <f>IF($A11&lt;Customisation!$H$13,K11,K11*(1-Customisation!$H$24*Customisation!$H$12))</f>
        <v>0</v>
      </c>
      <c r="BD11" s="54">
        <f>IF($A11&lt;Customisation!$H$13,L11,L11*(1-Customisation!$H$24*Customisation!$H$12))</f>
        <v>0</v>
      </c>
      <c r="BE11" s="54">
        <f>IF($A11&lt;Customisation!$H$13,M11,M11*(1-Customisation!$H$24*Customisation!$H$12))</f>
        <v>0</v>
      </c>
      <c r="BF11" s="54">
        <f>IF($A11&lt;Customisation!$H$13,N11,N11*(1-Customisation!$H$24*Customisation!$H$12))</f>
        <v>0</v>
      </c>
      <c r="BG11" s="54">
        <f>IF($A11&lt;Customisation!$H$13,O11,O11*(1-Customisation!$H$24*Customisation!$H$12))</f>
        <v>0</v>
      </c>
      <c r="BH11" s="54">
        <f>IF($A11&lt;Customisation!$H$13,P11,P11*(1-Customisation!$H$24*Customisation!$H$12))</f>
        <v>0</v>
      </c>
      <c r="BI11" s="54">
        <f t="shared" si="13"/>
        <v>0</v>
      </c>
      <c r="BJ11" s="54">
        <f t="shared" si="14"/>
        <v>0</v>
      </c>
      <c r="BK11" s="54">
        <f t="shared" si="15"/>
        <v>0</v>
      </c>
      <c r="BL11" s="54">
        <f t="shared" si="16"/>
        <v>0</v>
      </c>
      <c r="BM11" s="54">
        <f t="shared" si="17"/>
        <v>0</v>
      </c>
      <c r="BN11" s="54">
        <f t="shared" si="18"/>
        <v>0</v>
      </c>
      <c r="BO11" s="54">
        <f t="shared" si="19"/>
        <v>0</v>
      </c>
      <c r="BP11" s="54">
        <f t="shared" si="20"/>
        <v>0</v>
      </c>
      <c r="BQ11" s="54">
        <f t="shared" si="21"/>
        <v>0</v>
      </c>
      <c r="BR11" s="54">
        <f t="shared" si="22"/>
        <v>0</v>
      </c>
    </row>
    <row r="12" spans="1:70" ht="14.25" customHeight="1" x14ac:dyDescent="0.3">
      <c r="A12" s="1">
        <f t="shared" si="10"/>
        <v>8</v>
      </c>
      <c r="B12" s="53">
        <f>'Life table'!D10</f>
        <v>0.98559618491679213</v>
      </c>
      <c r="C12" s="53">
        <f>IF($A12&lt;Customisation!$H$13,0,B12)/LOOKUP(Customisation!$H$13,$A$4:$A$104,$B$4:$B$104)</f>
        <v>0</v>
      </c>
      <c r="D12" s="1">
        <f>IF($A12&lt;=Customisation!$H$13,1,1/(1+Customisation!$H$21)^($A12-Customisation!$H$13))</f>
        <v>1</v>
      </c>
      <c r="E12" s="1">
        <f t="shared" si="11"/>
        <v>8</v>
      </c>
      <c r="F12" s="1">
        <f t="shared" si="2"/>
        <v>0</v>
      </c>
      <c r="G12" s="54">
        <f>'Age data'!M16*Customisation!$H$22</f>
        <v>0</v>
      </c>
      <c r="H12" s="54">
        <f t="shared" si="3"/>
        <v>0</v>
      </c>
      <c r="I12" s="54">
        <f>'Age data'!N16*Customisation!$H$22</f>
        <v>0</v>
      </c>
      <c r="J12" s="55">
        <f t="shared" si="4"/>
        <v>0</v>
      </c>
      <c r="K12" s="54">
        <f>I12*'Life table'!I10</f>
        <v>0</v>
      </c>
      <c r="L12" s="54">
        <f>J12*'Life table'!J10</f>
        <v>0</v>
      </c>
      <c r="M12" s="54">
        <f t="shared" si="5"/>
        <v>0</v>
      </c>
      <c r="N12" s="54">
        <f>((G12-I12)*$AW$5+I12*$AW$6)/(1+Customisation!$H$21)^($A12-12)</f>
        <v>0</v>
      </c>
      <c r="O12" s="54">
        <f>G12*Customisation!$H$17</f>
        <v>0</v>
      </c>
      <c r="P12" s="54">
        <f>O12/(1+Customisation!$H$21)^($A12-12)</f>
        <v>0</v>
      </c>
      <c r="Q12" s="54">
        <f>IF($A12&lt;Customisation!$H$13,G12,G12*(1-Customisation!$H$11*Customisation!$H$12))</f>
        <v>0</v>
      </c>
      <c r="R12" s="54">
        <f>IF($A12&lt;Customisation!$H$13,H12,H12*(1-Customisation!$H$11*Customisation!$H$12))</f>
        <v>0</v>
      </c>
      <c r="S12" s="54">
        <f>IF($A12&lt;Customisation!$H$13,I12,I12*(1-Customisation!$H$11*Customisation!$H$12))</f>
        <v>0</v>
      </c>
      <c r="T12" s="54">
        <f>IF($A12&lt;Customisation!$H$13,J12,J12*(1-Customisation!$H$11*Customisation!$H$12))</f>
        <v>0</v>
      </c>
      <c r="U12" s="54">
        <f>IF($A12&lt;Customisation!$H$13,K12,K12*(1-Customisation!$H$11*Customisation!$H$12))</f>
        <v>0</v>
      </c>
      <c r="V12" s="54">
        <f>IF($A12&lt;Customisation!$H$13,L12,L12*(1-Customisation!$H$11*Customisation!$H$12))</f>
        <v>0</v>
      </c>
      <c r="W12" s="54">
        <f>IF($A12&lt;Customisation!$H$13,M12,M12*(1-Customisation!$H$11*Customisation!$H$12))</f>
        <v>0</v>
      </c>
      <c r="X12" s="54">
        <f>IF($A12&lt;Customisation!$H$13,N12,N12*(1-Customisation!$H$11*Customisation!$H$12))</f>
        <v>0</v>
      </c>
      <c r="Y12" s="54">
        <f>IF($A12&lt;Customisation!$H$13,O12,O12*(1-Customisation!$H$11*Customisation!$H$12))</f>
        <v>0</v>
      </c>
      <c r="Z12" s="54">
        <f>IF($A12&lt;Customisation!$H$13,P12,P12*(1-Customisation!$H$11*Customisation!$H$12))</f>
        <v>0</v>
      </c>
      <c r="AA12" s="54">
        <f t="shared" ref="AA12:AJ12" si="29">G12-Q12</f>
        <v>0</v>
      </c>
      <c r="AB12" s="54">
        <f t="shared" si="29"/>
        <v>0</v>
      </c>
      <c r="AC12" s="54">
        <f t="shared" si="29"/>
        <v>0</v>
      </c>
      <c r="AD12" s="54">
        <f t="shared" si="29"/>
        <v>0</v>
      </c>
      <c r="AE12" s="54">
        <f t="shared" si="29"/>
        <v>0</v>
      </c>
      <c r="AF12" s="54">
        <f t="shared" si="29"/>
        <v>0</v>
      </c>
      <c r="AG12" s="54">
        <f t="shared" si="29"/>
        <v>0</v>
      </c>
      <c r="AH12" s="54">
        <f t="shared" si="29"/>
        <v>0</v>
      </c>
      <c r="AI12" s="54">
        <f t="shared" si="29"/>
        <v>0</v>
      </c>
      <c r="AJ12" s="54">
        <f t="shared" si="29"/>
        <v>0</v>
      </c>
      <c r="AK12" s="1"/>
      <c r="AL12" s="56">
        <f t="shared" si="7"/>
        <v>0</v>
      </c>
      <c r="AM12" s="56">
        <f t="shared" si="8"/>
        <v>0</v>
      </c>
      <c r="AN12" s="1"/>
      <c r="AO12" s="1"/>
      <c r="AP12" s="1"/>
      <c r="AQ12" s="1"/>
      <c r="AR12" s="1"/>
      <c r="AS12" s="1"/>
      <c r="AT12" s="1"/>
      <c r="AU12" s="1"/>
      <c r="AV12" s="1"/>
      <c r="AW12" s="1"/>
      <c r="AX12" s="1"/>
      <c r="AY12" s="54">
        <f>IF($A12&lt;Customisation!$H$13,G12,G12*(1-Customisation!$H$24*Customisation!$H$12))</f>
        <v>0</v>
      </c>
      <c r="AZ12" s="54">
        <f>IF($A12&lt;Customisation!$H$13,H12,H12*(1-Customisation!$H$24*Customisation!$H$12))</f>
        <v>0</v>
      </c>
      <c r="BA12" s="54">
        <f>IF($A12&lt;Customisation!$H$13,I12,I12*(1-Customisation!$H$24*Customisation!$H$12))</f>
        <v>0</v>
      </c>
      <c r="BB12" s="54">
        <f>IF($A12&lt;Customisation!$H$13,J12,J12*(1-Customisation!$H$24*Customisation!$H$12))</f>
        <v>0</v>
      </c>
      <c r="BC12" s="54">
        <f>IF($A12&lt;Customisation!$H$13,K12,K12*(1-Customisation!$H$24*Customisation!$H$12))</f>
        <v>0</v>
      </c>
      <c r="BD12" s="54">
        <f>IF($A12&lt;Customisation!$H$13,L12,L12*(1-Customisation!$H$24*Customisation!$H$12))</f>
        <v>0</v>
      </c>
      <c r="BE12" s="54">
        <f>IF($A12&lt;Customisation!$H$13,M12,M12*(1-Customisation!$H$24*Customisation!$H$12))</f>
        <v>0</v>
      </c>
      <c r="BF12" s="54">
        <f>IF($A12&lt;Customisation!$H$13,N12,N12*(1-Customisation!$H$24*Customisation!$H$12))</f>
        <v>0</v>
      </c>
      <c r="BG12" s="54">
        <f>IF($A12&lt;Customisation!$H$13,O12,O12*(1-Customisation!$H$24*Customisation!$H$12))</f>
        <v>0</v>
      </c>
      <c r="BH12" s="54">
        <f>IF($A12&lt;Customisation!$H$13,P12,P12*(1-Customisation!$H$24*Customisation!$H$12))</f>
        <v>0</v>
      </c>
      <c r="BI12" s="54">
        <f t="shared" si="13"/>
        <v>0</v>
      </c>
      <c r="BJ12" s="54">
        <f t="shared" si="14"/>
        <v>0</v>
      </c>
      <c r="BK12" s="54">
        <f t="shared" si="15"/>
        <v>0</v>
      </c>
      <c r="BL12" s="54">
        <f t="shared" si="16"/>
        <v>0</v>
      </c>
      <c r="BM12" s="54">
        <f t="shared" si="17"/>
        <v>0</v>
      </c>
      <c r="BN12" s="54">
        <f t="shared" si="18"/>
        <v>0</v>
      </c>
      <c r="BO12" s="54">
        <f t="shared" si="19"/>
        <v>0</v>
      </c>
      <c r="BP12" s="54">
        <f t="shared" si="20"/>
        <v>0</v>
      </c>
      <c r="BQ12" s="54">
        <f t="shared" si="21"/>
        <v>0</v>
      </c>
      <c r="BR12" s="54">
        <f t="shared" si="22"/>
        <v>0</v>
      </c>
    </row>
    <row r="13" spans="1:70" ht="14.25" customHeight="1" x14ac:dyDescent="0.3">
      <c r="A13" s="1">
        <f t="shared" si="10"/>
        <v>9</v>
      </c>
      <c r="B13" s="53">
        <f>'Life table'!D11</f>
        <v>0.98534978587056299</v>
      </c>
      <c r="C13" s="53">
        <f>IF($A13&lt;Customisation!$H$13,0,B13)/LOOKUP(Customisation!$H$13,$A$4:$A$104,$B$4:$B$104)</f>
        <v>0</v>
      </c>
      <c r="D13" s="1">
        <f>IF($A13&lt;=Customisation!$H$13,1,1/(1+Customisation!$H$21)^($A13-Customisation!$H$13))</f>
        <v>1</v>
      </c>
      <c r="E13" s="1">
        <f t="shared" si="11"/>
        <v>9</v>
      </c>
      <c r="F13" s="1">
        <f t="shared" si="2"/>
        <v>0</v>
      </c>
      <c r="G13" s="54">
        <f>'Age data'!M17*Customisation!$H$22</f>
        <v>0</v>
      </c>
      <c r="H13" s="54">
        <f t="shared" si="3"/>
        <v>0</v>
      </c>
      <c r="I13" s="54">
        <f>'Age data'!N17*Customisation!$H$22</f>
        <v>0</v>
      </c>
      <c r="J13" s="55">
        <f t="shared" si="4"/>
        <v>0</v>
      </c>
      <c r="K13" s="54">
        <f>I13*'Life table'!I11</f>
        <v>0</v>
      </c>
      <c r="L13" s="54">
        <f>J13*'Life table'!J11</f>
        <v>0</v>
      </c>
      <c r="M13" s="54">
        <f t="shared" si="5"/>
        <v>0</v>
      </c>
      <c r="N13" s="54">
        <f>((G13-I13)*$AW$5+I13*$AW$6)/(1+Customisation!$H$21)^($A13-12)</f>
        <v>0</v>
      </c>
      <c r="O13" s="54">
        <f>G13*Customisation!$H$17</f>
        <v>0</v>
      </c>
      <c r="P13" s="54">
        <f>O13/(1+Customisation!$H$21)^($A13-12)</f>
        <v>0</v>
      </c>
      <c r="Q13" s="54">
        <f>IF($A13&lt;Customisation!$H$13,G13,G13*(1-Customisation!$H$11*Customisation!$H$12))</f>
        <v>0</v>
      </c>
      <c r="R13" s="54">
        <f>IF($A13&lt;Customisation!$H$13,H13,H13*(1-Customisation!$H$11*Customisation!$H$12))</f>
        <v>0</v>
      </c>
      <c r="S13" s="54">
        <f>IF($A13&lt;Customisation!$H$13,I13,I13*(1-Customisation!$H$11*Customisation!$H$12))</f>
        <v>0</v>
      </c>
      <c r="T13" s="54">
        <f>IF($A13&lt;Customisation!$H$13,J13,J13*(1-Customisation!$H$11*Customisation!$H$12))</f>
        <v>0</v>
      </c>
      <c r="U13" s="54">
        <f>IF($A13&lt;Customisation!$H$13,K13,K13*(1-Customisation!$H$11*Customisation!$H$12))</f>
        <v>0</v>
      </c>
      <c r="V13" s="54">
        <f>IF($A13&lt;Customisation!$H$13,L13,L13*(1-Customisation!$H$11*Customisation!$H$12))</f>
        <v>0</v>
      </c>
      <c r="W13" s="54">
        <f>IF($A13&lt;Customisation!$H$13,M13,M13*(1-Customisation!$H$11*Customisation!$H$12))</f>
        <v>0</v>
      </c>
      <c r="X13" s="54">
        <f>IF($A13&lt;Customisation!$H$13,N13,N13*(1-Customisation!$H$11*Customisation!$H$12))</f>
        <v>0</v>
      </c>
      <c r="Y13" s="54">
        <f>IF($A13&lt;Customisation!$H$13,O13,O13*(1-Customisation!$H$11*Customisation!$H$12))</f>
        <v>0</v>
      </c>
      <c r="Z13" s="54">
        <f>IF($A13&lt;Customisation!$H$13,P13,P13*(1-Customisation!$H$11*Customisation!$H$12))</f>
        <v>0</v>
      </c>
      <c r="AA13" s="54">
        <f t="shared" ref="AA13:AJ13" si="30">G13-Q13</f>
        <v>0</v>
      </c>
      <c r="AB13" s="54">
        <f t="shared" si="30"/>
        <v>0</v>
      </c>
      <c r="AC13" s="54">
        <f t="shared" si="30"/>
        <v>0</v>
      </c>
      <c r="AD13" s="54">
        <f t="shared" si="30"/>
        <v>0</v>
      </c>
      <c r="AE13" s="54">
        <f t="shared" si="30"/>
        <v>0</v>
      </c>
      <c r="AF13" s="54">
        <f t="shared" si="30"/>
        <v>0</v>
      </c>
      <c r="AG13" s="54">
        <f t="shared" si="30"/>
        <v>0</v>
      </c>
      <c r="AH13" s="54">
        <f t="shared" si="30"/>
        <v>0</v>
      </c>
      <c r="AI13" s="54">
        <f t="shared" si="30"/>
        <v>0</v>
      </c>
      <c r="AJ13" s="54">
        <f t="shared" si="30"/>
        <v>0</v>
      </c>
      <c r="AK13" s="1"/>
      <c r="AL13" s="56">
        <f t="shared" si="7"/>
        <v>0</v>
      </c>
      <c r="AM13" s="56">
        <f t="shared" si="8"/>
        <v>0</v>
      </c>
      <c r="AN13" s="1"/>
      <c r="AO13" s="1"/>
      <c r="AP13" s="1"/>
      <c r="AQ13" s="1"/>
      <c r="AR13" s="1"/>
      <c r="AS13" s="1"/>
      <c r="AT13" s="1"/>
      <c r="AU13" s="1"/>
      <c r="AV13" s="1"/>
      <c r="AW13" s="1"/>
      <c r="AX13" s="1"/>
      <c r="AY13" s="54">
        <f>IF($A13&lt;Customisation!$H$13,G13,G13*(1-Customisation!$H$24*Customisation!$H$12))</f>
        <v>0</v>
      </c>
      <c r="AZ13" s="54">
        <f>IF($A13&lt;Customisation!$H$13,H13,H13*(1-Customisation!$H$24*Customisation!$H$12))</f>
        <v>0</v>
      </c>
      <c r="BA13" s="54">
        <f>IF($A13&lt;Customisation!$H$13,I13,I13*(1-Customisation!$H$24*Customisation!$H$12))</f>
        <v>0</v>
      </c>
      <c r="BB13" s="54">
        <f>IF($A13&lt;Customisation!$H$13,J13,J13*(1-Customisation!$H$24*Customisation!$H$12))</f>
        <v>0</v>
      </c>
      <c r="BC13" s="54">
        <f>IF($A13&lt;Customisation!$H$13,K13,K13*(1-Customisation!$H$24*Customisation!$H$12))</f>
        <v>0</v>
      </c>
      <c r="BD13" s="54">
        <f>IF($A13&lt;Customisation!$H$13,L13,L13*(1-Customisation!$H$24*Customisation!$H$12))</f>
        <v>0</v>
      </c>
      <c r="BE13" s="54">
        <f>IF($A13&lt;Customisation!$H$13,M13,M13*(1-Customisation!$H$24*Customisation!$H$12))</f>
        <v>0</v>
      </c>
      <c r="BF13" s="54">
        <f>IF($A13&lt;Customisation!$H$13,N13,N13*(1-Customisation!$H$24*Customisation!$H$12))</f>
        <v>0</v>
      </c>
      <c r="BG13" s="54">
        <f>IF($A13&lt;Customisation!$H$13,O13,O13*(1-Customisation!$H$24*Customisation!$H$12))</f>
        <v>0</v>
      </c>
      <c r="BH13" s="54">
        <f>IF($A13&lt;Customisation!$H$13,P13,P13*(1-Customisation!$H$24*Customisation!$H$12))</f>
        <v>0</v>
      </c>
      <c r="BI13" s="54">
        <f t="shared" si="13"/>
        <v>0</v>
      </c>
      <c r="BJ13" s="54">
        <f t="shared" si="14"/>
        <v>0</v>
      </c>
      <c r="BK13" s="54">
        <f t="shared" si="15"/>
        <v>0</v>
      </c>
      <c r="BL13" s="54">
        <f t="shared" si="16"/>
        <v>0</v>
      </c>
      <c r="BM13" s="54">
        <f t="shared" si="17"/>
        <v>0</v>
      </c>
      <c r="BN13" s="54">
        <f t="shared" si="18"/>
        <v>0</v>
      </c>
      <c r="BO13" s="54">
        <f t="shared" si="19"/>
        <v>0</v>
      </c>
      <c r="BP13" s="54">
        <f t="shared" si="20"/>
        <v>0</v>
      </c>
      <c r="BQ13" s="54">
        <f t="shared" si="21"/>
        <v>0</v>
      </c>
      <c r="BR13" s="54">
        <f t="shared" si="22"/>
        <v>0</v>
      </c>
    </row>
    <row r="14" spans="1:70" ht="14.25" customHeight="1" x14ac:dyDescent="0.3">
      <c r="A14" s="1">
        <f t="shared" si="10"/>
        <v>10</v>
      </c>
      <c r="B14" s="53">
        <f>'Life table'!D12</f>
        <v>0.98510344842409536</v>
      </c>
      <c r="C14" s="53">
        <f>IF($A14&lt;Customisation!$H$13,0,B14)/LOOKUP(Customisation!$H$13,$A$4:$A$104,$B$4:$B$104)</f>
        <v>0</v>
      </c>
      <c r="D14" s="1">
        <f>IF($A14&lt;=Customisation!$H$13,1,1/(1+Customisation!$H$21)^($A14-Customisation!$H$13))</f>
        <v>1</v>
      </c>
      <c r="E14" s="1">
        <f t="shared" si="11"/>
        <v>10</v>
      </c>
      <c r="F14" s="1">
        <f t="shared" si="2"/>
        <v>0</v>
      </c>
      <c r="G14" s="54">
        <f>'Age data'!M18*Customisation!$H$22</f>
        <v>0</v>
      </c>
      <c r="H14" s="54">
        <f t="shared" si="3"/>
        <v>0</v>
      </c>
      <c r="I14" s="54">
        <f>'Age data'!N18*Customisation!$H$22</f>
        <v>0</v>
      </c>
      <c r="J14" s="55">
        <f t="shared" si="4"/>
        <v>0</v>
      </c>
      <c r="K14" s="54">
        <f>I14*'Life table'!I12</f>
        <v>0</v>
      </c>
      <c r="L14" s="54">
        <f>J14*'Life table'!J12</f>
        <v>0</v>
      </c>
      <c r="M14" s="54">
        <f t="shared" si="5"/>
        <v>0</v>
      </c>
      <c r="N14" s="54">
        <f>((G14-I14)*$AW$5+I14*$AW$6)/(1+Customisation!$H$21)^($A14-12)</f>
        <v>0</v>
      </c>
      <c r="O14" s="54">
        <f>G14*Customisation!$H$17</f>
        <v>0</v>
      </c>
      <c r="P14" s="54">
        <f>O14/(1+Customisation!$H$21)^($A14-12)</f>
        <v>0</v>
      </c>
      <c r="Q14" s="54">
        <f>IF($A14&lt;Customisation!$H$13,G14,G14*(1-Customisation!$H$11*Customisation!$H$12))</f>
        <v>0</v>
      </c>
      <c r="R14" s="54">
        <f>IF($A14&lt;Customisation!$H$13,H14,H14*(1-Customisation!$H$11*Customisation!$H$12))</f>
        <v>0</v>
      </c>
      <c r="S14" s="54">
        <f>IF($A14&lt;Customisation!$H$13,I14,I14*(1-Customisation!$H$11*Customisation!$H$12))</f>
        <v>0</v>
      </c>
      <c r="T14" s="54">
        <f>IF($A14&lt;Customisation!$H$13,J14,J14*(1-Customisation!$H$11*Customisation!$H$12))</f>
        <v>0</v>
      </c>
      <c r="U14" s="54">
        <f>IF($A14&lt;Customisation!$H$13,K14,K14*(1-Customisation!$H$11*Customisation!$H$12))</f>
        <v>0</v>
      </c>
      <c r="V14" s="54">
        <f>IF($A14&lt;Customisation!$H$13,L14,L14*(1-Customisation!$H$11*Customisation!$H$12))</f>
        <v>0</v>
      </c>
      <c r="W14" s="54">
        <f>IF($A14&lt;Customisation!$H$13,M14,M14*(1-Customisation!$H$11*Customisation!$H$12))</f>
        <v>0</v>
      </c>
      <c r="X14" s="54">
        <f>IF($A14&lt;Customisation!$H$13,N14,N14*(1-Customisation!$H$11*Customisation!$H$12))</f>
        <v>0</v>
      </c>
      <c r="Y14" s="54">
        <f>IF($A14&lt;Customisation!$H$13,O14,O14*(1-Customisation!$H$11*Customisation!$H$12))</f>
        <v>0</v>
      </c>
      <c r="Z14" s="54">
        <f>IF($A14&lt;Customisation!$H$13,P14,P14*(1-Customisation!$H$11*Customisation!$H$12))</f>
        <v>0</v>
      </c>
      <c r="AA14" s="54">
        <f t="shared" ref="AA14:AJ14" si="31">G14-Q14</f>
        <v>0</v>
      </c>
      <c r="AB14" s="54">
        <f t="shared" si="31"/>
        <v>0</v>
      </c>
      <c r="AC14" s="54">
        <f t="shared" si="31"/>
        <v>0</v>
      </c>
      <c r="AD14" s="54">
        <f t="shared" si="31"/>
        <v>0</v>
      </c>
      <c r="AE14" s="54">
        <f t="shared" si="31"/>
        <v>0</v>
      </c>
      <c r="AF14" s="54">
        <f t="shared" si="31"/>
        <v>0</v>
      </c>
      <c r="AG14" s="54">
        <f t="shared" si="31"/>
        <v>0</v>
      </c>
      <c r="AH14" s="54">
        <f t="shared" si="31"/>
        <v>0</v>
      </c>
      <c r="AI14" s="54">
        <f t="shared" si="31"/>
        <v>0</v>
      </c>
      <c r="AJ14" s="54">
        <f t="shared" si="31"/>
        <v>0</v>
      </c>
      <c r="AK14" s="1"/>
      <c r="AL14" s="56">
        <f t="shared" si="7"/>
        <v>0</v>
      </c>
      <c r="AM14" s="56">
        <f t="shared" si="8"/>
        <v>0</v>
      </c>
      <c r="AN14" s="1"/>
      <c r="AO14" s="1"/>
      <c r="AP14" s="1"/>
      <c r="AQ14" s="1"/>
      <c r="AR14" s="1"/>
      <c r="AS14" s="1"/>
      <c r="AT14" s="1"/>
      <c r="AU14" s="1"/>
      <c r="AV14" s="1"/>
      <c r="AW14" s="1"/>
      <c r="AX14" s="1"/>
      <c r="AY14" s="54">
        <f>IF($A14&lt;Customisation!$H$13,G14,G14*(1-Customisation!$H$24*Customisation!$H$12))</f>
        <v>0</v>
      </c>
      <c r="AZ14" s="54">
        <f>IF($A14&lt;Customisation!$H$13,H14,H14*(1-Customisation!$H$24*Customisation!$H$12))</f>
        <v>0</v>
      </c>
      <c r="BA14" s="54">
        <f>IF($A14&lt;Customisation!$H$13,I14,I14*(1-Customisation!$H$24*Customisation!$H$12))</f>
        <v>0</v>
      </c>
      <c r="BB14" s="54">
        <f>IF($A14&lt;Customisation!$H$13,J14,J14*(1-Customisation!$H$24*Customisation!$H$12))</f>
        <v>0</v>
      </c>
      <c r="BC14" s="54">
        <f>IF($A14&lt;Customisation!$H$13,K14,K14*(1-Customisation!$H$24*Customisation!$H$12))</f>
        <v>0</v>
      </c>
      <c r="BD14" s="54">
        <f>IF($A14&lt;Customisation!$H$13,L14,L14*(1-Customisation!$H$24*Customisation!$H$12))</f>
        <v>0</v>
      </c>
      <c r="BE14" s="54">
        <f>IF($A14&lt;Customisation!$H$13,M14,M14*(1-Customisation!$H$24*Customisation!$H$12))</f>
        <v>0</v>
      </c>
      <c r="BF14" s="54">
        <f>IF($A14&lt;Customisation!$H$13,N14,N14*(1-Customisation!$H$24*Customisation!$H$12))</f>
        <v>0</v>
      </c>
      <c r="BG14" s="54">
        <f>IF($A14&lt;Customisation!$H$13,O14,O14*(1-Customisation!$H$24*Customisation!$H$12))</f>
        <v>0</v>
      </c>
      <c r="BH14" s="54">
        <f>IF($A14&lt;Customisation!$H$13,P14,P14*(1-Customisation!$H$24*Customisation!$H$12))</f>
        <v>0</v>
      </c>
      <c r="BI14" s="54">
        <f t="shared" si="13"/>
        <v>0</v>
      </c>
      <c r="BJ14" s="54">
        <f t="shared" si="14"/>
        <v>0</v>
      </c>
      <c r="BK14" s="54">
        <f t="shared" si="15"/>
        <v>0</v>
      </c>
      <c r="BL14" s="54">
        <f t="shared" si="16"/>
        <v>0</v>
      </c>
      <c r="BM14" s="54">
        <f t="shared" si="17"/>
        <v>0</v>
      </c>
      <c r="BN14" s="54">
        <f t="shared" si="18"/>
        <v>0</v>
      </c>
      <c r="BO14" s="54">
        <f t="shared" si="19"/>
        <v>0</v>
      </c>
      <c r="BP14" s="54">
        <f t="shared" si="20"/>
        <v>0</v>
      </c>
      <c r="BQ14" s="54">
        <f t="shared" si="21"/>
        <v>0</v>
      </c>
      <c r="BR14" s="54">
        <f t="shared" si="22"/>
        <v>0</v>
      </c>
    </row>
    <row r="15" spans="1:70" ht="14.25" customHeight="1" x14ac:dyDescent="0.3">
      <c r="A15" s="1">
        <f t="shared" si="10"/>
        <v>11</v>
      </c>
      <c r="B15" s="53">
        <f>'Life table'!D13</f>
        <v>0.9848670235964736</v>
      </c>
      <c r="C15" s="53">
        <f>IF($A15&lt;Customisation!$H$13,0,B15)/LOOKUP(Customisation!$H$13,$A$4:$A$104,$B$4:$B$104)</f>
        <v>0</v>
      </c>
      <c r="D15" s="1">
        <f>IF($A15&lt;=Customisation!$H$13,1,1/(1+Customisation!$H$21)^($A15-Customisation!$H$13))</f>
        <v>1</v>
      </c>
      <c r="E15" s="1">
        <f t="shared" si="11"/>
        <v>11</v>
      </c>
      <c r="F15" s="1">
        <f t="shared" si="2"/>
        <v>0</v>
      </c>
      <c r="G15" s="54">
        <f>'Age data'!M19*Customisation!$H$22</f>
        <v>0</v>
      </c>
      <c r="H15" s="54">
        <f t="shared" si="3"/>
        <v>0</v>
      </c>
      <c r="I15" s="54">
        <f>'Age data'!N19*Customisation!$H$22</f>
        <v>0</v>
      </c>
      <c r="J15" s="55">
        <f t="shared" si="4"/>
        <v>0</v>
      </c>
      <c r="K15" s="54">
        <f>I15*'Life table'!I13</f>
        <v>0</v>
      </c>
      <c r="L15" s="54">
        <f>J15*'Life table'!J13</f>
        <v>0</v>
      </c>
      <c r="M15" s="54">
        <f t="shared" si="5"/>
        <v>0</v>
      </c>
      <c r="N15" s="54">
        <f>((G15-I15)*$AW$5+I15*$AW$6)/(1+Customisation!$H$21)^($A15-12)</f>
        <v>0</v>
      </c>
      <c r="O15" s="54">
        <f>G15*Customisation!$H$17</f>
        <v>0</v>
      </c>
      <c r="P15" s="54">
        <f>O15/(1+Customisation!$H$21)^($A15-12)</f>
        <v>0</v>
      </c>
      <c r="Q15" s="54">
        <f>IF($A15&lt;Customisation!$H$13,G15,G15*(1-Customisation!$H$11*Customisation!$H$12))</f>
        <v>0</v>
      </c>
      <c r="R15" s="54">
        <f>IF($A15&lt;Customisation!$H$13,H15,H15*(1-Customisation!$H$11*Customisation!$H$12))</f>
        <v>0</v>
      </c>
      <c r="S15" s="54">
        <f>IF($A15&lt;Customisation!$H$13,I15,I15*(1-Customisation!$H$11*Customisation!$H$12))</f>
        <v>0</v>
      </c>
      <c r="T15" s="54">
        <f>IF($A15&lt;Customisation!$H$13,J15,J15*(1-Customisation!$H$11*Customisation!$H$12))</f>
        <v>0</v>
      </c>
      <c r="U15" s="54">
        <f>IF($A15&lt;Customisation!$H$13,K15,K15*(1-Customisation!$H$11*Customisation!$H$12))</f>
        <v>0</v>
      </c>
      <c r="V15" s="54">
        <f>IF($A15&lt;Customisation!$H$13,L15,L15*(1-Customisation!$H$11*Customisation!$H$12))</f>
        <v>0</v>
      </c>
      <c r="W15" s="54">
        <f>IF($A15&lt;Customisation!$H$13,M15,M15*(1-Customisation!$H$11*Customisation!$H$12))</f>
        <v>0</v>
      </c>
      <c r="X15" s="54">
        <f>IF($A15&lt;Customisation!$H$13,N15,N15*(1-Customisation!$H$11*Customisation!$H$12))</f>
        <v>0</v>
      </c>
      <c r="Y15" s="54">
        <f>IF($A15&lt;Customisation!$H$13,O15,O15*(1-Customisation!$H$11*Customisation!$H$12))</f>
        <v>0</v>
      </c>
      <c r="Z15" s="54">
        <f>IF($A15&lt;Customisation!$H$13,P15,P15*(1-Customisation!$H$11*Customisation!$H$12))</f>
        <v>0</v>
      </c>
      <c r="AA15" s="54">
        <f t="shared" ref="AA15:AJ15" si="32">G15-Q15</f>
        <v>0</v>
      </c>
      <c r="AB15" s="54">
        <f t="shared" si="32"/>
        <v>0</v>
      </c>
      <c r="AC15" s="54">
        <f t="shared" si="32"/>
        <v>0</v>
      </c>
      <c r="AD15" s="54">
        <f t="shared" si="32"/>
        <v>0</v>
      </c>
      <c r="AE15" s="54">
        <f t="shared" si="32"/>
        <v>0</v>
      </c>
      <c r="AF15" s="54">
        <f t="shared" si="32"/>
        <v>0</v>
      </c>
      <c r="AG15" s="54">
        <f t="shared" si="32"/>
        <v>0</v>
      </c>
      <c r="AH15" s="54">
        <f t="shared" si="32"/>
        <v>0</v>
      </c>
      <c r="AI15" s="54">
        <f t="shared" si="32"/>
        <v>0</v>
      </c>
      <c r="AJ15" s="54">
        <f t="shared" si="32"/>
        <v>0</v>
      </c>
      <c r="AK15" s="1"/>
      <c r="AL15" s="56">
        <f t="shared" si="7"/>
        <v>0</v>
      </c>
      <c r="AM15" s="56">
        <f t="shared" si="8"/>
        <v>0</v>
      </c>
      <c r="AN15" s="1"/>
      <c r="AO15" s="1"/>
      <c r="AP15" s="1"/>
      <c r="AQ15" s="1"/>
      <c r="AR15" s="1"/>
      <c r="AS15" s="1"/>
      <c r="AT15" s="1"/>
      <c r="AU15" s="1"/>
      <c r="AV15" s="1"/>
      <c r="AW15" s="1"/>
      <c r="AX15" s="1"/>
      <c r="AY15" s="54">
        <f>IF($A15&lt;Customisation!$H$13,G15,G15*(1-Customisation!$H$24*Customisation!$H$12))</f>
        <v>0</v>
      </c>
      <c r="AZ15" s="54">
        <f>IF($A15&lt;Customisation!$H$13,H15,H15*(1-Customisation!$H$24*Customisation!$H$12))</f>
        <v>0</v>
      </c>
      <c r="BA15" s="54">
        <f>IF($A15&lt;Customisation!$H$13,I15,I15*(1-Customisation!$H$24*Customisation!$H$12))</f>
        <v>0</v>
      </c>
      <c r="BB15" s="54">
        <f>IF($A15&lt;Customisation!$H$13,J15,J15*(1-Customisation!$H$24*Customisation!$H$12))</f>
        <v>0</v>
      </c>
      <c r="BC15" s="54">
        <f>IF($A15&lt;Customisation!$H$13,K15,K15*(1-Customisation!$H$24*Customisation!$H$12))</f>
        <v>0</v>
      </c>
      <c r="BD15" s="54">
        <f>IF($A15&lt;Customisation!$H$13,L15,L15*(1-Customisation!$H$24*Customisation!$H$12))</f>
        <v>0</v>
      </c>
      <c r="BE15" s="54">
        <f>IF($A15&lt;Customisation!$H$13,M15,M15*(1-Customisation!$H$24*Customisation!$H$12))</f>
        <v>0</v>
      </c>
      <c r="BF15" s="54">
        <f>IF($A15&lt;Customisation!$H$13,N15,N15*(1-Customisation!$H$24*Customisation!$H$12))</f>
        <v>0</v>
      </c>
      <c r="BG15" s="54">
        <f>IF($A15&lt;Customisation!$H$13,O15,O15*(1-Customisation!$H$24*Customisation!$H$12))</f>
        <v>0</v>
      </c>
      <c r="BH15" s="54">
        <f>IF($A15&lt;Customisation!$H$13,P15,P15*(1-Customisation!$H$24*Customisation!$H$12))</f>
        <v>0</v>
      </c>
      <c r="BI15" s="54">
        <f t="shared" si="13"/>
        <v>0</v>
      </c>
      <c r="BJ15" s="54">
        <f t="shared" si="14"/>
        <v>0</v>
      </c>
      <c r="BK15" s="54">
        <f t="shared" si="15"/>
        <v>0</v>
      </c>
      <c r="BL15" s="54">
        <f t="shared" si="16"/>
        <v>0</v>
      </c>
      <c r="BM15" s="54">
        <f t="shared" si="17"/>
        <v>0</v>
      </c>
      <c r="BN15" s="54">
        <f t="shared" si="18"/>
        <v>0</v>
      </c>
      <c r="BO15" s="54">
        <f t="shared" si="19"/>
        <v>0</v>
      </c>
      <c r="BP15" s="54">
        <f t="shared" si="20"/>
        <v>0</v>
      </c>
      <c r="BQ15" s="54">
        <f t="shared" si="21"/>
        <v>0</v>
      </c>
      <c r="BR15" s="54">
        <f t="shared" si="22"/>
        <v>0</v>
      </c>
    </row>
    <row r="16" spans="1:70" ht="14.25" customHeight="1" x14ac:dyDescent="0.3">
      <c r="A16" s="1">
        <v>12</v>
      </c>
      <c r="B16" s="53">
        <f>'Life table'!D14</f>
        <v>0.98463065551081042</v>
      </c>
      <c r="C16" s="53">
        <f>IF($A16&lt;Customisation!$H$13,0,B16)/LOOKUP(Customisation!$H$13,$A$4:$A$104,$B$4:$B$104)</f>
        <v>1</v>
      </c>
      <c r="D16" s="1">
        <f>IF($A16&lt;=Customisation!$H$13,1,1/(1+Customisation!$H$21)^($A16-Customisation!$H$13))</f>
        <v>1</v>
      </c>
      <c r="E16" s="1">
        <f t="shared" si="11"/>
        <v>12</v>
      </c>
      <c r="F16" s="1">
        <f t="shared" si="2"/>
        <v>1</v>
      </c>
      <c r="G16" s="54">
        <f>'Age data'!M20*Customisation!$H$22</f>
        <v>0</v>
      </c>
      <c r="H16" s="54">
        <f t="shared" si="3"/>
        <v>0</v>
      </c>
      <c r="I16" s="54">
        <f>'Age data'!N20*Customisation!$H$22</f>
        <v>0</v>
      </c>
      <c r="J16" s="55">
        <f t="shared" si="4"/>
        <v>0</v>
      </c>
      <c r="K16" s="54">
        <f>I16*'Life table'!I14</f>
        <v>0</v>
      </c>
      <c r="L16" s="54">
        <f>J16*'Life table'!J14</f>
        <v>0</v>
      </c>
      <c r="M16" s="54">
        <f t="shared" si="5"/>
        <v>0</v>
      </c>
      <c r="N16" s="54">
        <f>((G16-I16)*$AW$5+I16*$AW$6)/(1+Customisation!$H$21)^($A16-12)</f>
        <v>0</v>
      </c>
      <c r="O16" s="54">
        <f>G16*Customisation!$H$17</f>
        <v>0</v>
      </c>
      <c r="P16" s="54">
        <f>O16/(1+Customisation!$H$21)^($A16-12)</f>
        <v>0</v>
      </c>
      <c r="Q16" s="54">
        <f>IF($A16&lt;Customisation!$H$13,G16,G16*(1-Customisation!$H$11*Customisation!$H$12))</f>
        <v>0</v>
      </c>
      <c r="R16" s="54">
        <f>IF($A16&lt;Customisation!$H$13,H16,H16*(1-Customisation!$H$11*Customisation!$H$12))</f>
        <v>0</v>
      </c>
      <c r="S16" s="54">
        <f>IF($A16&lt;Customisation!$H$13,I16,I16*(1-Customisation!$H$11*Customisation!$H$12))</f>
        <v>0</v>
      </c>
      <c r="T16" s="54">
        <f>IF($A16&lt;Customisation!$H$13,J16,J16*(1-Customisation!$H$11*Customisation!$H$12))</f>
        <v>0</v>
      </c>
      <c r="U16" s="54">
        <f>IF($A16&lt;Customisation!$H$13,K16,K16*(1-Customisation!$H$11*Customisation!$H$12))</f>
        <v>0</v>
      </c>
      <c r="V16" s="54">
        <f>IF($A16&lt;Customisation!$H$13,L16,L16*(1-Customisation!$H$11*Customisation!$H$12))</f>
        <v>0</v>
      </c>
      <c r="W16" s="54">
        <f>IF($A16&lt;Customisation!$H$13,M16,M16*(1-Customisation!$H$11*Customisation!$H$12))</f>
        <v>0</v>
      </c>
      <c r="X16" s="54">
        <f>IF($A16&lt;Customisation!$H$13,N16,N16*(1-Customisation!$H$11*Customisation!$H$12))</f>
        <v>0</v>
      </c>
      <c r="Y16" s="54">
        <f>IF($A16&lt;Customisation!$H$13,O16,O16*(1-Customisation!$H$11*Customisation!$H$12))</f>
        <v>0</v>
      </c>
      <c r="Z16" s="54">
        <f>IF($A16&lt;Customisation!$H$13,P16,P16*(1-Customisation!$H$11*Customisation!$H$12))</f>
        <v>0</v>
      </c>
      <c r="AA16" s="54">
        <f t="shared" ref="AA16:AJ16" si="33">G16-Q16</f>
        <v>0</v>
      </c>
      <c r="AB16" s="54">
        <f t="shared" si="33"/>
        <v>0</v>
      </c>
      <c r="AC16" s="54">
        <f t="shared" si="33"/>
        <v>0</v>
      </c>
      <c r="AD16" s="54">
        <f t="shared" si="33"/>
        <v>0</v>
      </c>
      <c r="AE16" s="54">
        <f t="shared" si="33"/>
        <v>0</v>
      </c>
      <c r="AF16" s="54">
        <f t="shared" si="33"/>
        <v>0</v>
      </c>
      <c r="AG16" s="54">
        <f t="shared" si="33"/>
        <v>0</v>
      </c>
      <c r="AH16" s="54">
        <f t="shared" si="33"/>
        <v>0</v>
      </c>
      <c r="AI16" s="54">
        <f t="shared" si="33"/>
        <v>0</v>
      </c>
      <c r="AJ16" s="54">
        <f t="shared" si="33"/>
        <v>0</v>
      </c>
      <c r="AK16" s="1"/>
      <c r="AL16" s="56">
        <f t="shared" si="7"/>
        <v>0</v>
      </c>
      <c r="AM16" s="56">
        <f t="shared" si="8"/>
        <v>0</v>
      </c>
      <c r="AN16" s="1"/>
      <c r="AO16" s="1"/>
      <c r="AP16" s="1"/>
      <c r="AQ16" s="1"/>
      <c r="AR16" s="1"/>
      <c r="AS16" s="1"/>
      <c r="AT16" s="1"/>
      <c r="AU16" s="1"/>
      <c r="AV16" s="1"/>
      <c r="AW16" s="1"/>
      <c r="AX16" s="1"/>
      <c r="AY16" s="54">
        <f>IF($A16&lt;Customisation!$H$13,G16,G16*(1-Customisation!$H$24*Customisation!$H$12))</f>
        <v>0</v>
      </c>
      <c r="AZ16" s="54">
        <f>IF($A16&lt;Customisation!$H$13,H16,H16*(1-Customisation!$H$24*Customisation!$H$12))</f>
        <v>0</v>
      </c>
      <c r="BA16" s="54">
        <f>IF($A16&lt;Customisation!$H$13,I16,I16*(1-Customisation!$H$24*Customisation!$H$12))</f>
        <v>0</v>
      </c>
      <c r="BB16" s="54">
        <f>IF($A16&lt;Customisation!$H$13,J16,J16*(1-Customisation!$H$24*Customisation!$H$12))</f>
        <v>0</v>
      </c>
      <c r="BC16" s="54">
        <f>IF($A16&lt;Customisation!$H$13,K16,K16*(1-Customisation!$H$24*Customisation!$H$12))</f>
        <v>0</v>
      </c>
      <c r="BD16" s="54">
        <f>IF($A16&lt;Customisation!$H$13,L16,L16*(1-Customisation!$H$24*Customisation!$H$12))</f>
        <v>0</v>
      </c>
      <c r="BE16" s="54">
        <f>IF($A16&lt;Customisation!$H$13,M16,M16*(1-Customisation!$H$24*Customisation!$H$12))</f>
        <v>0</v>
      </c>
      <c r="BF16" s="54">
        <f>IF($A16&lt;Customisation!$H$13,N16,N16*(1-Customisation!$H$24*Customisation!$H$12))</f>
        <v>0</v>
      </c>
      <c r="BG16" s="54">
        <f>IF($A16&lt;Customisation!$H$13,O16,O16*(1-Customisation!$H$24*Customisation!$H$12))</f>
        <v>0</v>
      </c>
      <c r="BH16" s="54">
        <f>IF($A16&lt;Customisation!$H$13,P16,P16*(1-Customisation!$H$24*Customisation!$H$12))</f>
        <v>0</v>
      </c>
      <c r="BI16" s="54">
        <f t="shared" si="13"/>
        <v>0</v>
      </c>
      <c r="BJ16" s="54">
        <f t="shared" si="14"/>
        <v>0</v>
      </c>
      <c r="BK16" s="54">
        <f t="shared" si="15"/>
        <v>0</v>
      </c>
      <c r="BL16" s="54">
        <f t="shared" si="16"/>
        <v>0</v>
      </c>
      <c r="BM16" s="54">
        <f t="shared" si="17"/>
        <v>0</v>
      </c>
      <c r="BN16" s="54">
        <f t="shared" si="18"/>
        <v>0</v>
      </c>
      <c r="BO16" s="54">
        <f t="shared" si="19"/>
        <v>0</v>
      </c>
      <c r="BP16" s="54">
        <f t="shared" si="20"/>
        <v>0</v>
      </c>
      <c r="BQ16" s="54">
        <f t="shared" si="21"/>
        <v>0</v>
      </c>
      <c r="BR16" s="54">
        <f t="shared" si="22"/>
        <v>0</v>
      </c>
    </row>
    <row r="17" spans="1:70" ht="14.25" customHeight="1" x14ac:dyDescent="0.3">
      <c r="A17" s="1">
        <f t="shared" ref="A17:A104" si="34">A16+1</f>
        <v>13</v>
      </c>
      <c r="B17" s="53">
        <f>'Life table'!D15</f>
        <v>0.98439434415348781</v>
      </c>
      <c r="C17" s="53">
        <f>IF($A17&lt;Customisation!$H$13,0,B17)/LOOKUP(Customisation!$H$13,$A$4:$A$104,$B$4:$B$104)</f>
        <v>0.99975999999999998</v>
      </c>
      <c r="D17" s="1">
        <f>IF($A17&lt;=Customisation!$H$13,1,1/(1+Customisation!$H$21)^($A17-Customisation!$H$13))</f>
        <v>0.970873786407767</v>
      </c>
      <c r="E17" s="1">
        <f t="shared" si="11"/>
        <v>13</v>
      </c>
      <c r="F17" s="1">
        <f t="shared" si="2"/>
        <v>0.97064077669902915</v>
      </c>
      <c r="G17" s="54">
        <f>'Age data'!M21*Customisation!$H$22</f>
        <v>0</v>
      </c>
      <c r="H17" s="54">
        <f t="shared" si="3"/>
        <v>0</v>
      </c>
      <c r="I17" s="54">
        <f>'Age data'!N21*Customisation!$H$22</f>
        <v>0</v>
      </c>
      <c r="J17" s="55">
        <f t="shared" si="4"/>
        <v>0</v>
      </c>
      <c r="K17" s="54">
        <f>I17*'Life table'!I15</f>
        <v>0</v>
      </c>
      <c r="L17" s="54">
        <f>J17*'Life table'!J15</f>
        <v>0</v>
      </c>
      <c r="M17" s="54">
        <f t="shared" si="5"/>
        <v>0</v>
      </c>
      <c r="N17" s="54">
        <f>((G17-I17)*$AW$5+I17*$AW$6)/(1+Customisation!$H$21)^($A17-12)</f>
        <v>0</v>
      </c>
      <c r="O17" s="54">
        <f>G17*Customisation!$H$17</f>
        <v>0</v>
      </c>
      <c r="P17" s="54">
        <f>O17/(1+Customisation!$H$21)^($A17-12)</f>
        <v>0</v>
      </c>
      <c r="Q17" s="54">
        <f>IF($A17&lt;Customisation!$H$13,G17,G17*(1-Customisation!$H$11*Customisation!$H$12))</f>
        <v>0</v>
      </c>
      <c r="R17" s="54">
        <f>IF($A17&lt;Customisation!$H$13,H17,H17*(1-Customisation!$H$11*Customisation!$H$12))</f>
        <v>0</v>
      </c>
      <c r="S17" s="54">
        <f>IF($A17&lt;Customisation!$H$13,I17,I17*(1-Customisation!$H$11*Customisation!$H$12))</f>
        <v>0</v>
      </c>
      <c r="T17" s="54">
        <f>IF($A17&lt;Customisation!$H$13,J17,J17*(1-Customisation!$H$11*Customisation!$H$12))</f>
        <v>0</v>
      </c>
      <c r="U17" s="54">
        <f>IF($A17&lt;Customisation!$H$13,K17,K17*(1-Customisation!$H$11*Customisation!$H$12))</f>
        <v>0</v>
      </c>
      <c r="V17" s="54">
        <f>IF($A17&lt;Customisation!$H$13,L17,L17*(1-Customisation!$H$11*Customisation!$H$12))</f>
        <v>0</v>
      </c>
      <c r="W17" s="54">
        <f>IF($A17&lt;Customisation!$H$13,M17,M17*(1-Customisation!$H$11*Customisation!$H$12))</f>
        <v>0</v>
      </c>
      <c r="X17" s="54">
        <f>IF($A17&lt;Customisation!$H$13,N17,N17*(1-Customisation!$H$11*Customisation!$H$12))</f>
        <v>0</v>
      </c>
      <c r="Y17" s="54">
        <f>IF($A17&lt;Customisation!$H$13,O17,O17*(1-Customisation!$H$11*Customisation!$H$12))</f>
        <v>0</v>
      </c>
      <c r="Z17" s="54">
        <f>IF($A17&lt;Customisation!$H$13,P17,P17*(1-Customisation!$H$11*Customisation!$H$12))</f>
        <v>0</v>
      </c>
      <c r="AA17" s="54">
        <f t="shared" ref="AA17:AJ17" si="35">G17-Q17</f>
        <v>0</v>
      </c>
      <c r="AB17" s="54">
        <f t="shared" si="35"/>
        <v>0</v>
      </c>
      <c r="AC17" s="54">
        <f t="shared" si="35"/>
        <v>0</v>
      </c>
      <c r="AD17" s="54">
        <f t="shared" si="35"/>
        <v>0</v>
      </c>
      <c r="AE17" s="54">
        <f t="shared" si="35"/>
        <v>0</v>
      </c>
      <c r="AF17" s="54">
        <f t="shared" si="35"/>
        <v>0</v>
      </c>
      <c r="AG17" s="54">
        <f t="shared" si="35"/>
        <v>0</v>
      </c>
      <c r="AH17" s="54">
        <f t="shared" si="35"/>
        <v>0</v>
      </c>
      <c r="AI17" s="54">
        <f t="shared" si="35"/>
        <v>0</v>
      </c>
      <c r="AJ17" s="54">
        <f t="shared" si="35"/>
        <v>0</v>
      </c>
      <c r="AK17" s="1"/>
      <c r="AL17" s="56">
        <f t="shared" si="7"/>
        <v>0</v>
      </c>
      <c r="AM17" s="56">
        <f t="shared" si="8"/>
        <v>0</v>
      </c>
      <c r="AN17" s="1"/>
      <c r="AO17" s="1"/>
      <c r="AP17" s="1"/>
      <c r="AQ17" s="1"/>
      <c r="AR17" s="1"/>
      <c r="AS17" s="1"/>
      <c r="AT17" s="1"/>
      <c r="AU17" s="1"/>
      <c r="AV17" s="1"/>
      <c r="AW17" s="1"/>
      <c r="AX17" s="1"/>
      <c r="AY17" s="54">
        <f>IF($A17&lt;Customisation!$H$13,G17,G17*(1-Customisation!$H$24*Customisation!$H$12))</f>
        <v>0</v>
      </c>
      <c r="AZ17" s="54">
        <f>IF($A17&lt;Customisation!$H$13,H17,H17*(1-Customisation!$H$24*Customisation!$H$12))</f>
        <v>0</v>
      </c>
      <c r="BA17" s="54">
        <f>IF($A17&lt;Customisation!$H$13,I17,I17*(1-Customisation!$H$24*Customisation!$H$12))</f>
        <v>0</v>
      </c>
      <c r="BB17" s="54">
        <f>IF($A17&lt;Customisation!$H$13,J17,J17*(1-Customisation!$H$24*Customisation!$H$12))</f>
        <v>0</v>
      </c>
      <c r="BC17" s="54">
        <f>IF($A17&lt;Customisation!$H$13,K17,K17*(1-Customisation!$H$24*Customisation!$H$12))</f>
        <v>0</v>
      </c>
      <c r="BD17" s="54">
        <f>IF($A17&lt;Customisation!$H$13,L17,L17*(1-Customisation!$H$24*Customisation!$H$12))</f>
        <v>0</v>
      </c>
      <c r="BE17" s="54">
        <f>IF($A17&lt;Customisation!$H$13,M17,M17*(1-Customisation!$H$24*Customisation!$H$12))</f>
        <v>0</v>
      </c>
      <c r="BF17" s="54">
        <f>IF($A17&lt;Customisation!$H$13,N17,N17*(1-Customisation!$H$24*Customisation!$H$12))</f>
        <v>0</v>
      </c>
      <c r="BG17" s="54">
        <f>IF($A17&lt;Customisation!$H$13,O17,O17*(1-Customisation!$H$24*Customisation!$H$12))</f>
        <v>0</v>
      </c>
      <c r="BH17" s="54">
        <f>IF($A17&lt;Customisation!$H$13,P17,P17*(1-Customisation!$H$24*Customisation!$H$12))</f>
        <v>0</v>
      </c>
      <c r="BI17" s="54">
        <f t="shared" si="13"/>
        <v>0</v>
      </c>
      <c r="BJ17" s="54">
        <f t="shared" si="14"/>
        <v>0</v>
      </c>
      <c r="BK17" s="54">
        <f t="shared" si="15"/>
        <v>0</v>
      </c>
      <c r="BL17" s="54">
        <f t="shared" si="16"/>
        <v>0</v>
      </c>
      <c r="BM17" s="54">
        <f t="shared" si="17"/>
        <v>0</v>
      </c>
      <c r="BN17" s="54">
        <f t="shared" si="18"/>
        <v>0</v>
      </c>
      <c r="BO17" s="54">
        <f t="shared" si="19"/>
        <v>0</v>
      </c>
      <c r="BP17" s="54">
        <f t="shared" si="20"/>
        <v>0</v>
      </c>
      <c r="BQ17" s="54">
        <f t="shared" si="21"/>
        <v>0</v>
      </c>
      <c r="BR17" s="54">
        <f t="shared" si="22"/>
        <v>0</v>
      </c>
    </row>
    <row r="18" spans="1:70" ht="14.25" customHeight="1" x14ac:dyDescent="0.3">
      <c r="A18" s="1">
        <f t="shared" si="34"/>
        <v>14</v>
      </c>
      <c r="B18" s="53">
        <f>'Life table'!D16</f>
        <v>0.98415808951089101</v>
      </c>
      <c r="C18" s="53">
        <f>IF($A18&lt;Customisation!$H$13,0,B18)/LOOKUP(Customisation!$H$13,$A$4:$A$104,$B$4:$B$104)</f>
        <v>0.99952005760000007</v>
      </c>
      <c r="D18" s="1">
        <f>IF($A18&lt;=Customisation!$H$13,1,1/(1+Customisation!$H$21)^($A18-Customisation!$H$13))</f>
        <v>0.94259590913375435</v>
      </c>
      <c r="E18" s="1">
        <f t="shared" si="11"/>
        <v>13.970873786407767</v>
      </c>
      <c r="F18" s="1">
        <f t="shared" si="2"/>
        <v>0.94214351739089452</v>
      </c>
      <c r="G18" s="54">
        <f>'Age data'!M22*Customisation!$H$22</f>
        <v>0</v>
      </c>
      <c r="H18" s="54">
        <f t="shared" si="3"/>
        <v>0</v>
      </c>
      <c r="I18" s="54">
        <f>'Age data'!N22*Customisation!$H$22</f>
        <v>0</v>
      </c>
      <c r="J18" s="55">
        <f t="shared" si="4"/>
        <v>0</v>
      </c>
      <c r="K18" s="54">
        <f>I18*'Life table'!I16</f>
        <v>0</v>
      </c>
      <c r="L18" s="54">
        <f>J18*'Life table'!J16</f>
        <v>0</v>
      </c>
      <c r="M18" s="54">
        <f t="shared" si="5"/>
        <v>0</v>
      </c>
      <c r="N18" s="54">
        <f>((G18-I18)*$AW$5+I18*$AW$6)/(1+Customisation!$H$21)^($A18-12)</f>
        <v>0</v>
      </c>
      <c r="O18" s="54">
        <f>G18*Customisation!$H$17</f>
        <v>0</v>
      </c>
      <c r="P18" s="54">
        <f>O18/(1+Customisation!$H$21)^($A18-12)</f>
        <v>0</v>
      </c>
      <c r="Q18" s="54">
        <f>IF($A18&lt;Customisation!$H$13,G18,G18*(1-Customisation!$H$11*Customisation!$H$12))</f>
        <v>0</v>
      </c>
      <c r="R18" s="54">
        <f>IF($A18&lt;Customisation!$H$13,H18,H18*(1-Customisation!$H$11*Customisation!$H$12))</f>
        <v>0</v>
      </c>
      <c r="S18" s="54">
        <f>IF($A18&lt;Customisation!$H$13,I18,I18*(1-Customisation!$H$11*Customisation!$H$12))</f>
        <v>0</v>
      </c>
      <c r="T18" s="54">
        <f>IF($A18&lt;Customisation!$H$13,J18,J18*(1-Customisation!$H$11*Customisation!$H$12))</f>
        <v>0</v>
      </c>
      <c r="U18" s="54">
        <f>IF($A18&lt;Customisation!$H$13,K18,K18*(1-Customisation!$H$11*Customisation!$H$12))</f>
        <v>0</v>
      </c>
      <c r="V18" s="54">
        <f>IF($A18&lt;Customisation!$H$13,L18,L18*(1-Customisation!$H$11*Customisation!$H$12))</f>
        <v>0</v>
      </c>
      <c r="W18" s="54">
        <f>IF($A18&lt;Customisation!$H$13,M18,M18*(1-Customisation!$H$11*Customisation!$H$12))</f>
        <v>0</v>
      </c>
      <c r="X18" s="54">
        <f>IF($A18&lt;Customisation!$H$13,N18,N18*(1-Customisation!$H$11*Customisation!$H$12))</f>
        <v>0</v>
      </c>
      <c r="Y18" s="54">
        <f>IF($A18&lt;Customisation!$H$13,O18,O18*(1-Customisation!$H$11*Customisation!$H$12))</f>
        <v>0</v>
      </c>
      <c r="Z18" s="54">
        <f>IF($A18&lt;Customisation!$H$13,P18,P18*(1-Customisation!$H$11*Customisation!$H$12))</f>
        <v>0</v>
      </c>
      <c r="AA18" s="54">
        <f t="shared" ref="AA18:AJ18" si="36">G18-Q18</f>
        <v>0</v>
      </c>
      <c r="AB18" s="54">
        <f t="shared" si="36"/>
        <v>0</v>
      </c>
      <c r="AC18" s="54">
        <f t="shared" si="36"/>
        <v>0</v>
      </c>
      <c r="AD18" s="54">
        <f t="shared" si="36"/>
        <v>0</v>
      </c>
      <c r="AE18" s="54">
        <f t="shared" si="36"/>
        <v>0</v>
      </c>
      <c r="AF18" s="54">
        <f t="shared" si="36"/>
        <v>0</v>
      </c>
      <c r="AG18" s="54">
        <f t="shared" si="36"/>
        <v>0</v>
      </c>
      <c r="AH18" s="54">
        <f t="shared" si="36"/>
        <v>0</v>
      </c>
      <c r="AI18" s="54">
        <f t="shared" si="36"/>
        <v>0</v>
      </c>
      <c r="AJ18" s="54">
        <f t="shared" si="36"/>
        <v>0</v>
      </c>
      <c r="AK18" s="1"/>
      <c r="AL18" s="56">
        <f t="shared" si="7"/>
        <v>0</v>
      </c>
      <c r="AM18" s="56">
        <f t="shared" si="8"/>
        <v>0</v>
      </c>
      <c r="AN18" s="1"/>
      <c r="AO18" s="1"/>
      <c r="AP18" s="1"/>
      <c r="AQ18" s="1"/>
      <c r="AR18" s="1"/>
      <c r="AS18" s="1"/>
      <c r="AT18" s="1"/>
      <c r="AU18" s="1"/>
      <c r="AV18" s="1"/>
      <c r="AW18" s="1"/>
      <c r="AX18" s="1"/>
      <c r="AY18" s="54">
        <f>IF($A18&lt;Customisation!$H$13,G18,G18*(1-Customisation!$H$24*Customisation!$H$12))</f>
        <v>0</v>
      </c>
      <c r="AZ18" s="54">
        <f>IF($A18&lt;Customisation!$H$13,H18,H18*(1-Customisation!$H$24*Customisation!$H$12))</f>
        <v>0</v>
      </c>
      <c r="BA18" s="54">
        <f>IF($A18&lt;Customisation!$H$13,I18,I18*(1-Customisation!$H$24*Customisation!$H$12))</f>
        <v>0</v>
      </c>
      <c r="BB18" s="54">
        <f>IF($A18&lt;Customisation!$H$13,J18,J18*(1-Customisation!$H$24*Customisation!$H$12))</f>
        <v>0</v>
      </c>
      <c r="BC18" s="54">
        <f>IF($A18&lt;Customisation!$H$13,K18,K18*(1-Customisation!$H$24*Customisation!$H$12))</f>
        <v>0</v>
      </c>
      <c r="BD18" s="54">
        <f>IF($A18&lt;Customisation!$H$13,L18,L18*(1-Customisation!$H$24*Customisation!$H$12))</f>
        <v>0</v>
      </c>
      <c r="BE18" s="54">
        <f>IF($A18&lt;Customisation!$H$13,M18,M18*(1-Customisation!$H$24*Customisation!$H$12))</f>
        <v>0</v>
      </c>
      <c r="BF18" s="54">
        <f>IF($A18&lt;Customisation!$H$13,N18,N18*(1-Customisation!$H$24*Customisation!$H$12))</f>
        <v>0</v>
      </c>
      <c r="BG18" s="54">
        <f>IF($A18&lt;Customisation!$H$13,O18,O18*(1-Customisation!$H$24*Customisation!$H$12))</f>
        <v>0</v>
      </c>
      <c r="BH18" s="54">
        <f>IF($A18&lt;Customisation!$H$13,P18,P18*(1-Customisation!$H$24*Customisation!$H$12))</f>
        <v>0</v>
      </c>
      <c r="BI18" s="54">
        <f t="shared" si="13"/>
        <v>0</v>
      </c>
      <c r="BJ18" s="54">
        <f t="shared" si="14"/>
        <v>0</v>
      </c>
      <c r="BK18" s="54">
        <f t="shared" si="15"/>
        <v>0</v>
      </c>
      <c r="BL18" s="54">
        <f t="shared" si="16"/>
        <v>0</v>
      </c>
      <c r="BM18" s="54">
        <f t="shared" si="17"/>
        <v>0</v>
      </c>
      <c r="BN18" s="54">
        <f t="shared" si="18"/>
        <v>0</v>
      </c>
      <c r="BO18" s="54">
        <f t="shared" si="19"/>
        <v>0</v>
      </c>
      <c r="BP18" s="54">
        <f t="shared" si="20"/>
        <v>0</v>
      </c>
      <c r="BQ18" s="54">
        <f t="shared" si="21"/>
        <v>0</v>
      </c>
      <c r="BR18" s="54">
        <f t="shared" si="22"/>
        <v>0</v>
      </c>
    </row>
    <row r="19" spans="1:70" ht="14.25" customHeight="1" x14ac:dyDescent="0.3">
      <c r="A19" s="1">
        <f t="shared" si="34"/>
        <v>15</v>
      </c>
      <c r="B19" s="53">
        <f>'Life table'!D17</f>
        <v>0.98392189156940835</v>
      </c>
      <c r="C19" s="53">
        <f>IF($A19&lt;Customisation!$H$13,0,B19)/LOOKUP(Customisation!$H$13,$A$4:$A$104,$B$4:$B$104)</f>
        <v>0.99928017278617598</v>
      </c>
      <c r="D19" s="1">
        <f>IF($A19&lt;=Customisation!$H$13,1,1/(1+Customisation!$H$21)^($A19-Customisation!$H$13))</f>
        <v>0.91514165935315961</v>
      </c>
      <c r="E19" s="1">
        <f t="shared" si="11"/>
        <v>14.91346969554152</v>
      </c>
      <c r="F19" s="1">
        <f t="shared" si="2"/>
        <v>0.91448291548225313</v>
      </c>
      <c r="G19" s="54">
        <f>'Age data'!M23*Customisation!$H$22</f>
        <v>1.2201680000000001E-4</v>
      </c>
      <c r="H19" s="54">
        <f t="shared" si="3"/>
        <v>1.1166265682096261E-4</v>
      </c>
      <c r="I19" s="54">
        <f>'Age data'!N23*Customisation!$H$22</f>
        <v>2.76666E-5</v>
      </c>
      <c r="J19" s="55">
        <f t="shared" si="4"/>
        <v>2.5318858232660128E-5</v>
      </c>
      <c r="K19" s="54">
        <f>I19*'Life table'!I17</f>
        <v>1.7899067850637833E-3</v>
      </c>
      <c r="L19" s="54">
        <f>J19*'Life table'!J17</f>
        <v>9.8998726244682307E-4</v>
      </c>
      <c r="M19" s="54">
        <f t="shared" si="5"/>
        <v>7.2855380000000006E-5</v>
      </c>
      <c r="N19" s="54">
        <f>((G19-I19)*$AW$5+I19*$AW$6)/(1+Customisation!$H$21)^($A19-12)</f>
        <v>6.3410840379138624E-5</v>
      </c>
      <c r="O19" s="54">
        <f>G19*Customisation!$H$17</f>
        <v>9.0658796044184406E-2</v>
      </c>
      <c r="P19" s="54">
        <f>O19/(1+Customisation!$H$21)^($A19-12)</f>
        <v>8.2965641046834571E-2</v>
      </c>
      <c r="Q19" s="54">
        <f>IF($A19&lt;Customisation!$H$13,G19,G19*(1-Customisation!$H$11*Customisation!$H$12))</f>
        <v>2.4403359999999995E-5</v>
      </c>
      <c r="R19" s="54">
        <f>IF($A19&lt;Customisation!$H$13,H19,H19*(1-Customisation!$H$11*Customisation!$H$12))</f>
        <v>2.2332531364192517E-5</v>
      </c>
      <c r="S19" s="54">
        <f>IF($A19&lt;Customisation!$H$13,I19,I19*(1-Customisation!$H$11*Customisation!$H$12))</f>
        <v>5.5333199999999989E-6</v>
      </c>
      <c r="T19" s="54">
        <f>IF($A19&lt;Customisation!$H$13,J19,J19*(1-Customisation!$H$11*Customisation!$H$12))</f>
        <v>5.0637716465320243E-6</v>
      </c>
      <c r="U19" s="54">
        <f>IF($A19&lt;Customisation!$H$13,K19,K19*(1-Customisation!$H$11*Customisation!$H$12))</f>
        <v>3.579813570127566E-4</v>
      </c>
      <c r="V19" s="54">
        <f>IF($A19&lt;Customisation!$H$13,L19,L19*(1-Customisation!$H$11*Customisation!$H$12))</f>
        <v>1.9799745248936458E-4</v>
      </c>
      <c r="W19" s="54">
        <f>IF($A19&lt;Customisation!$H$13,M19,M19*(1-Customisation!$H$11*Customisation!$H$12))</f>
        <v>1.4571075999999998E-5</v>
      </c>
      <c r="X19" s="54">
        <f>IF($A19&lt;Customisation!$H$13,N19,N19*(1-Customisation!$H$11*Customisation!$H$12))</f>
        <v>1.2682168075827722E-5</v>
      </c>
      <c r="Y19" s="54">
        <f>IF($A19&lt;Customisation!$H$13,O19,O19*(1-Customisation!$H$11*Customisation!$H$12))</f>
        <v>1.8131759208836876E-2</v>
      </c>
      <c r="Z19" s="54">
        <f>IF($A19&lt;Customisation!$H$13,P19,P19*(1-Customisation!$H$11*Customisation!$H$12))</f>
        <v>1.6593128209366911E-2</v>
      </c>
      <c r="AA19" s="54">
        <f t="shared" ref="AA19:AJ19" si="37">G19-Q19</f>
        <v>9.7613440000000006E-5</v>
      </c>
      <c r="AB19" s="54">
        <f t="shared" si="37"/>
        <v>8.9330125456770095E-5</v>
      </c>
      <c r="AC19" s="54">
        <f t="shared" si="37"/>
        <v>2.2133280000000002E-5</v>
      </c>
      <c r="AD19" s="54">
        <f t="shared" si="37"/>
        <v>2.0255086586128104E-5</v>
      </c>
      <c r="AE19" s="54">
        <f t="shared" si="37"/>
        <v>1.4319254280510266E-3</v>
      </c>
      <c r="AF19" s="54">
        <f t="shared" si="37"/>
        <v>7.9198980995745852E-4</v>
      </c>
      <c r="AG19" s="54">
        <f t="shared" si="37"/>
        <v>5.8284304000000005E-5</v>
      </c>
      <c r="AH19" s="54">
        <f t="shared" si="37"/>
        <v>5.0728672303310902E-5</v>
      </c>
      <c r="AI19" s="54">
        <f t="shared" si="37"/>
        <v>7.252703683534753E-2</v>
      </c>
      <c r="AJ19" s="54">
        <f t="shared" si="37"/>
        <v>6.6372512837467659E-2</v>
      </c>
      <c r="AK19" s="1"/>
      <c r="AL19" s="56">
        <f t="shared" si="7"/>
        <v>12.201680000000001</v>
      </c>
      <c r="AM19" s="56">
        <f t="shared" si="8"/>
        <v>2.4403359999999994</v>
      </c>
      <c r="AN19" s="1"/>
      <c r="AO19" s="1"/>
      <c r="AP19" s="1"/>
      <c r="AQ19" s="1"/>
      <c r="AR19" s="1"/>
      <c r="AS19" s="1"/>
      <c r="AT19" s="1"/>
      <c r="AU19" s="1"/>
      <c r="AV19" s="1"/>
      <c r="AW19" s="1"/>
      <c r="AX19" s="1"/>
      <c r="AY19" s="54">
        <f>IF($A19&lt;Customisation!$H$13,G19,G19*(1-Customisation!$H$24*Customisation!$H$12))</f>
        <v>1.2201679999999997E-5</v>
      </c>
      <c r="AZ19" s="54">
        <f>IF($A19&lt;Customisation!$H$13,H19,H19*(1-Customisation!$H$24*Customisation!$H$12))</f>
        <v>1.1166265682096258E-5</v>
      </c>
      <c r="BA19" s="54">
        <f>IF($A19&lt;Customisation!$H$13,I19,I19*(1-Customisation!$H$24*Customisation!$H$12))</f>
        <v>2.7666599999999994E-6</v>
      </c>
      <c r="BB19" s="54">
        <f>IF($A19&lt;Customisation!$H$13,J19,J19*(1-Customisation!$H$24*Customisation!$H$12))</f>
        <v>2.5318858232660122E-6</v>
      </c>
      <c r="BC19" s="54">
        <f>IF($A19&lt;Customisation!$H$13,K19,K19*(1-Customisation!$H$24*Customisation!$H$12))</f>
        <v>1.789906785063783E-4</v>
      </c>
      <c r="BD19" s="54">
        <f>IF($A19&lt;Customisation!$H$13,L19,L19*(1-Customisation!$H$24*Customisation!$H$12))</f>
        <v>9.8998726244682288E-5</v>
      </c>
      <c r="BE19" s="54">
        <f>IF($A19&lt;Customisation!$H$13,M19,M19*(1-Customisation!$H$24*Customisation!$H$12))</f>
        <v>7.2855379999999989E-6</v>
      </c>
      <c r="BF19" s="54">
        <f>IF($A19&lt;Customisation!$H$13,N19,N19*(1-Customisation!$H$24*Customisation!$H$12))</f>
        <v>6.341084037913861E-6</v>
      </c>
      <c r="BG19" s="54">
        <f>IF($A19&lt;Customisation!$H$13,O19,O19*(1-Customisation!$H$24*Customisation!$H$12))</f>
        <v>9.0658796044184378E-3</v>
      </c>
      <c r="BH19" s="54">
        <f>IF($A19&lt;Customisation!$H$13,P19,P19*(1-Customisation!$H$24*Customisation!$H$12))</f>
        <v>8.2965641046834557E-3</v>
      </c>
      <c r="BI19" s="54">
        <f t="shared" si="13"/>
        <v>1.2201679999999997E-5</v>
      </c>
      <c r="BJ19" s="54">
        <f t="shared" si="14"/>
        <v>1.1166265682096258E-5</v>
      </c>
      <c r="BK19" s="54">
        <f t="shared" si="15"/>
        <v>2.7666599999999994E-6</v>
      </c>
      <c r="BL19" s="54">
        <f t="shared" si="16"/>
        <v>2.5318858232660122E-6</v>
      </c>
      <c r="BM19" s="54">
        <f t="shared" si="17"/>
        <v>1.789906785063783E-4</v>
      </c>
      <c r="BN19" s="54">
        <f t="shared" si="18"/>
        <v>9.8998726244682288E-5</v>
      </c>
      <c r="BO19" s="54">
        <f t="shared" si="19"/>
        <v>7.2855379999999989E-6</v>
      </c>
      <c r="BP19" s="54">
        <f t="shared" si="20"/>
        <v>6.341084037913861E-6</v>
      </c>
      <c r="BQ19" s="54">
        <f t="shared" si="21"/>
        <v>9.0658796044184378E-3</v>
      </c>
      <c r="BR19" s="54">
        <f t="shared" si="22"/>
        <v>8.2965641046834557E-3</v>
      </c>
    </row>
    <row r="20" spans="1:70" ht="14.25" customHeight="1" x14ac:dyDescent="0.3">
      <c r="A20" s="1">
        <f t="shared" si="34"/>
        <v>16</v>
      </c>
      <c r="B20" s="53">
        <f>'Life table'!D18</f>
        <v>0.98344960906145495</v>
      </c>
      <c r="C20" s="53">
        <f>IF($A20&lt;Customisation!$H$13,0,B20)/LOOKUP(Customisation!$H$13,$A$4:$A$104,$B$4:$B$104)</f>
        <v>0.99880051830323857</v>
      </c>
      <c r="D20" s="1">
        <f>IF($A20&lt;=Customisation!$H$13,1,1/(1+Customisation!$H$21)^($A20-Customisation!$H$13))</f>
        <v>0.888487047915689</v>
      </c>
      <c r="E20" s="1">
        <f t="shared" si="11"/>
        <v>15.828611354894679</v>
      </c>
      <c r="F20" s="1">
        <f t="shared" si="2"/>
        <v>0.8874213239639045</v>
      </c>
      <c r="G20" s="54">
        <f>'Age data'!M24*Customisation!$H$22</f>
        <v>1.2201680000000001E-4</v>
      </c>
      <c r="H20" s="54">
        <f t="shared" si="3"/>
        <v>1.0841034642811905E-4</v>
      </c>
      <c r="I20" s="54">
        <f>'Age data'!N24*Customisation!$H$22</f>
        <v>2.76666E-5</v>
      </c>
      <c r="J20" s="55">
        <f t="shared" si="4"/>
        <v>2.4581415759864203E-5</v>
      </c>
      <c r="K20" s="54">
        <f>I20*'Life table'!I18</f>
        <v>1.763093109740459E-3</v>
      </c>
      <c r="L20" s="54">
        <f>J20*'Life table'!J18</f>
        <v>9.5598692211615246E-4</v>
      </c>
      <c r="M20" s="54">
        <f t="shared" si="5"/>
        <v>7.2855380000000006E-5</v>
      </c>
      <c r="N20" s="54">
        <f>((G20-I20)*$AW$5+I20*$AW$6)/(1+Customisation!$H$21)^($A20-12)</f>
        <v>6.1563922698192842E-5</v>
      </c>
      <c r="O20" s="54">
        <f>G20*Customisation!$H$17</f>
        <v>9.0658796044184406E-2</v>
      </c>
      <c r="P20" s="54">
        <f>O20/(1+Customisation!$H$21)^($A20-12)</f>
        <v>8.0549166064887948E-2</v>
      </c>
      <c r="Q20" s="54">
        <f>IF($A20&lt;Customisation!$H$13,G20,G20*(1-Customisation!$H$11*Customisation!$H$12))</f>
        <v>2.4403359999999995E-5</v>
      </c>
      <c r="R20" s="54">
        <f>IF($A20&lt;Customisation!$H$13,H20,H20*(1-Customisation!$H$11*Customisation!$H$12))</f>
        <v>2.1682069285623805E-5</v>
      </c>
      <c r="S20" s="54">
        <f>IF($A20&lt;Customisation!$H$13,I20,I20*(1-Customisation!$H$11*Customisation!$H$12))</f>
        <v>5.5333199999999989E-6</v>
      </c>
      <c r="T20" s="54">
        <f>IF($A20&lt;Customisation!$H$13,J20,J20*(1-Customisation!$H$11*Customisation!$H$12))</f>
        <v>4.9162831519728396E-6</v>
      </c>
      <c r="U20" s="54">
        <f>IF($A20&lt;Customisation!$H$13,K20,K20*(1-Customisation!$H$11*Customisation!$H$12))</f>
        <v>3.5261862194809173E-4</v>
      </c>
      <c r="V20" s="54">
        <f>IF($A20&lt;Customisation!$H$13,L20,L20*(1-Customisation!$H$11*Customisation!$H$12))</f>
        <v>1.9119738442323044E-4</v>
      </c>
      <c r="W20" s="54">
        <f>IF($A20&lt;Customisation!$H$13,M20,M20*(1-Customisation!$H$11*Customisation!$H$12))</f>
        <v>1.4571075999999998E-5</v>
      </c>
      <c r="X20" s="54">
        <f>IF($A20&lt;Customisation!$H$13,N20,N20*(1-Customisation!$H$11*Customisation!$H$12))</f>
        <v>1.2312784539638566E-5</v>
      </c>
      <c r="Y20" s="54">
        <f>IF($A20&lt;Customisation!$H$13,O20,O20*(1-Customisation!$H$11*Customisation!$H$12))</f>
        <v>1.8131759208836876E-2</v>
      </c>
      <c r="Z20" s="54">
        <f>IF($A20&lt;Customisation!$H$13,P20,P20*(1-Customisation!$H$11*Customisation!$H$12))</f>
        <v>1.6109833212977587E-2</v>
      </c>
      <c r="AA20" s="54">
        <f t="shared" ref="AA20:AJ20" si="38">G20-Q20</f>
        <v>9.7613440000000006E-5</v>
      </c>
      <c r="AB20" s="54">
        <f t="shared" si="38"/>
        <v>8.6728277142495246E-5</v>
      </c>
      <c r="AC20" s="54">
        <f t="shared" si="38"/>
        <v>2.2133280000000002E-5</v>
      </c>
      <c r="AD20" s="54">
        <f t="shared" si="38"/>
        <v>1.9665132607891365E-5</v>
      </c>
      <c r="AE20" s="54">
        <f t="shared" si="38"/>
        <v>1.4104744877923674E-3</v>
      </c>
      <c r="AF20" s="54">
        <f t="shared" si="38"/>
        <v>7.6478953769292196E-4</v>
      </c>
      <c r="AG20" s="54">
        <f t="shared" si="38"/>
        <v>5.8284304000000005E-5</v>
      </c>
      <c r="AH20" s="54">
        <f t="shared" si="38"/>
        <v>4.9251138158554279E-5</v>
      </c>
      <c r="AI20" s="54">
        <f t="shared" si="38"/>
        <v>7.252703683534753E-2</v>
      </c>
      <c r="AJ20" s="54">
        <f t="shared" si="38"/>
        <v>6.4439332851910364E-2</v>
      </c>
      <c r="AK20" s="1"/>
      <c r="AL20" s="56">
        <f t="shared" si="7"/>
        <v>12.201680000000001</v>
      </c>
      <c r="AM20" s="56">
        <f t="shared" si="8"/>
        <v>2.4403359999999994</v>
      </c>
      <c r="AN20" s="1"/>
      <c r="AO20" s="1"/>
      <c r="AP20" s="1"/>
      <c r="AQ20" s="1"/>
      <c r="AR20" s="1"/>
      <c r="AS20" s="1"/>
      <c r="AT20" s="1"/>
      <c r="AU20" s="1"/>
      <c r="AV20" s="1"/>
      <c r="AW20" s="1"/>
      <c r="AX20" s="1"/>
      <c r="AY20" s="54">
        <f>IF($A20&lt;Customisation!$H$13,G20,G20*(1-Customisation!$H$24*Customisation!$H$12))</f>
        <v>1.2201679999999997E-5</v>
      </c>
      <c r="AZ20" s="54">
        <f>IF($A20&lt;Customisation!$H$13,H20,H20*(1-Customisation!$H$24*Customisation!$H$12))</f>
        <v>1.0841034642811902E-5</v>
      </c>
      <c r="BA20" s="54">
        <f>IF($A20&lt;Customisation!$H$13,I20,I20*(1-Customisation!$H$24*Customisation!$H$12))</f>
        <v>2.7666599999999994E-6</v>
      </c>
      <c r="BB20" s="54">
        <f>IF($A20&lt;Customisation!$H$13,J20,J20*(1-Customisation!$H$24*Customisation!$H$12))</f>
        <v>2.4581415759864198E-6</v>
      </c>
      <c r="BC20" s="54">
        <f>IF($A20&lt;Customisation!$H$13,K20,K20*(1-Customisation!$H$24*Customisation!$H$12))</f>
        <v>1.7630931097404587E-4</v>
      </c>
      <c r="BD20" s="54">
        <f>IF($A20&lt;Customisation!$H$13,L20,L20*(1-Customisation!$H$24*Customisation!$H$12))</f>
        <v>9.5598692211615218E-5</v>
      </c>
      <c r="BE20" s="54">
        <f>IF($A20&lt;Customisation!$H$13,M20,M20*(1-Customisation!$H$24*Customisation!$H$12))</f>
        <v>7.2855379999999989E-6</v>
      </c>
      <c r="BF20" s="54">
        <f>IF($A20&lt;Customisation!$H$13,N20,N20*(1-Customisation!$H$24*Customisation!$H$12))</f>
        <v>6.1563922698192831E-6</v>
      </c>
      <c r="BG20" s="54">
        <f>IF($A20&lt;Customisation!$H$13,O20,O20*(1-Customisation!$H$24*Customisation!$H$12))</f>
        <v>9.0658796044184378E-3</v>
      </c>
      <c r="BH20" s="54">
        <f>IF($A20&lt;Customisation!$H$13,P20,P20*(1-Customisation!$H$24*Customisation!$H$12))</f>
        <v>8.0549166064887937E-3</v>
      </c>
      <c r="BI20" s="54">
        <f t="shared" si="13"/>
        <v>1.2201679999999997E-5</v>
      </c>
      <c r="BJ20" s="54">
        <f t="shared" si="14"/>
        <v>1.0841034642811902E-5</v>
      </c>
      <c r="BK20" s="54">
        <f t="shared" si="15"/>
        <v>2.7666599999999994E-6</v>
      </c>
      <c r="BL20" s="54">
        <f t="shared" si="16"/>
        <v>2.4581415759864198E-6</v>
      </c>
      <c r="BM20" s="54">
        <f t="shared" si="17"/>
        <v>1.7630931097404587E-4</v>
      </c>
      <c r="BN20" s="54">
        <f t="shared" si="18"/>
        <v>9.5598692211615218E-5</v>
      </c>
      <c r="BO20" s="54">
        <f t="shared" si="19"/>
        <v>7.2855379999999989E-6</v>
      </c>
      <c r="BP20" s="54">
        <f t="shared" si="20"/>
        <v>6.1563922698192831E-6</v>
      </c>
      <c r="BQ20" s="54">
        <f t="shared" si="21"/>
        <v>9.0658796044184378E-3</v>
      </c>
      <c r="BR20" s="54">
        <f t="shared" si="22"/>
        <v>8.0549166064887937E-3</v>
      </c>
    </row>
    <row r="21" spans="1:70" ht="14.25" customHeight="1" x14ac:dyDescent="0.3">
      <c r="A21" s="1">
        <f t="shared" si="34"/>
        <v>17</v>
      </c>
      <c r="B21" s="53">
        <f>'Life table'!D19</f>
        <v>0.98297755324910541</v>
      </c>
      <c r="C21" s="53">
        <f>IF($A21&lt;Customisation!$H$13,0,B21)/LOOKUP(Customisation!$H$13,$A$4:$A$104,$B$4:$B$104)</f>
        <v>0.99832109405445291</v>
      </c>
      <c r="D21" s="1">
        <f>IF($A21&lt;=Customisation!$H$13,1,1/(1+Customisation!$H$21)^($A21-Customisation!$H$13))</f>
        <v>0.86260878438416411</v>
      </c>
      <c r="E21" s="1">
        <f t="shared" si="11"/>
        <v>16.717098402810368</v>
      </c>
      <c r="F21" s="1">
        <f t="shared" si="2"/>
        <v>0.8611605453673804</v>
      </c>
      <c r="G21" s="54">
        <f>'Age data'!M25*Customisation!$H$22</f>
        <v>1.2201680000000001E-4</v>
      </c>
      <c r="H21" s="54">
        <f t="shared" si="3"/>
        <v>1.0525276352244568E-4</v>
      </c>
      <c r="I21" s="54">
        <f>'Age data'!N25*Customisation!$H$22</f>
        <v>2.76666E-5</v>
      </c>
      <c r="J21" s="55">
        <f t="shared" si="4"/>
        <v>2.3865452194042915E-5</v>
      </c>
      <c r="K21" s="54">
        <f>I21*'Life table'!I19</f>
        <v>1.736266557672142E-3</v>
      </c>
      <c r="L21" s="54">
        <f>J21*'Life table'!J19</f>
        <v>9.2297923742129236E-4</v>
      </c>
      <c r="M21" s="54">
        <f t="shared" si="5"/>
        <v>7.2855380000000006E-5</v>
      </c>
      <c r="N21" s="54">
        <f>((G21-I21)*$AW$5+I21*$AW$6)/(1+Customisation!$H$21)^($A21-12)</f>
        <v>5.977079873610956E-5</v>
      </c>
      <c r="O21" s="54">
        <f>G21*Customisation!$H$17</f>
        <v>9.0658796044184406E-2</v>
      </c>
      <c r="P21" s="54">
        <f>O21/(1+Customisation!$H$21)^($A21-12)</f>
        <v>7.820307384940578E-2</v>
      </c>
      <c r="Q21" s="54">
        <f>IF($A21&lt;Customisation!$H$13,G21,G21*(1-Customisation!$H$11*Customisation!$H$12))</f>
        <v>2.4403359999999995E-5</v>
      </c>
      <c r="R21" s="54">
        <f>IF($A21&lt;Customisation!$H$13,H21,H21*(1-Customisation!$H$11*Customisation!$H$12))</f>
        <v>2.105055270448913E-5</v>
      </c>
      <c r="S21" s="54">
        <f>IF($A21&lt;Customisation!$H$13,I21,I21*(1-Customisation!$H$11*Customisation!$H$12))</f>
        <v>5.5333199999999989E-6</v>
      </c>
      <c r="T21" s="54">
        <f>IF($A21&lt;Customisation!$H$13,J21,J21*(1-Customisation!$H$11*Customisation!$H$12))</f>
        <v>4.7730904388085822E-6</v>
      </c>
      <c r="U21" s="54">
        <f>IF($A21&lt;Customisation!$H$13,K21,K21*(1-Customisation!$H$11*Customisation!$H$12))</f>
        <v>3.472533115344283E-4</v>
      </c>
      <c r="V21" s="54">
        <f>IF($A21&lt;Customisation!$H$13,L21,L21*(1-Customisation!$H$11*Customisation!$H$12))</f>
        <v>1.8459584748425843E-4</v>
      </c>
      <c r="W21" s="54">
        <f>IF($A21&lt;Customisation!$H$13,M21,M21*(1-Customisation!$H$11*Customisation!$H$12))</f>
        <v>1.4571075999999998E-5</v>
      </c>
      <c r="X21" s="54">
        <f>IF($A21&lt;Customisation!$H$13,N21,N21*(1-Customisation!$H$11*Customisation!$H$12))</f>
        <v>1.195415974722191E-5</v>
      </c>
      <c r="Y21" s="54">
        <f>IF($A21&lt;Customisation!$H$13,O21,O21*(1-Customisation!$H$11*Customisation!$H$12))</f>
        <v>1.8131759208836876E-2</v>
      </c>
      <c r="Z21" s="54">
        <f>IF($A21&lt;Customisation!$H$13,P21,P21*(1-Customisation!$H$11*Customisation!$H$12))</f>
        <v>1.5640614769881152E-2</v>
      </c>
      <c r="AA21" s="54">
        <f t="shared" ref="AA21:AJ21" si="39">G21-Q21</f>
        <v>9.7613440000000006E-5</v>
      </c>
      <c r="AB21" s="54">
        <f t="shared" si="39"/>
        <v>8.4202210817956548E-5</v>
      </c>
      <c r="AC21" s="54">
        <f t="shared" si="39"/>
        <v>2.2133280000000002E-5</v>
      </c>
      <c r="AD21" s="54">
        <f t="shared" si="39"/>
        <v>1.9092361755234332E-5</v>
      </c>
      <c r="AE21" s="54">
        <f t="shared" si="39"/>
        <v>1.3890132461377136E-3</v>
      </c>
      <c r="AF21" s="54">
        <f t="shared" si="39"/>
        <v>7.3838338993703395E-4</v>
      </c>
      <c r="AG21" s="54">
        <f t="shared" si="39"/>
        <v>5.8284304000000005E-5</v>
      </c>
      <c r="AH21" s="54">
        <f t="shared" si="39"/>
        <v>4.7816638988887652E-5</v>
      </c>
      <c r="AI21" s="54">
        <f t="shared" si="39"/>
        <v>7.252703683534753E-2</v>
      </c>
      <c r="AJ21" s="54">
        <f t="shared" si="39"/>
        <v>6.2562459079524624E-2</v>
      </c>
      <c r="AK21" s="1"/>
      <c r="AL21" s="56">
        <f t="shared" si="7"/>
        <v>12.201680000000001</v>
      </c>
      <c r="AM21" s="56">
        <f t="shared" si="8"/>
        <v>2.4403359999999994</v>
      </c>
      <c r="AN21" s="1"/>
      <c r="AO21" s="1"/>
      <c r="AP21" s="1"/>
      <c r="AQ21" s="1"/>
      <c r="AR21" s="1"/>
      <c r="AS21" s="1"/>
      <c r="AT21" s="1"/>
      <c r="AU21" s="1"/>
      <c r="AV21" s="1"/>
      <c r="AW21" s="1"/>
      <c r="AX21" s="1"/>
      <c r="AY21" s="54">
        <f>IF($A21&lt;Customisation!$H$13,G21,G21*(1-Customisation!$H$24*Customisation!$H$12))</f>
        <v>1.2201679999999997E-5</v>
      </c>
      <c r="AZ21" s="54">
        <f>IF($A21&lt;Customisation!$H$13,H21,H21*(1-Customisation!$H$24*Customisation!$H$12))</f>
        <v>1.0525276352244565E-5</v>
      </c>
      <c r="BA21" s="54">
        <f>IF($A21&lt;Customisation!$H$13,I21,I21*(1-Customisation!$H$24*Customisation!$H$12))</f>
        <v>2.7666599999999994E-6</v>
      </c>
      <c r="BB21" s="54">
        <f>IF($A21&lt;Customisation!$H$13,J21,J21*(1-Customisation!$H$24*Customisation!$H$12))</f>
        <v>2.3865452194042911E-6</v>
      </c>
      <c r="BC21" s="54">
        <f>IF($A21&lt;Customisation!$H$13,K21,K21*(1-Customisation!$H$24*Customisation!$H$12))</f>
        <v>1.7362665576721415E-4</v>
      </c>
      <c r="BD21" s="54">
        <f>IF($A21&lt;Customisation!$H$13,L21,L21*(1-Customisation!$H$24*Customisation!$H$12))</f>
        <v>9.2297923742129217E-5</v>
      </c>
      <c r="BE21" s="54">
        <f>IF($A21&lt;Customisation!$H$13,M21,M21*(1-Customisation!$H$24*Customisation!$H$12))</f>
        <v>7.2855379999999989E-6</v>
      </c>
      <c r="BF21" s="54">
        <f>IF($A21&lt;Customisation!$H$13,N21,N21*(1-Customisation!$H$24*Customisation!$H$12))</f>
        <v>5.9770798736109548E-6</v>
      </c>
      <c r="BG21" s="54">
        <f>IF($A21&lt;Customisation!$H$13,O21,O21*(1-Customisation!$H$24*Customisation!$H$12))</f>
        <v>9.0658796044184378E-3</v>
      </c>
      <c r="BH21" s="54">
        <f>IF($A21&lt;Customisation!$H$13,P21,P21*(1-Customisation!$H$24*Customisation!$H$12))</f>
        <v>7.8203073849405762E-3</v>
      </c>
      <c r="BI21" s="54">
        <f t="shared" si="13"/>
        <v>1.2201679999999997E-5</v>
      </c>
      <c r="BJ21" s="54">
        <f t="shared" si="14"/>
        <v>1.0525276352244565E-5</v>
      </c>
      <c r="BK21" s="54">
        <f t="shared" si="15"/>
        <v>2.7666599999999994E-6</v>
      </c>
      <c r="BL21" s="54">
        <f t="shared" si="16"/>
        <v>2.3865452194042911E-6</v>
      </c>
      <c r="BM21" s="54">
        <f t="shared" si="17"/>
        <v>1.7362665576721415E-4</v>
      </c>
      <c r="BN21" s="54">
        <f t="shared" si="18"/>
        <v>9.2297923742129217E-5</v>
      </c>
      <c r="BO21" s="54">
        <f t="shared" si="19"/>
        <v>7.2855379999999989E-6</v>
      </c>
      <c r="BP21" s="54">
        <f t="shared" si="20"/>
        <v>5.9770798736109548E-6</v>
      </c>
      <c r="BQ21" s="54">
        <f t="shared" si="21"/>
        <v>9.0658796044184378E-3</v>
      </c>
      <c r="BR21" s="54">
        <f t="shared" si="22"/>
        <v>7.8203073849405762E-3</v>
      </c>
    </row>
    <row r="22" spans="1:70" ht="14.25" customHeight="1" x14ac:dyDescent="0.3">
      <c r="A22" s="1">
        <f t="shared" si="34"/>
        <v>18</v>
      </c>
      <c r="B22" s="53">
        <f>'Life table'!D20</f>
        <v>0.98250572402354575</v>
      </c>
      <c r="C22" s="53">
        <f>IF($A22&lt;Customisation!$H$13,0,B22)/LOOKUP(Customisation!$H$13,$A$4:$A$104,$B$4:$B$104)</f>
        <v>0.99784189992930672</v>
      </c>
      <c r="D22" s="1">
        <f>IF($A22&lt;=Customisation!$H$13,1,1/(1+Customisation!$H$21)^($A22-Customisation!$H$13))</f>
        <v>0.83748425668365445</v>
      </c>
      <c r="E22" s="1">
        <f t="shared" si="11"/>
        <v>17.579707187194533</v>
      </c>
      <c r="F22" s="1">
        <f t="shared" si="2"/>
        <v>0.83567688185010092</v>
      </c>
      <c r="G22" s="54">
        <f>'Age data'!M26*Customisation!$H$22</f>
        <v>1.2201680000000001E-4</v>
      </c>
      <c r="H22" s="54">
        <f t="shared" si="3"/>
        <v>1.0218714905091814E-4</v>
      </c>
      <c r="I22" s="54">
        <f>'Age data'!N26*Customisation!$H$22</f>
        <v>2.76666E-5</v>
      </c>
      <c r="J22" s="55">
        <f t="shared" si="4"/>
        <v>2.3170341935963993E-5</v>
      </c>
      <c r="K22" s="54">
        <f>I22*'Life table'!I20</f>
        <v>1.7094271226750261E-3</v>
      </c>
      <c r="L22" s="54">
        <f>J22*'Life table'!J20</f>
        <v>8.9093522104771023E-4</v>
      </c>
      <c r="M22" s="54">
        <f t="shared" si="5"/>
        <v>7.2855380000000006E-5</v>
      </c>
      <c r="N22" s="54">
        <f>((G22-I22)*$AW$5+I22*$AW$6)/(1+Customisation!$H$21)^($A22-12)</f>
        <v>5.8029901685543257E-5</v>
      </c>
      <c r="O22" s="54">
        <f>G22*Customisation!$H$17</f>
        <v>9.0658796044184406E-2</v>
      </c>
      <c r="P22" s="54">
        <f>O22/(1+Customisation!$H$21)^($A22-12)</f>
        <v>7.5925314416898801E-2</v>
      </c>
      <c r="Q22" s="54">
        <f>IF($A22&lt;Customisation!$H$13,G22,G22*(1-Customisation!$H$11*Customisation!$H$12))</f>
        <v>2.4403359999999995E-5</v>
      </c>
      <c r="R22" s="54">
        <f>IF($A22&lt;Customisation!$H$13,H22,H22*(1-Customisation!$H$11*Customisation!$H$12))</f>
        <v>2.0437429810183624E-5</v>
      </c>
      <c r="S22" s="54">
        <f>IF($A22&lt;Customisation!$H$13,I22,I22*(1-Customisation!$H$11*Customisation!$H$12))</f>
        <v>5.5333199999999989E-6</v>
      </c>
      <c r="T22" s="54">
        <f>IF($A22&lt;Customisation!$H$13,J22,J22*(1-Customisation!$H$11*Customisation!$H$12))</f>
        <v>4.6340683871927974E-6</v>
      </c>
      <c r="U22" s="54">
        <f>IF($A22&lt;Customisation!$H$13,K22,K22*(1-Customisation!$H$11*Customisation!$H$12))</f>
        <v>3.4188542453500513E-4</v>
      </c>
      <c r="V22" s="54">
        <f>IF($A22&lt;Customisation!$H$13,L22,L22*(1-Customisation!$H$11*Customisation!$H$12))</f>
        <v>1.7818704420954201E-4</v>
      </c>
      <c r="W22" s="54">
        <f>IF($A22&lt;Customisation!$H$13,M22,M22*(1-Customisation!$H$11*Customisation!$H$12))</f>
        <v>1.4571075999999998E-5</v>
      </c>
      <c r="X22" s="54">
        <f>IF($A22&lt;Customisation!$H$13,N22,N22*(1-Customisation!$H$11*Customisation!$H$12))</f>
        <v>1.1605980337108649E-5</v>
      </c>
      <c r="Y22" s="54">
        <f>IF($A22&lt;Customisation!$H$13,O22,O22*(1-Customisation!$H$11*Customisation!$H$12))</f>
        <v>1.8131759208836876E-2</v>
      </c>
      <c r="Z22" s="54">
        <f>IF($A22&lt;Customisation!$H$13,P22,P22*(1-Customisation!$H$11*Customisation!$H$12))</f>
        <v>1.5185062883379757E-2</v>
      </c>
      <c r="AA22" s="54">
        <f t="shared" ref="AA22:AJ22" si="40">G22-Q22</f>
        <v>9.7613440000000006E-5</v>
      </c>
      <c r="AB22" s="54">
        <f t="shared" si="40"/>
        <v>8.1749719240734508E-5</v>
      </c>
      <c r="AC22" s="54">
        <f t="shared" si="40"/>
        <v>2.2133280000000002E-5</v>
      </c>
      <c r="AD22" s="54">
        <f t="shared" si="40"/>
        <v>1.8536273548771196E-5</v>
      </c>
      <c r="AE22" s="54">
        <f t="shared" si="40"/>
        <v>1.3675416981400209E-3</v>
      </c>
      <c r="AF22" s="54">
        <f t="shared" si="40"/>
        <v>7.1274817683816827E-4</v>
      </c>
      <c r="AG22" s="54">
        <f t="shared" si="40"/>
        <v>5.8284304000000005E-5</v>
      </c>
      <c r="AH22" s="54">
        <f t="shared" si="40"/>
        <v>4.6423921348434611E-5</v>
      </c>
      <c r="AI22" s="54">
        <f t="shared" si="40"/>
        <v>7.252703683534753E-2</v>
      </c>
      <c r="AJ22" s="54">
        <f t="shared" si="40"/>
        <v>6.0740251533519043E-2</v>
      </c>
      <c r="AK22" s="1"/>
      <c r="AL22" s="56">
        <f t="shared" si="7"/>
        <v>12.201680000000001</v>
      </c>
      <c r="AM22" s="56">
        <f t="shared" si="8"/>
        <v>2.4403359999999994</v>
      </c>
      <c r="AN22" s="1"/>
      <c r="AO22" s="1"/>
      <c r="AP22" s="1"/>
      <c r="AQ22" s="1"/>
      <c r="AR22" s="1"/>
      <c r="AS22" s="1"/>
      <c r="AT22" s="1"/>
      <c r="AU22" s="1"/>
      <c r="AV22" s="1"/>
      <c r="AW22" s="1"/>
      <c r="AX22" s="1"/>
      <c r="AY22" s="54">
        <f>IF($A22&lt;Customisation!$H$13,G22,G22*(1-Customisation!$H$24*Customisation!$H$12))</f>
        <v>1.2201679999999997E-5</v>
      </c>
      <c r="AZ22" s="54">
        <f>IF($A22&lt;Customisation!$H$13,H22,H22*(1-Customisation!$H$24*Customisation!$H$12))</f>
        <v>1.0218714905091812E-5</v>
      </c>
      <c r="BA22" s="54">
        <f>IF($A22&lt;Customisation!$H$13,I22,I22*(1-Customisation!$H$24*Customisation!$H$12))</f>
        <v>2.7666599999999994E-6</v>
      </c>
      <c r="BB22" s="54">
        <f>IF($A22&lt;Customisation!$H$13,J22,J22*(1-Customisation!$H$24*Customisation!$H$12))</f>
        <v>2.3170341935963987E-6</v>
      </c>
      <c r="BC22" s="54">
        <f>IF($A22&lt;Customisation!$H$13,K22,K22*(1-Customisation!$H$24*Customisation!$H$12))</f>
        <v>1.7094271226750256E-4</v>
      </c>
      <c r="BD22" s="54">
        <f>IF($A22&lt;Customisation!$H$13,L22,L22*(1-Customisation!$H$24*Customisation!$H$12))</f>
        <v>8.9093522104771006E-5</v>
      </c>
      <c r="BE22" s="54">
        <f>IF($A22&lt;Customisation!$H$13,M22,M22*(1-Customisation!$H$24*Customisation!$H$12))</f>
        <v>7.2855379999999989E-6</v>
      </c>
      <c r="BF22" s="54">
        <f>IF($A22&lt;Customisation!$H$13,N22,N22*(1-Customisation!$H$24*Customisation!$H$12))</f>
        <v>5.8029901685543247E-6</v>
      </c>
      <c r="BG22" s="54">
        <f>IF($A22&lt;Customisation!$H$13,O22,O22*(1-Customisation!$H$24*Customisation!$H$12))</f>
        <v>9.0658796044184378E-3</v>
      </c>
      <c r="BH22" s="54">
        <f>IF($A22&lt;Customisation!$H$13,P22,P22*(1-Customisation!$H$24*Customisation!$H$12))</f>
        <v>7.5925314416898787E-3</v>
      </c>
      <c r="BI22" s="54">
        <f t="shared" si="13"/>
        <v>1.2201679999999997E-5</v>
      </c>
      <c r="BJ22" s="54">
        <f t="shared" si="14"/>
        <v>1.0218714905091812E-5</v>
      </c>
      <c r="BK22" s="54">
        <f t="shared" si="15"/>
        <v>2.7666599999999994E-6</v>
      </c>
      <c r="BL22" s="54">
        <f t="shared" si="16"/>
        <v>2.3170341935963987E-6</v>
      </c>
      <c r="BM22" s="54">
        <f t="shared" si="17"/>
        <v>1.7094271226750256E-4</v>
      </c>
      <c r="BN22" s="54">
        <f t="shared" si="18"/>
        <v>8.9093522104771006E-5</v>
      </c>
      <c r="BO22" s="54">
        <f t="shared" si="19"/>
        <v>7.2855379999999989E-6</v>
      </c>
      <c r="BP22" s="54">
        <f t="shared" si="20"/>
        <v>5.8029901685543247E-6</v>
      </c>
      <c r="BQ22" s="54">
        <f t="shared" si="21"/>
        <v>9.0658796044184378E-3</v>
      </c>
      <c r="BR22" s="54">
        <f t="shared" si="22"/>
        <v>7.5925314416898787E-3</v>
      </c>
    </row>
    <row r="23" spans="1:70" ht="14.25" customHeight="1" x14ac:dyDescent="0.3">
      <c r="A23" s="1">
        <f t="shared" si="34"/>
        <v>19</v>
      </c>
      <c r="B23" s="53">
        <f>'Life table'!D21</f>
        <v>0.98203412127601442</v>
      </c>
      <c r="C23" s="53">
        <f>IF($A23&lt;Customisation!$H$13,0,B23)/LOOKUP(Customisation!$H$13,$A$4:$A$104,$B$4:$B$104)</f>
        <v>0.99736293581734059</v>
      </c>
      <c r="D23" s="1">
        <f>IF($A23&lt;=Customisation!$H$13,1,1/(1+Customisation!$H$21)^($A23-Customisation!$H$13))</f>
        <v>0.81309151134335378</v>
      </c>
      <c r="E23" s="1">
        <f t="shared" si="11"/>
        <v>18.417191443878188</v>
      </c>
      <c r="F23" s="1">
        <f t="shared" si="2"/>
        <v>0.81094733684156584</v>
      </c>
      <c r="G23" s="54">
        <f>'Age data'!M27*Customisation!$H$22</f>
        <v>1.2201680000000001E-4</v>
      </c>
      <c r="H23" s="54">
        <f t="shared" si="3"/>
        <v>9.921082432127974E-5</v>
      </c>
      <c r="I23" s="54">
        <f>'Age data'!N27*Customisation!$H$22</f>
        <v>2.76666E-5</v>
      </c>
      <c r="J23" s="55">
        <f t="shared" si="4"/>
        <v>2.2495477607732034E-5</v>
      </c>
      <c r="K23" s="54">
        <f>I23*'Life table'!I21</f>
        <v>1.6825747985623361E-3</v>
      </c>
      <c r="L23" s="54">
        <f>J23*'Life table'!J21</f>
        <v>8.5982672993556496E-4</v>
      </c>
      <c r="M23" s="54">
        <f t="shared" si="5"/>
        <v>7.2855380000000006E-5</v>
      </c>
      <c r="N23" s="54">
        <f>((G23-I23)*$AW$5+I23*$AW$6)/(1+Customisation!$H$21)^($A23-12)</f>
        <v>5.633971037431384E-5</v>
      </c>
      <c r="O23" s="54">
        <f>G23*Customisation!$H$17</f>
        <v>9.0658796044184406E-2</v>
      </c>
      <c r="P23" s="54">
        <f>O23/(1+Customisation!$H$21)^($A23-12)</f>
        <v>7.3713897492134764E-2</v>
      </c>
      <c r="Q23" s="54">
        <f>IF($A23&lt;Customisation!$H$13,G23,G23*(1-Customisation!$H$11*Customisation!$H$12))</f>
        <v>2.4403359999999995E-5</v>
      </c>
      <c r="R23" s="54">
        <f>IF($A23&lt;Customisation!$H$13,H23,H23*(1-Customisation!$H$11*Customisation!$H$12))</f>
        <v>1.9842164864255942E-5</v>
      </c>
      <c r="S23" s="54">
        <f>IF($A23&lt;Customisation!$H$13,I23,I23*(1-Customisation!$H$11*Customisation!$H$12))</f>
        <v>5.5333199999999989E-6</v>
      </c>
      <c r="T23" s="54">
        <f>IF($A23&lt;Customisation!$H$13,J23,J23*(1-Customisation!$H$11*Customisation!$H$12))</f>
        <v>4.4990955215464057E-6</v>
      </c>
      <c r="U23" s="54">
        <f>IF($A23&lt;Customisation!$H$13,K23,K23*(1-Customisation!$H$11*Customisation!$H$12))</f>
        <v>3.3651495971246715E-4</v>
      </c>
      <c r="V23" s="54">
        <f>IF($A23&lt;Customisation!$H$13,L23,L23*(1-Customisation!$H$11*Customisation!$H$12))</f>
        <v>1.7196534598711295E-4</v>
      </c>
      <c r="W23" s="54">
        <f>IF($A23&lt;Customisation!$H$13,M23,M23*(1-Customisation!$H$11*Customisation!$H$12))</f>
        <v>1.4571075999999998E-5</v>
      </c>
      <c r="X23" s="54">
        <f>IF($A23&lt;Customisation!$H$13,N23,N23*(1-Customisation!$H$11*Customisation!$H$12))</f>
        <v>1.1267942074862765E-5</v>
      </c>
      <c r="Y23" s="54">
        <f>IF($A23&lt;Customisation!$H$13,O23,O23*(1-Customisation!$H$11*Customisation!$H$12))</f>
        <v>1.8131759208836876E-2</v>
      </c>
      <c r="Z23" s="54">
        <f>IF($A23&lt;Customisation!$H$13,P23,P23*(1-Customisation!$H$11*Customisation!$H$12))</f>
        <v>1.474277949842695E-2</v>
      </c>
      <c r="AA23" s="54">
        <f t="shared" ref="AA23:AJ23" si="41">G23-Q23</f>
        <v>9.7613440000000006E-5</v>
      </c>
      <c r="AB23" s="54">
        <f t="shared" si="41"/>
        <v>7.9368659457023795E-5</v>
      </c>
      <c r="AC23" s="54">
        <f t="shared" si="41"/>
        <v>2.2133280000000002E-5</v>
      </c>
      <c r="AD23" s="54">
        <f t="shared" si="41"/>
        <v>1.799638208618563E-5</v>
      </c>
      <c r="AE23" s="54">
        <f t="shared" si="41"/>
        <v>1.3460598388498691E-3</v>
      </c>
      <c r="AF23" s="54">
        <f t="shared" si="41"/>
        <v>6.8786138394845203E-4</v>
      </c>
      <c r="AG23" s="54">
        <f t="shared" si="41"/>
        <v>5.8284304000000005E-5</v>
      </c>
      <c r="AH23" s="54">
        <f t="shared" si="41"/>
        <v>4.5071768299451073E-5</v>
      </c>
      <c r="AI23" s="54">
        <f t="shared" si="41"/>
        <v>7.252703683534753E-2</v>
      </c>
      <c r="AJ23" s="54">
        <f t="shared" si="41"/>
        <v>5.8971117993707814E-2</v>
      </c>
      <c r="AK23" s="1"/>
      <c r="AL23" s="56">
        <f t="shared" si="7"/>
        <v>12.201680000000001</v>
      </c>
      <c r="AM23" s="56">
        <f t="shared" si="8"/>
        <v>2.4403359999999994</v>
      </c>
      <c r="AN23" s="1"/>
      <c r="AO23" s="1"/>
      <c r="AP23" s="1"/>
      <c r="AQ23" s="1"/>
      <c r="AR23" s="1"/>
      <c r="AS23" s="1"/>
      <c r="AT23" s="1"/>
      <c r="AU23" s="1"/>
      <c r="AV23" s="1"/>
      <c r="AW23" s="1"/>
      <c r="AX23" s="1"/>
      <c r="AY23" s="54">
        <f>IF($A23&lt;Customisation!$H$13,G23,G23*(1-Customisation!$H$24*Customisation!$H$12))</f>
        <v>1.2201679999999997E-5</v>
      </c>
      <c r="AZ23" s="54">
        <f>IF($A23&lt;Customisation!$H$13,H23,H23*(1-Customisation!$H$24*Customisation!$H$12))</f>
        <v>9.921082432127971E-6</v>
      </c>
      <c r="BA23" s="54">
        <f>IF($A23&lt;Customisation!$H$13,I23,I23*(1-Customisation!$H$24*Customisation!$H$12))</f>
        <v>2.7666599999999994E-6</v>
      </c>
      <c r="BB23" s="54">
        <f>IF($A23&lt;Customisation!$H$13,J23,J23*(1-Customisation!$H$24*Customisation!$H$12))</f>
        <v>2.2495477607732029E-6</v>
      </c>
      <c r="BC23" s="54">
        <f>IF($A23&lt;Customisation!$H$13,K23,K23*(1-Customisation!$H$24*Customisation!$H$12))</f>
        <v>1.6825747985623358E-4</v>
      </c>
      <c r="BD23" s="54">
        <f>IF($A23&lt;Customisation!$H$13,L23,L23*(1-Customisation!$H$24*Customisation!$H$12))</f>
        <v>8.5982672993556477E-5</v>
      </c>
      <c r="BE23" s="54">
        <f>IF($A23&lt;Customisation!$H$13,M23,M23*(1-Customisation!$H$24*Customisation!$H$12))</f>
        <v>7.2855379999999989E-6</v>
      </c>
      <c r="BF23" s="54">
        <f>IF($A23&lt;Customisation!$H$13,N23,N23*(1-Customisation!$H$24*Customisation!$H$12))</f>
        <v>5.6339710374313825E-6</v>
      </c>
      <c r="BG23" s="54">
        <f>IF($A23&lt;Customisation!$H$13,O23,O23*(1-Customisation!$H$24*Customisation!$H$12))</f>
        <v>9.0658796044184378E-3</v>
      </c>
      <c r="BH23" s="54">
        <f>IF($A23&lt;Customisation!$H$13,P23,P23*(1-Customisation!$H$24*Customisation!$H$12))</f>
        <v>7.371389749213475E-3</v>
      </c>
      <c r="BI23" s="54">
        <f t="shared" si="13"/>
        <v>1.2201679999999997E-5</v>
      </c>
      <c r="BJ23" s="54">
        <f t="shared" si="14"/>
        <v>9.921082432127971E-6</v>
      </c>
      <c r="BK23" s="54">
        <f t="shared" si="15"/>
        <v>2.7666599999999994E-6</v>
      </c>
      <c r="BL23" s="54">
        <f t="shared" si="16"/>
        <v>2.2495477607732029E-6</v>
      </c>
      <c r="BM23" s="54">
        <f t="shared" si="17"/>
        <v>1.6825747985623358E-4</v>
      </c>
      <c r="BN23" s="54">
        <f t="shared" si="18"/>
        <v>8.5982672993556477E-5</v>
      </c>
      <c r="BO23" s="54">
        <f t="shared" si="19"/>
        <v>7.2855379999999989E-6</v>
      </c>
      <c r="BP23" s="54">
        <f t="shared" si="20"/>
        <v>5.6339710374313825E-6</v>
      </c>
      <c r="BQ23" s="54">
        <f t="shared" si="21"/>
        <v>9.0658796044184378E-3</v>
      </c>
      <c r="BR23" s="54">
        <f t="shared" si="22"/>
        <v>7.371389749213475E-3</v>
      </c>
    </row>
    <row r="24" spans="1:70" ht="14.25" customHeight="1" x14ac:dyDescent="0.3">
      <c r="A24" s="1">
        <f t="shared" si="34"/>
        <v>20</v>
      </c>
      <c r="B24" s="53">
        <f>'Life table'!D22</f>
        <v>0.98156274489780193</v>
      </c>
      <c r="C24" s="53">
        <f>IF($A24&lt;Customisation!$H$13,0,B24)/LOOKUP(Customisation!$H$13,$A$4:$A$104,$B$4:$B$104)</f>
        <v>0.99688420160814828</v>
      </c>
      <c r="D24" s="1">
        <f>IF($A24&lt;=Customisation!$H$13,1,1/(1+Customisation!$H$21)^($A24-Customisation!$H$13))</f>
        <v>0.78940923431393573</v>
      </c>
      <c r="E24" s="1">
        <f t="shared" si="11"/>
        <v>19.230282955221544</v>
      </c>
      <c r="F24" s="1">
        <f t="shared" si="2"/>
        <v>0.78694959429114741</v>
      </c>
      <c r="G24" s="54">
        <f>'Age data'!M28*Customisation!$H$22</f>
        <v>1.2201680000000001E-4</v>
      </c>
      <c r="H24" s="54">
        <f t="shared" si="3"/>
        <v>9.632118866143664E-5</v>
      </c>
      <c r="I24" s="54">
        <f>'Age data'!N28*Customisation!$H$22</f>
        <v>2.76666E-5</v>
      </c>
      <c r="J24" s="55">
        <f t="shared" si="4"/>
        <v>2.1840269522069933E-5</v>
      </c>
      <c r="K24" s="54">
        <f>I24*'Life table'!I22</f>
        <v>1.6557095791443254E-3</v>
      </c>
      <c r="L24" s="54">
        <f>J24*'Life table'!J22</f>
        <v>8.296264406897452E-4</v>
      </c>
      <c r="M24" s="54">
        <f t="shared" si="5"/>
        <v>7.2855380000000006E-5</v>
      </c>
      <c r="N24" s="54">
        <f>((G24-I24)*$AW$5+I24*$AW$6)/(1+Customisation!$H$21)^($A24-12)</f>
        <v>5.4698747936227035E-5</v>
      </c>
      <c r="O24" s="54">
        <f>G24*Customisation!$H$17</f>
        <v>9.0658796044184406E-2</v>
      </c>
      <c r="P24" s="54">
        <f>O24/(1+Customisation!$H$21)^($A24-12)</f>
        <v>7.1566890769062877E-2</v>
      </c>
      <c r="Q24" s="54">
        <f>IF($A24&lt;Customisation!$H$13,G24,G24*(1-Customisation!$H$11*Customisation!$H$12))</f>
        <v>2.4403359999999995E-5</v>
      </c>
      <c r="R24" s="54">
        <f>IF($A24&lt;Customisation!$H$13,H24,H24*(1-Customisation!$H$11*Customisation!$H$12))</f>
        <v>1.9264237732287324E-5</v>
      </c>
      <c r="S24" s="54">
        <f>IF($A24&lt;Customisation!$H$13,I24,I24*(1-Customisation!$H$11*Customisation!$H$12))</f>
        <v>5.5333199999999989E-6</v>
      </c>
      <c r="T24" s="54">
        <f>IF($A24&lt;Customisation!$H$13,J24,J24*(1-Customisation!$H$11*Customisation!$H$12))</f>
        <v>4.3680539044139859E-6</v>
      </c>
      <c r="U24" s="54">
        <f>IF($A24&lt;Customisation!$H$13,K24,K24*(1-Customisation!$H$11*Customisation!$H$12))</f>
        <v>3.3114191582886502E-4</v>
      </c>
      <c r="V24" s="54">
        <f>IF($A24&lt;Customisation!$H$13,L24,L24*(1-Customisation!$H$11*Customisation!$H$12))</f>
        <v>1.65925288137949E-4</v>
      </c>
      <c r="W24" s="54">
        <f>IF($A24&lt;Customisation!$H$13,M24,M24*(1-Customisation!$H$11*Customisation!$H$12))</f>
        <v>1.4571075999999998E-5</v>
      </c>
      <c r="X24" s="54">
        <f>IF($A24&lt;Customisation!$H$13,N24,N24*(1-Customisation!$H$11*Customisation!$H$12))</f>
        <v>1.0939749587245405E-5</v>
      </c>
      <c r="Y24" s="54">
        <f>IF($A24&lt;Customisation!$H$13,O24,O24*(1-Customisation!$H$11*Customisation!$H$12))</f>
        <v>1.8131759208836876E-2</v>
      </c>
      <c r="Z24" s="54">
        <f>IF($A24&lt;Customisation!$H$13,P24,P24*(1-Customisation!$H$11*Customisation!$H$12))</f>
        <v>1.4313378153812572E-2</v>
      </c>
      <c r="AA24" s="54">
        <f t="shared" ref="AA24:AJ24" si="42">G24-Q24</f>
        <v>9.7613440000000006E-5</v>
      </c>
      <c r="AB24" s="54">
        <f t="shared" si="42"/>
        <v>7.7056950929149323E-5</v>
      </c>
      <c r="AC24" s="54">
        <f t="shared" si="42"/>
        <v>2.2133280000000002E-5</v>
      </c>
      <c r="AD24" s="54">
        <f t="shared" si="42"/>
        <v>1.7472215617655947E-5</v>
      </c>
      <c r="AE24" s="54">
        <f t="shared" si="42"/>
        <v>1.3245676633154603E-3</v>
      </c>
      <c r="AF24" s="54">
        <f t="shared" si="42"/>
        <v>6.6370115255179622E-4</v>
      </c>
      <c r="AG24" s="54">
        <f t="shared" si="42"/>
        <v>5.8284304000000005E-5</v>
      </c>
      <c r="AH24" s="54">
        <f t="shared" si="42"/>
        <v>4.3758998348981633E-5</v>
      </c>
      <c r="AI24" s="54">
        <f t="shared" si="42"/>
        <v>7.252703683534753E-2</v>
      </c>
      <c r="AJ24" s="54">
        <f t="shared" si="42"/>
        <v>5.7253512615250302E-2</v>
      </c>
      <c r="AK24" s="1"/>
      <c r="AL24" s="56">
        <f t="shared" si="7"/>
        <v>12.201680000000001</v>
      </c>
      <c r="AM24" s="56">
        <f t="shared" si="8"/>
        <v>2.4403359999999994</v>
      </c>
      <c r="AN24" s="1"/>
      <c r="AO24" s="1"/>
      <c r="AP24" s="1"/>
      <c r="AQ24" s="1"/>
      <c r="AR24" s="1"/>
      <c r="AS24" s="1"/>
      <c r="AT24" s="1"/>
      <c r="AU24" s="1"/>
      <c r="AV24" s="1"/>
      <c r="AW24" s="1"/>
      <c r="AX24" s="1"/>
      <c r="AY24" s="54">
        <f>IF($A24&lt;Customisation!$H$13,G24,G24*(1-Customisation!$H$24*Customisation!$H$12))</f>
        <v>1.2201679999999997E-5</v>
      </c>
      <c r="AZ24" s="54">
        <f>IF($A24&lt;Customisation!$H$13,H24,H24*(1-Customisation!$H$24*Customisation!$H$12))</f>
        <v>9.632118866143662E-6</v>
      </c>
      <c r="BA24" s="54">
        <f>IF($A24&lt;Customisation!$H$13,I24,I24*(1-Customisation!$H$24*Customisation!$H$12))</f>
        <v>2.7666599999999994E-6</v>
      </c>
      <c r="BB24" s="54">
        <f>IF($A24&lt;Customisation!$H$13,J24,J24*(1-Customisation!$H$24*Customisation!$H$12))</f>
        <v>2.1840269522069929E-6</v>
      </c>
      <c r="BC24" s="54">
        <f>IF($A24&lt;Customisation!$H$13,K24,K24*(1-Customisation!$H$24*Customisation!$H$12))</f>
        <v>1.6557095791443251E-4</v>
      </c>
      <c r="BD24" s="54">
        <f>IF($A24&lt;Customisation!$H$13,L24,L24*(1-Customisation!$H$24*Customisation!$H$12))</f>
        <v>8.2962644068974501E-5</v>
      </c>
      <c r="BE24" s="54">
        <f>IF($A24&lt;Customisation!$H$13,M24,M24*(1-Customisation!$H$24*Customisation!$H$12))</f>
        <v>7.2855379999999989E-6</v>
      </c>
      <c r="BF24" s="54">
        <f>IF($A24&lt;Customisation!$H$13,N24,N24*(1-Customisation!$H$24*Customisation!$H$12))</f>
        <v>5.4698747936227025E-6</v>
      </c>
      <c r="BG24" s="54">
        <f>IF($A24&lt;Customisation!$H$13,O24,O24*(1-Customisation!$H$24*Customisation!$H$12))</f>
        <v>9.0658796044184378E-3</v>
      </c>
      <c r="BH24" s="54">
        <f>IF($A24&lt;Customisation!$H$13,P24,P24*(1-Customisation!$H$24*Customisation!$H$12))</f>
        <v>7.156689076906286E-3</v>
      </c>
      <c r="BI24" s="54">
        <f t="shared" si="13"/>
        <v>1.2201679999999997E-5</v>
      </c>
      <c r="BJ24" s="54">
        <f t="shared" si="14"/>
        <v>9.632118866143662E-6</v>
      </c>
      <c r="BK24" s="54">
        <f t="shared" si="15"/>
        <v>2.7666599999999994E-6</v>
      </c>
      <c r="BL24" s="54">
        <f t="shared" si="16"/>
        <v>2.1840269522069929E-6</v>
      </c>
      <c r="BM24" s="54">
        <f t="shared" si="17"/>
        <v>1.6557095791443251E-4</v>
      </c>
      <c r="BN24" s="54">
        <f t="shared" si="18"/>
        <v>8.2962644068974501E-5</v>
      </c>
      <c r="BO24" s="54">
        <f t="shared" si="19"/>
        <v>7.2855379999999989E-6</v>
      </c>
      <c r="BP24" s="54">
        <f t="shared" si="20"/>
        <v>5.4698747936227025E-6</v>
      </c>
      <c r="BQ24" s="54">
        <f t="shared" si="21"/>
        <v>9.0658796044184378E-3</v>
      </c>
      <c r="BR24" s="54">
        <f t="shared" si="22"/>
        <v>7.156689076906286E-3</v>
      </c>
    </row>
    <row r="25" spans="1:70" ht="14.25" customHeight="1" x14ac:dyDescent="0.3">
      <c r="A25" s="1">
        <f t="shared" si="34"/>
        <v>21</v>
      </c>
      <c r="B25" s="53">
        <f>'Life table'!D23</f>
        <v>0.98103270101555717</v>
      </c>
      <c r="C25" s="53">
        <f>IF($A25&lt;Customisation!$H$13,0,B25)/LOOKUP(Customisation!$H$13,$A$4:$A$104,$B$4:$B$104)</f>
        <v>0.99634588413927994</v>
      </c>
      <c r="D25" s="1">
        <f>IF($A25&lt;=Customisation!$H$13,1,1/(1+Customisation!$H$21)^($A25-Customisation!$H$13))</f>
        <v>0.76641673234362695</v>
      </c>
      <c r="E25" s="1">
        <f t="shared" si="11"/>
        <v>20.01969218953548</v>
      </c>
      <c r="F25" s="1">
        <f t="shared" si="2"/>
        <v>0.76361615680604888</v>
      </c>
      <c r="G25" s="54">
        <f>'Age data'!M29*Customisation!$H$22</f>
        <v>1.2201680000000001E-4</v>
      </c>
      <c r="H25" s="54">
        <f t="shared" si="3"/>
        <v>9.3515717147025861E-5</v>
      </c>
      <c r="I25" s="54">
        <f>'Age data'!N29*Customisation!$H$22</f>
        <v>2.76666E-5</v>
      </c>
      <c r="J25" s="55">
        <f t="shared" si="4"/>
        <v>2.120414516705819E-5</v>
      </c>
      <c r="K25" s="54">
        <f>I25*'Life table'!I23</f>
        <v>1.6289300713648624E-3</v>
      </c>
      <c r="L25" s="54">
        <f>J25*'Life table'!J23</f>
        <v>8.0032722953401417E-4</v>
      </c>
      <c r="M25" s="54">
        <f t="shared" si="5"/>
        <v>7.2855380000000006E-5</v>
      </c>
      <c r="N25" s="54">
        <f>((G25-I25)*$AW$5+I25*$AW$6)/(1+Customisation!$H$21)^($A25-12)</f>
        <v>5.3105580520608771E-5</v>
      </c>
      <c r="O25" s="54">
        <f>G25*Customisation!$H$17</f>
        <v>9.0658796044184406E-2</v>
      </c>
      <c r="P25" s="54">
        <f>O25/(1+Customisation!$H$21)^($A25-12)</f>
        <v>6.9482418222391151E-2</v>
      </c>
      <c r="Q25" s="54">
        <f>IF($A25&lt;Customisation!$H$13,G25,G25*(1-Customisation!$H$11*Customisation!$H$12))</f>
        <v>2.4403359999999995E-5</v>
      </c>
      <c r="R25" s="54">
        <f>IF($A25&lt;Customisation!$H$13,H25,H25*(1-Customisation!$H$11*Customisation!$H$12))</f>
        <v>1.8703143429405167E-5</v>
      </c>
      <c r="S25" s="54">
        <f>IF($A25&lt;Customisation!$H$13,I25,I25*(1-Customisation!$H$11*Customisation!$H$12))</f>
        <v>5.5333199999999989E-6</v>
      </c>
      <c r="T25" s="54">
        <f>IF($A25&lt;Customisation!$H$13,J25,J25*(1-Customisation!$H$11*Customisation!$H$12))</f>
        <v>4.2408290334116367E-6</v>
      </c>
      <c r="U25" s="54">
        <f>IF($A25&lt;Customisation!$H$13,K25,K25*(1-Customisation!$H$11*Customisation!$H$12))</f>
        <v>3.257860142729724E-4</v>
      </c>
      <c r="V25" s="54">
        <f>IF($A25&lt;Customisation!$H$13,L25,L25*(1-Customisation!$H$11*Customisation!$H$12))</f>
        <v>1.6006544590680281E-4</v>
      </c>
      <c r="W25" s="54">
        <f>IF($A25&lt;Customisation!$H$13,M25,M25*(1-Customisation!$H$11*Customisation!$H$12))</f>
        <v>1.4571075999999998E-5</v>
      </c>
      <c r="X25" s="54">
        <f>IF($A25&lt;Customisation!$H$13,N25,N25*(1-Customisation!$H$11*Customisation!$H$12))</f>
        <v>1.0621116104121751E-5</v>
      </c>
      <c r="Y25" s="54">
        <f>IF($A25&lt;Customisation!$H$13,O25,O25*(1-Customisation!$H$11*Customisation!$H$12))</f>
        <v>1.8131759208836876E-2</v>
      </c>
      <c r="Z25" s="54">
        <f>IF($A25&lt;Customisation!$H$13,P25,P25*(1-Customisation!$H$11*Customisation!$H$12))</f>
        <v>1.3896483644478227E-2</v>
      </c>
      <c r="AA25" s="54">
        <f t="shared" ref="AA25:AJ25" si="43">G25-Q25</f>
        <v>9.7613440000000006E-5</v>
      </c>
      <c r="AB25" s="54">
        <f t="shared" si="43"/>
        <v>7.4812573717620694E-5</v>
      </c>
      <c r="AC25" s="54">
        <f t="shared" si="43"/>
        <v>2.2133280000000002E-5</v>
      </c>
      <c r="AD25" s="54">
        <f t="shared" si="43"/>
        <v>1.6963316133646554E-5</v>
      </c>
      <c r="AE25" s="54">
        <f t="shared" si="43"/>
        <v>1.30314405709189E-3</v>
      </c>
      <c r="AF25" s="54">
        <f t="shared" si="43"/>
        <v>6.4026178362721134E-4</v>
      </c>
      <c r="AG25" s="54">
        <f t="shared" si="43"/>
        <v>5.8284304000000005E-5</v>
      </c>
      <c r="AH25" s="54">
        <f t="shared" si="43"/>
        <v>4.2484464416487019E-5</v>
      </c>
      <c r="AI25" s="54">
        <f t="shared" si="43"/>
        <v>7.252703683534753E-2</v>
      </c>
      <c r="AJ25" s="54">
        <f t="shared" si="43"/>
        <v>5.5585934577912922E-2</v>
      </c>
      <c r="AK25" s="1"/>
      <c r="AL25" s="56">
        <f t="shared" si="7"/>
        <v>12.201680000000001</v>
      </c>
      <c r="AM25" s="56">
        <f t="shared" si="8"/>
        <v>2.4403359999999994</v>
      </c>
      <c r="AN25" s="1"/>
      <c r="AO25" s="1"/>
      <c r="AP25" s="1"/>
      <c r="AQ25" s="1"/>
      <c r="AR25" s="1"/>
      <c r="AS25" s="1"/>
      <c r="AT25" s="1"/>
      <c r="AU25" s="1"/>
      <c r="AV25" s="1"/>
      <c r="AW25" s="1"/>
      <c r="AX25" s="1"/>
      <c r="AY25" s="54">
        <f>IF($A25&lt;Customisation!$H$13,G25,G25*(1-Customisation!$H$24*Customisation!$H$12))</f>
        <v>1.2201679999999997E-5</v>
      </c>
      <c r="AZ25" s="54">
        <f>IF($A25&lt;Customisation!$H$13,H25,H25*(1-Customisation!$H$24*Customisation!$H$12))</f>
        <v>9.3515717147025834E-6</v>
      </c>
      <c r="BA25" s="54">
        <f>IF($A25&lt;Customisation!$H$13,I25,I25*(1-Customisation!$H$24*Customisation!$H$12))</f>
        <v>2.7666599999999994E-6</v>
      </c>
      <c r="BB25" s="54">
        <f>IF($A25&lt;Customisation!$H$13,J25,J25*(1-Customisation!$H$24*Customisation!$H$12))</f>
        <v>2.1204145167058184E-6</v>
      </c>
      <c r="BC25" s="54">
        <f>IF($A25&lt;Customisation!$H$13,K25,K25*(1-Customisation!$H$24*Customisation!$H$12))</f>
        <v>1.628930071364862E-4</v>
      </c>
      <c r="BD25" s="54">
        <f>IF($A25&lt;Customisation!$H$13,L25,L25*(1-Customisation!$H$24*Customisation!$H$12))</f>
        <v>8.0032722953401404E-5</v>
      </c>
      <c r="BE25" s="54">
        <f>IF($A25&lt;Customisation!$H$13,M25,M25*(1-Customisation!$H$24*Customisation!$H$12))</f>
        <v>7.2855379999999989E-6</v>
      </c>
      <c r="BF25" s="54">
        <f>IF($A25&lt;Customisation!$H$13,N25,N25*(1-Customisation!$H$24*Customisation!$H$12))</f>
        <v>5.3105580520608757E-6</v>
      </c>
      <c r="BG25" s="54">
        <f>IF($A25&lt;Customisation!$H$13,O25,O25*(1-Customisation!$H$24*Customisation!$H$12))</f>
        <v>9.0658796044184378E-3</v>
      </c>
      <c r="BH25" s="54">
        <f>IF($A25&lt;Customisation!$H$13,P25,P25*(1-Customisation!$H$24*Customisation!$H$12))</f>
        <v>6.9482418222391136E-3</v>
      </c>
      <c r="BI25" s="54">
        <f t="shared" si="13"/>
        <v>1.2201679999999997E-5</v>
      </c>
      <c r="BJ25" s="54">
        <f t="shared" si="14"/>
        <v>9.3515717147025834E-6</v>
      </c>
      <c r="BK25" s="54">
        <f t="shared" si="15"/>
        <v>2.7666599999999994E-6</v>
      </c>
      <c r="BL25" s="54">
        <f t="shared" si="16"/>
        <v>2.1204145167058184E-6</v>
      </c>
      <c r="BM25" s="54">
        <f t="shared" si="17"/>
        <v>1.628930071364862E-4</v>
      </c>
      <c r="BN25" s="54">
        <f t="shared" si="18"/>
        <v>8.0032722953401404E-5</v>
      </c>
      <c r="BO25" s="54">
        <f t="shared" si="19"/>
        <v>7.2855379999999989E-6</v>
      </c>
      <c r="BP25" s="54">
        <f t="shared" si="20"/>
        <v>5.3105580520608757E-6</v>
      </c>
      <c r="BQ25" s="54">
        <f t="shared" si="21"/>
        <v>9.0658796044184378E-3</v>
      </c>
      <c r="BR25" s="54">
        <f t="shared" si="22"/>
        <v>6.9482418222391136E-3</v>
      </c>
    </row>
    <row r="26" spans="1:70" ht="14.25" customHeight="1" x14ac:dyDescent="0.3">
      <c r="A26" s="1">
        <f t="shared" si="34"/>
        <v>22</v>
      </c>
      <c r="B26" s="53">
        <f>'Life table'!D24</f>
        <v>0.98050294335700883</v>
      </c>
      <c r="C26" s="53">
        <f>IF($A26&lt;Customisation!$H$13,0,B26)/LOOKUP(Customisation!$H$13,$A$4:$A$104,$B$4:$B$104)</f>
        <v>0.99580785736184474</v>
      </c>
      <c r="D26" s="1">
        <f>IF($A26&lt;=Customisation!$H$13,1,1/(1+Customisation!$H$21)^($A26-Customisation!$H$13))</f>
        <v>0.74409391489672516</v>
      </c>
      <c r="E26" s="1">
        <f t="shared" si="11"/>
        <v>20.786108921879105</v>
      </c>
      <c r="F26" s="1">
        <f t="shared" si="2"/>
        <v>0.74097456706929476</v>
      </c>
      <c r="G26" s="54">
        <f>'Age data'!M30*Customisation!$H$22</f>
        <v>1.2201680000000001E-4</v>
      </c>
      <c r="H26" s="54">
        <f t="shared" si="3"/>
        <v>9.0791958395170739E-5</v>
      </c>
      <c r="I26" s="54">
        <f>'Age data'!N30*Customisation!$H$22</f>
        <v>2.76666E-5</v>
      </c>
      <c r="J26" s="55">
        <f t="shared" si="4"/>
        <v>2.0586548705881735E-5</v>
      </c>
      <c r="K26" s="54">
        <f>I26*'Life table'!I24</f>
        <v>1.602136094838075E-3</v>
      </c>
      <c r="L26" s="54">
        <f>J26*'Life table'!J24</f>
        <v>7.718836304848423E-4</v>
      </c>
      <c r="M26" s="54">
        <f t="shared" si="5"/>
        <v>7.2855380000000006E-5</v>
      </c>
      <c r="N26" s="54">
        <f>((G26-I26)*$AW$5+I26*$AW$6)/(1+Customisation!$H$21)^($A26-12)</f>
        <v>5.1558816039425991E-5</v>
      </c>
      <c r="O26" s="54">
        <f>G26*Customisation!$H$17</f>
        <v>9.0658796044184406E-2</v>
      </c>
      <c r="P26" s="54">
        <f>O26/(1+Customisation!$H$21)^($A26-12)</f>
        <v>6.7458658468340912E-2</v>
      </c>
      <c r="Q26" s="54">
        <f>IF($A26&lt;Customisation!$H$13,G26,G26*(1-Customisation!$H$11*Customisation!$H$12))</f>
        <v>2.4403359999999995E-5</v>
      </c>
      <c r="R26" s="54">
        <f>IF($A26&lt;Customisation!$H$13,H26,H26*(1-Customisation!$H$11*Customisation!$H$12))</f>
        <v>1.8158391679034144E-5</v>
      </c>
      <c r="S26" s="54">
        <f>IF($A26&lt;Customisation!$H$13,I26,I26*(1-Customisation!$H$11*Customisation!$H$12))</f>
        <v>5.5333199999999989E-6</v>
      </c>
      <c r="T26" s="54">
        <f>IF($A26&lt;Customisation!$H$13,J26,J26*(1-Customisation!$H$11*Customisation!$H$12))</f>
        <v>4.1173097411763464E-6</v>
      </c>
      <c r="U26" s="54">
        <f>IF($A26&lt;Customisation!$H$13,K26,K26*(1-Customisation!$H$11*Customisation!$H$12))</f>
        <v>3.204272189676149E-4</v>
      </c>
      <c r="V26" s="54">
        <f>IF($A26&lt;Customisation!$H$13,L26,L26*(1-Customisation!$H$11*Customisation!$H$12))</f>
        <v>1.5437672609696843E-4</v>
      </c>
      <c r="W26" s="54">
        <f>IF($A26&lt;Customisation!$H$13,M26,M26*(1-Customisation!$H$11*Customisation!$H$12))</f>
        <v>1.4571075999999998E-5</v>
      </c>
      <c r="X26" s="54">
        <f>IF($A26&lt;Customisation!$H$13,N26,N26*(1-Customisation!$H$11*Customisation!$H$12))</f>
        <v>1.0311763207885196E-5</v>
      </c>
      <c r="Y26" s="54">
        <f>IF($A26&lt;Customisation!$H$13,O26,O26*(1-Customisation!$H$11*Customisation!$H$12))</f>
        <v>1.8131759208836876E-2</v>
      </c>
      <c r="Z26" s="54">
        <f>IF($A26&lt;Customisation!$H$13,P26,P26*(1-Customisation!$H$11*Customisation!$H$12))</f>
        <v>1.349173169366818E-2</v>
      </c>
      <c r="AA26" s="54">
        <f t="shared" ref="AA26:AJ26" si="44">G26-Q26</f>
        <v>9.7613440000000006E-5</v>
      </c>
      <c r="AB26" s="54">
        <f t="shared" si="44"/>
        <v>7.2633566716136591E-5</v>
      </c>
      <c r="AC26" s="54">
        <f t="shared" si="44"/>
        <v>2.2133280000000002E-5</v>
      </c>
      <c r="AD26" s="54">
        <f t="shared" si="44"/>
        <v>1.6469238964705389E-5</v>
      </c>
      <c r="AE26" s="54">
        <f t="shared" si="44"/>
        <v>1.28170887587046E-3</v>
      </c>
      <c r="AF26" s="54">
        <f t="shared" si="44"/>
        <v>6.1750690438787392E-4</v>
      </c>
      <c r="AG26" s="54">
        <f t="shared" si="44"/>
        <v>5.8284304000000005E-5</v>
      </c>
      <c r="AH26" s="54">
        <f t="shared" si="44"/>
        <v>4.1247052831540798E-5</v>
      </c>
      <c r="AI26" s="54">
        <f t="shared" si="44"/>
        <v>7.252703683534753E-2</v>
      </c>
      <c r="AJ26" s="54">
        <f t="shared" si="44"/>
        <v>5.3966926774672734E-2</v>
      </c>
      <c r="AK26" s="1"/>
      <c r="AL26" s="56">
        <f t="shared" si="7"/>
        <v>12.201680000000001</v>
      </c>
      <c r="AM26" s="56">
        <f t="shared" si="8"/>
        <v>2.4403359999999994</v>
      </c>
      <c r="AN26" s="1"/>
      <c r="AO26" s="1"/>
      <c r="AP26" s="1"/>
      <c r="AQ26" s="1"/>
      <c r="AR26" s="1"/>
      <c r="AS26" s="1"/>
      <c r="AT26" s="1"/>
      <c r="AU26" s="1"/>
      <c r="AV26" s="1"/>
      <c r="AW26" s="1"/>
      <c r="AX26" s="1"/>
      <c r="AY26" s="54">
        <f>IF($A26&lt;Customisation!$H$13,G26,G26*(1-Customisation!$H$24*Customisation!$H$12))</f>
        <v>1.2201679999999997E-5</v>
      </c>
      <c r="AZ26" s="54">
        <f>IF($A26&lt;Customisation!$H$13,H26,H26*(1-Customisation!$H$24*Customisation!$H$12))</f>
        <v>9.0791958395170722E-6</v>
      </c>
      <c r="BA26" s="54">
        <f>IF($A26&lt;Customisation!$H$13,I26,I26*(1-Customisation!$H$24*Customisation!$H$12))</f>
        <v>2.7666599999999994E-6</v>
      </c>
      <c r="BB26" s="54">
        <f>IF($A26&lt;Customisation!$H$13,J26,J26*(1-Customisation!$H$24*Customisation!$H$12))</f>
        <v>2.0586548705881732E-6</v>
      </c>
      <c r="BC26" s="54">
        <f>IF($A26&lt;Customisation!$H$13,K26,K26*(1-Customisation!$H$24*Customisation!$H$12))</f>
        <v>1.6021360948380745E-4</v>
      </c>
      <c r="BD26" s="54">
        <f>IF($A26&lt;Customisation!$H$13,L26,L26*(1-Customisation!$H$24*Customisation!$H$12))</f>
        <v>7.7188363048484213E-5</v>
      </c>
      <c r="BE26" s="54">
        <f>IF($A26&lt;Customisation!$H$13,M26,M26*(1-Customisation!$H$24*Customisation!$H$12))</f>
        <v>7.2855379999999989E-6</v>
      </c>
      <c r="BF26" s="54">
        <f>IF($A26&lt;Customisation!$H$13,N26,N26*(1-Customisation!$H$24*Customisation!$H$12))</f>
        <v>5.1558816039425981E-6</v>
      </c>
      <c r="BG26" s="54">
        <f>IF($A26&lt;Customisation!$H$13,O26,O26*(1-Customisation!$H$24*Customisation!$H$12))</f>
        <v>9.0658796044184378E-3</v>
      </c>
      <c r="BH26" s="54">
        <f>IF($A26&lt;Customisation!$H$13,P26,P26*(1-Customisation!$H$24*Customisation!$H$12))</f>
        <v>6.74586584683409E-3</v>
      </c>
      <c r="BI26" s="54">
        <f t="shared" si="13"/>
        <v>1.2201679999999997E-5</v>
      </c>
      <c r="BJ26" s="54">
        <f t="shared" si="14"/>
        <v>9.0791958395170722E-6</v>
      </c>
      <c r="BK26" s="54">
        <f t="shared" si="15"/>
        <v>2.7666599999999994E-6</v>
      </c>
      <c r="BL26" s="54">
        <f t="shared" si="16"/>
        <v>2.0586548705881732E-6</v>
      </c>
      <c r="BM26" s="54">
        <f t="shared" si="17"/>
        <v>1.6021360948380745E-4</v>
      </c>
      <c r="BN26" s="54">
        <f t="shared" si="18"/>
        <v>7.7188363048484213E-5</v>
      </c>
      <c r="BO26" s="54">
        <f t="shared" si="19"/>
        <v>7.2855379999999989E-6</v>
      </c>
      <c r="BP26" s="54">
        <f t="shared" si="20"/>
        <v>5.1558816039425981E-6</v>
      </c>
      <c r="BQ26" s="54">
        <f t="shared" si="21"/>
        <v>9.0658796044184378E-3</v>
      </c>
      <c r="BR26" s="54">
        <f t="shared" si="22"/>
        <v>6.74586584683409E-3</v>
      </c>
    </row>
    <row r="27" spans="1:70" ht="14.25" customHeight="1" x14ac:dyDescent="0.3">
      <c r="A27" s="1">
        <f t="shared" si="34"/>
        <v>23</v>
      </c>
      <c r="B27" s="53">
        <f>'Life table'!D25</f>
        <v>0.97997347176759608</v>
      </c>
      <c r="C27" s="53">
        <f>IF($A27&lt;Customisation!$H$13,0,B27)/LOOKUP(Customisation!$H$13,$A$4:$A$104,$B$4:$B$104)</f>
        <v>0.99527012111886948</v>
      </c>
      <c r="D27" s="1">
        <f>IF($A27&lt;=Customisation!$H$13,1,1/(1+Customisation!$H$21)^($A27-Customisation!$H$13))</f>
        <v>0.72242127659876232</v>
      </c>
      <c r="E27" s="1">
        <f t="shared" si="11"/>
        <v>21.530202836775832</v>
      </c>
      <c r="F27" s="1">
        <f t="shared" si="2"/>
        <v>0.71900431145929844</v>
      </c>
      <c r="G27" s="54">
        <f>'Age data'!M31*Customisation!$H$22</f>
        <v>1.2201680000000001E-4</v>
      </c>
      <c r="H27" s="54">
        <f t="shared" si="3"/>
        <v>8.814753242249587E-5</v>
      </c>
      <c r="I27" s="54">
        <f>'Age data'!N31*Customisation!$H$22</f>
        <v>2.76666E-5</v>
      </c>
      <c r="J27" s="55">
        <f t="shared" si="4"/>
        <v>1.9986940491147317E-5</v>
      </c>
      <c r="K27" s="54">
        <f>I27*'Life table'!I25</f>
        <v>1.5753276417466179E-3</v>
      </c>
      <c r="L27" s="54">
        <f>J27*'Life table'!J25</f>
        <v>7.4427063834147831E-4</v>
      </c>
      <c r="M27" s="54">
        <f t="shared" si="5"/>
        <v>7.2855380000000006E-5</v>
      </c>
      <c r="N27" s="54">
        <f>((G27-I27)*$AW$5+I27*$AW$6)/(1+Customisation!$H$21)^($A27-12)</f>
        <v>5.0057102950899018E-5</v>
      </c>
      <c r="O27" s="54">
        <f>G27*Customisation!$H$17</f>
        <v>9.0658796044184406E-2</v>
      </c>
      <c r="P27" s="54">
        <f>O27/(1+Customisation!$H$21)^($A27-12)</f>
        <v>6.5493843173146521E-2</v>
      </c>
      <c r="Q27" s="54">
        <f>IF($A27&lt;Customisation!$H$13,G27,G27*(1-Customisation!$H$11*Customisation!$H$12))</f>
        <v>2.4403359999999995E-5</v>
      </c>
      <c r="R27" s="54">
        <f>IF($A27&lt;Customisation!$H$13,H27,H27*(1-Customisation!$H$11*Customisation!$H$12))</f>
        <v>1.7629506484499171E-5</v>
      </c>
      <c r="S27" s="54">
        <f>IF($A27&lt;Customisation!$H$13,I27,I27*(1-Customisation!$H$11*Customisation!$H$12))</f>
        <v>5.5333199999999989E-6</v>
      </c>
      <c r="T27" s="54">
        <f>IF($A27&lt;Customisation!$H$13,J27,J27*(1-Customisation!$H$11*Customisation!$H$12))</f>
        <v>3.9973880982294628E-6</v>
      </c>
      <c r="U27" s="54">
        <f>IF($A27&lt;Customisation!$H$13,K27,K27*(1-Customisation!$H$11*Customisation!$H$12))</f>
        <v>3.150655283493235E-4</v>
      </c>
      <c r="V27" s="54">
        <f>IF($A27&lt;Customisation!$H$13,L27,L27*(1-Customisation!$H$11*Customisation!$H$12))</f>
        <v>1.4885412766829563E-4</v>
      </c>
      <c r="W27" s="54">
        <f>IF($A27&lt;Customisation!$H$13,M27,M27*(1-Customisation!$H$11*Customisation!$H$12))</f>
        <v>1.4571075999999998E-5</v>
      </c>
      <c r="X27" s="54">
        <f>IF($A27&lt;Customisation!$H$13,N27,N27*(1-Customisation!$H$11*Customisation!$H$12))</f>
        <v>1.0011420590179801E-5</v>
      </c>
      <c r="Y27" s="54">
        <f>IF($A27&lt;Customisation!$H$13,O27,O27*(1-Customisation!$H$11*Customisation!$H$12))</f>
        <v>1.8131759208836876E-2</v>
      </c>
      <c r="Z27" s="54">
        <f>IF($A27&lt;Customisation!$H$13,P27,P27*(1-Customisation!$H$11*Customisation!$H$12))</f>
        <v>1.3098768634629301E-2</v>
      </c>
      <c r="AA27" s="54">
        <f t="shared" ref="AA27:AJ27" si="45">G27-Q27</f>
        <v>9.7613440000000006E-5</v>
      </c>
      <c r="AB27" s="54">
        <f t="shared" si="45"/>
        <v>7.0518025937996696E-5</v>
      </c>
      <c r="AC27" s="54">
        <f t="shared" si="45"/>
        <v>2.2133280000000002E-5</v>
      </c>
      <c r="AD27" s="54">
        <f t="shared" si="45"/>
        <v>1.5989552392917855E-5</v>
      </c>
      <c r="AE27" s="54">
        <f t="shared" si="45"/>
        <v>1.2602621133972944E-3</v>
      </c>
      <c r="AF27" s="54">
        <f t="shared" si="45"/>
        <v>5.9541651067318265E-4</v>
      </c>
      <c r="AG27" s="54">
        <f t="shared" si="45"/>
        <v>5.8284304000000005E-5</v>
      </c>
      <c r="AH27" s="54">
        <f t="shared" si="45"/>
        <v>4.0045682360719219E-5</v>
      </c>
      <c r="AI27" s="54">
        <f t="shared" si="45"/>
        <v>7.252703683534753E-2</v>
      </c>
      <c r="AJ27" s="54">
        <f t="shared" si="45"/>
        <v>5.2395074538517217E-2</v>
      </c>
      <c r="AK27" s="1"/>
      <c r="AL27" s="56">
        <f t="shared" si="7"/>
        <v>12.201680000000001</v>
      </c>
      <c r="AM27" s="56">
        <f t="shared" si="8"/>
        <v>2.4403359999999994</v>
      </c>
      <c r="AN27" s="1"/>
      <c r="AO27" s="1"/>
      <c r="AP27" s="1"/>
      <c r="AQ27" s="1"/>
      <c r="AR27" s="1"/>
      <c r="AS27" s="1"/>
      <c r="AT27" s="1"/>
      <c r="AU27" s="1"/>
      <c r="AV27" s="1"/>
      <c r="AW27" s="1"/>
      <c r="AX27" s="1"/>
      <c r="AY27" s="54">
        <f>IF($A27&lt;Customisation!$H$13,G27,G27*(1-Customisation!$H$24*Customisation!$H$12))</f>
        <v>1.2201679999999997E-5</v>
      </c>
      <c r="AZ27" s="54">
        <f>IF($A27&lt;Customisation!$H$13,H27,H27*(1-Customisation!$H$24*Customisation!$H$12))</f>
        <v>8.8147532422495853E-6</v>
      </c>
      <c r="BA27" s="54">
        <f>IF($A27&lt;Customisation!$H$13,I27,I27*(1-Customisation!$H$24*Customisation!$H$12))</f>
        <v>2.7666599999999994E-6</v>
      </c>
      <c r="BB27" s="54">
        <f>IF($A27&lt;Customisation!$H$13,J27,J27*(1-Customisation!$H$24*Customisation!$H$12))</f>
        <v>1.9986940491147314E-6</v>
      </c>
      <c r="BC27" s="54">
        <f>IF($A27&lt;Customisation!$H$13,K27,K27*(1-Customisation!$H$24*Customisation!$H$12))</f>
        <v>1.5753276417466175E-4</v>
      </c>
      <c r="BD27" s="54">
        <f>IF($A27&lt;Customisation!$H$13,L27,L27*(1-Customisation!$H$24*Customisation!$H$12))</f>
        <v>7.4427063834147817E-5</v>
      </c>
      <c r="BE27" s="54">
        <f>IF($A27&lt;Customisation!$H$13,M27,M27*(1-Customisation!$H$24*Customisation!$H$12))</f>
        <v>7.2855379999999989E-6</v>
      </c>
      <c r="BF27" s="54">
        <f>IF($A27&lt;Customisation!$H$13,N27,N27*(1-Customisation!$H$24*Customisation!$H$12))</f>
        <v>5.0057102950899006E-6</v>
      </c>
      <c r="BG27" s="54">
        <f>IF($A27&lt;Customisation!$H$13,O27,O27*(1-Customisation!$H$24*Customisation!$H$12))</f>
        <v>9.0658796044184378E-3</v>
      </c>
      <c r="BH27" s="54">
        <f>IF($A27&lt;Customisation!$H$13,P27,P27*(1-Customisation!$H$24*Customisation!$H$12))</f>
        <v>6.5493843173146504E-3</v>
      </c>
      <c r="BI27" s="54">
        <f t="shared" si="13"/>
        <v>1.2201679999999997E-5</v>
      </c>
      <c r="BJ27" s="54">
        <f t="shared" si="14"/>
        <v>8.8147532422495853E-6</v>
      </c>
      <c r="BK27" s="54">
        <f t="shared" si="15"/>
        <v>2.7666599999999994E-6</v>
      </c>
      <c r="BL27" s="54">
        <f t="shared" si="16"/>
        <v>1.9986940491147314E-6</v>
      </c>
      <c r="BM27" s="54">
        <f t="shared" si="17"/>
        <v>1.5753276417466175E-4</v>
      </c>
      <c r="BN27" s="54">
        <f t="shared" si="18"/>
        <v>7.4427063834147817E-5</v>
      </c>
      <c r="BO27" s="54">
        <f t="shared" si="19"/>
        <v>7.2855379999999989E-6</v>
      </c>
      <c r="BP27" s="54">
        <f t="shared" si="20"/>
        <v>5.0057102950899006E-6</v>
      </c>
      <c r="BQ27" s="54">
        <f t="shared" si="21"/>
        <v>9.0658796044184378E-3</v>
      </c>
      <c r="BR27" s="54">
        <f t="shared" si="22"/>
        <v>6.5493843173146504E-3</v>
      </c>
    </row>
    <row r="28" spans="1:70" ht="14.25" customHeight="1" x14ac:dyDescent="0.3">
      <c r="A28" s="1">
        <f t="shared" si="34"/>
        <v>24</v>
      </c>
      <c r="B28" s="53">
        <f>'Life table'!D26</f>
        <v>0.97944428609284162</v>
      </c>
      <c r="C28" s="53">
        <f>IF($A28&lt;Customisation!$H$13,0,B28)/LOOKUP(Customisation!$H$13,$A$4:$A$104,$B$4:$B$104)</f>
        <v>0.99473267525346531</v>
      </c>
      <c r="D28" s="1">
        <f>IF($A28&lt;=Customisation!$H$13,1,1/(1+Customisation!$H$21)^($A28-Customisation!$H$13))</f>
        <v>0.70137988019297326</v>
      </c>
      <c r="E28" s="1">
        <f t="shared" si="11"/>
        <v>22.252624113374594</v>
      </c>
      <c r="F28" s="1">
        <f t="shared" si="2"/>
        <v>0.69768548459331126</v>
      </c>
      <c r="G28" s="54">
        <f>'Age data'!M32*Customisation!$H$22</f>
        <v>1.2201680000000001E-4</v>
      </c>
      <c r="H28" s="54">
        <f t="shared" si="3"/>
        <v>8.5580128565529984E-5</v>
      </c>
      <c r="I28" s="54">
        <f>'Age data'!N32*Customisation!$H$22</f>
        <v>2.76666E-5</v>
      </c>
      <c r="J28" s="55">
        <f t="shared" si="4"/>
        <v>1.9404796593346915E-5</v>
      </c>
      <c r="K28" s="54">
        <f>I28*'Life table'!I26</f>
        <v>1.5485047042689229E-3</v>
      </c>
      <c r="L28" s="54">
        <f>J28*'Life table'!J26</f>
        <v>7.1746397616435594E-4</v>
      </c>
      <c r="M28" s="54">
        <f t="shared" si="5"/>
        <v>7.2855380000000006E-5</v>
      </c>
      <c r="N28" s="54">
        <f>((G28-I28)*$AW$5+I28*$AW$6)/(1+Customisation!$H$21)^($A28-12)</f>
        <v>4.8599129078542742E-5</v>
      </c>
      <c r="O28" s="54">
        <f>G28*Customisation!$H$17</f>
        <v>9.0658796044184406E-2</v>
      </c>
      <c r="P28" s="54">
        <f>O28/(1+Customisation!$H$21)^($A28-12)</f>
        <v>6.3586255507909251E-2</v>
      </c>
      <c r="Q28" s="54">
        <f>IF($A28&lt;Customisation!$H$13,G28,G28*(1-Customisation!$H$11*Customisation!$H$12))</f>
        <v>2.4403359999999995E-5</v>
      </c>
      <c r="R28" s="54">
        <f>IF($A28&lt;Customisation!$H$13,H28,H28*(1-Customisation!$H$11*Customisation!$H$12))</f>
        <v>1.7116025713105991E-5</v>
      </c>
      <c r="S28" s="54">
        <f>IF($A28&lt;Customisation!$H$13,I28,I28*(1-Customisation!$H$11*Customisation!$H$12))</f>
        <v>5.5333199999999989E-6</v>
      </c>
      <c r="T28" s="54">
        <f>IF($A28&lt;Customisation!$H$13,J28,J28*(1-Customisation!$H$11*Customisation!$H$12))</f>
        <v>3.880959318669382E-6</v>
      </c>
      <c r="U28" s="54">
        <f>IF($A28&lt;Customisation!$H$13,K28,K28*(1-Customisation!$H$11*Customisation!$H$12))</f>
        <v>3.0970094085378452E-4</v>
      </c>
      <c r="V28" s="54">
        <f>IF($A28&lt;Customisation!$H$13,L28,L28*(1-Customisation!$H$11*Customisation!$H$12))</f>
        <v>1.4349279523287115E-4</v>
      </c>
      <c r="W28" s="54">
        <f>IF($A28&lt;Customisation!$H$13,M28,M28*(1-Customisation!$H$11*Customisation!$H$12))</f>
        <v>1.4571075999999998E-5</v>
      </c>
      <c r="X28" s="54">
        <f>IF($A28&lt;Customisation!$H$13,N28,N28*(1-Customisation!$H$11*Customisation!$H$12))</f>
        <v>9.7198258157085471E-6</v>
      </c>
      <c r="Y28" s="54">
        <f>IF($A28&lt;Customisation!$H$13,O28,O28*(1-Customisation!$H$11*Customisation!$H$12))</f>
        <v>1.8131759208836876E-2</v>
      </c>
      <c r="Z28" s="54">
        <f>IF($A28&lt;Customisation!$H$13,P28,P28*(1-Customisation!$H$11*Customisation!$H$12))</f>
        <v>1.2717251101581848E-2</v>
      </c>
      <c r="AA28" s="54">
        <f t="shared" ref="AA28:AJ28" si="46">G28-Q28</f>
        <v>9.7613440000000006E-5</v>
      </c>
      <c r="AB28" s="54">
        <f t="shared" si="46"/>
        <v>6.8464102852423993E-5</v>
      </c>
      <c r="AC28" s="54">
        <f t="shared" si="46"/>
        <v>2.2133280000000002E-5</v>
      </c>
      <c r="AD28" s="54">
        <f t="shared" si="46"/>
        <v>1.5523837274677535E-5</v>
      </c>
      <c r="AE28" s="54">
        <f t="shared" si="46"/>
        <v>1.2388037634151385E-3</v>
      </c>
      <c r="AF28" s="54">
        <f t="shared" si="46"/>
        <v>5.739711809314848E-4</v>
      </c>
      <c r="AG28" s="54">
        <f t="shared" si="46"/>
        <v>5.8284304000000005E-5</v>
      </c>
      <c r="AH28" s="54">
        <f t="shared" si="46"/>
        <v>3.8879303262834195E-5</v>
      </c>
      <c r="AI28" s="54">
        <f t="shared" si="46"/>
        <v>7.252703683534753E-2</v>
      </c>
      <c r="AJ28" s="54">
        <f t="shared" si="46"/>
        <v>5.0869004406327405E-2</v>
      </c>
      <c r="AK28" s="1"/>
      <c r="AL28" s="56">
        <f t="shared" si="7"/>
        <v>12.201680000000001</v>
      </c>
      <c r="AM28" s="56">
        <f t="shared" si="8"/>
        <v>2.4403359999999994</v>
      </c>
      <c r="AN28" s="1"/>
      <c r="AO28" s="1"/>
      <c r="AP28" s="1"/>
      <c r="AQ28" s="1"/>
      <c r="AR28" s="1"/>
      <c r="AS28" s="1"/>
      <c r="AT28" s="1"/>
      <c r="AU28" s="1"/>
      <c r="AV28" s="1"/>
      <c r="AW28" s="1"/>
      <c r="AX28" s="1"/>
      <c r="AY28" s="54">
        <f>IF($A28&lt;Customisation!$H$13,G28,G28*(1-Customisation!$H$24*Customisation!$H$12))</f>
        <v>1.2201679999999997E-5</v>
      </c>
      <c r="AZ28" s="54">
        <f>IF($A28&lt;Customisation!$H$13,H28,H28*(1-Customisation!$H$24*Customisation!$H$12))</f>
        <v>8.5580128565529957E-6</v>
      </c>
      <c r="BA28" s="54">
        <f>IF($A28&lt;Customisation!$H$13,I28,I28*(1-Customisation!$H$24*Customisation!$H$12))</f>
        <v>2.7666599999999994E-6</v>
      </c>
      <c r="BB28" s="54">
        <f>IF($A28&lt;Customisation!$H$13,J28,J28*(1-Customisation!$H$24*Customisation!$H$12))</f>
        <v>1.940479659334691E-6</v>
      </c>
      <c r="BC28" s="54">
        <f>IF($A28&lt;Customisation!$H$13,K28,K28*(1-Customisation!$H$24*Customisation!$H$12))</f>
        <v>1.5485047042689226E-4</v>
      </c>
      <c r="BD28" s="54">
        <f>IF($A28&lt;Customisation!$H$13,L28,L28*(1-Customisation!$H$24*Customisation!$H$12))</f>
        <v>7.1746397616435573E-5</v>
      </c>
      <c r="BE28" s="54">
        <f>IF($A28&lt;Customisation!$H$13,M28,M28*(1-Customisation!$H$24*Customisation!$H$12))</f>
        <v>7.2855379999999989E-6</v>
      </c>
      <c r="BF28" s="54">
        <f>IF($A28&lt;Customisation!$H$13,N28,N28*(1-Customisation!$H$24*Customisation!$H$12))</f>
        <v>4.8599129078542736E-6</v>
      </c>
      <c r="BG28" s="54">
        <f>IF($A28&lt;Customisation!$H$13,O28,O28*(1-Customisation!$H$24*Customisation!$H$12))</f>
        <v>9.0658796044184378E-3</v>
      </c>
      <c r="BH28" s="54">
        <f>IF($A28&lt;Customisation!$H$13,P28,P28*(1-Customisation!$H$24*Customisation!$H$12))</f>
        <v>6.3586255507909238E-3</v>
      </c>
      <c r="BI28" s="54">
        <f t="shared" si="13"/>
        <v>1.2201679999999997E-5</v>
      </c>
      <c r="BJ28" s="54">
        <f t="shared" si="14"/>
        <v>8.5580128565529957E-6</v>
      </c>
      <c r="BK28" s="54">
        <f t="shared" si="15"/>
        <v>2.7666599999999994E-6</v>
      </c>
      <c r="BL28" s="54">
        <f t="shared" si="16"/>
        <v>1.940479659334691E-6</v>
      </c>
      <c r="BM28" s="54">
        <f t="shared" si="17"/>
        <v>1.5485047042689226E-4</v>
      </c>
      <c r="BN28" s="54">
        <f t="shared" si="18"/>
        <v>7.1746397616435573E-5</v>
      </c>
      <c r="BO28" s="54">
        <f t="shared" si="19"/>
        <v>7.2855379999999989E-6</v>
      </c>
      <c r="BP28" s="54">
        <f t="shared" si="20"/>
        <v>4.8599129078542736E-6</v>
      </c>
      <c r="BQ28" s="54">
        <f t="shared" si="21"/>
        <v>9.0658796044184378E-3</v>
      </c>
      <c r="BR28" s="54">
        <f t="shared" si="22"/>
        <v>6.3586255507909238E-3</v>
      </c>
    </row>
    <row r="29" spans="1:70" ht="14.25" customHeight="1" x14ac:dyDescent="0.3">
      <c r="A29" s="1">
        <f t="shared" si="34"/>
        <v>25</v>
      </c>
      <c r="B29" s="53">
        <f>'Life table'!D27</f>
        <v>0.9789153861783515</v>
      </c>
      <c r="C29" s="53">
        <f>IF($A29&lt;Customisation!$H$13,0,B29)/LOOKUP(Customisation!$H$13,$A$4:$A$104,$B$4:$B$104)</f>
        <v>0.99419551960882846</v>
      </c>
      <c r="D29" s="1">
        <f>IF($A29&lt;=Customisation!$H$13,1,1/(1+Customisation!$H$21)^($A29-Customisation!$H$13))</f>
        <v>0.68095133999317792</v>
      </c>
      <c r="E29" s="1">
        <f t="shared" si="11"/>
        <v>22.954003993567568</v>
      </c>
      <c r="F29" s="1">
        <f t="shared" si="2"/>
        <v>0.67699877129284558</v>
      </c>
      <c r="G29" s="54">
        <f>'Age data'!M33*Customisation!$H$22</f>
        <v>1.2201680000000001E-4</v>
      </c>
      <c r="H29" s="54">
        <f t="shared" si="3"/>
        <v>8.3087503461679599E-5</v>
      </c>
      <c r="I29" s="54">
        <f>'Age data'!N33*Customisation!$H$22</f>
        <v>2.76666E-5</v>
      </c>
      <c r="J29" s="55">
        <f t="shared" si="4"/>
        <v>1.8839608343055256E-5</v>
      </c>
      <c r="K29" s="54">
        <f>I29*'Life table'!I27</f>
        <v>1.5216672745791957E-3</v>
      </c>
      <c r="L29" s="54">
        <f>J29*'Life table'!J27</f>
        <v>6.9144004956561179E-4</v>
      </c>
      <c r="M29" s="54">
        <f t="shared" si="5"/>
        <v>7.2855380000000006E-5</v>
      </c>
      <c r="N29" s="54">
        <f>((G29-I29)*$AW$5+I29*$AW$6)/(1+Customisation!$H$21)^($A29-12)</f>
        <v>4.7183620464604607E-5</v>
      </c>
      <c r="O29" s="54">
        <f>G29*Customisation!$H$17</f>
        <v>9.0658796044184406E-2</v>
      </c>
      <c r="P29" s="54">
        <f>O29/(1+Customisation!$H$21)^($A29-12)</f>
        <v>6.173422864845559E-2</v>
      </c>
      <c r="Q29" s="54">
        <f>IF($A29&lt;Customisation!$H$13,G29,G29*(1-Customisation!$H$11*Customisation!$H$12))</f>
        <v>2.4403359999999995E-5</v>
      </c>
      <c r="R29" s="54">
        <f>IF($A29&lt;Customisation!$H$13,H29,H29*(1-Customisation!$H$11*Customisation!$H$12))</f>
        <v>1.6617500692335916E-5</v>
      </c>
      <c r="S29" s="54">
        <f>IF($A29&lt;Customisation!$H$13,I29,I29*(1-Customisation!$H$11*Customisation!$H$12))</f>
        <v>5.5333199999999989E-6</v>
      </c>
      <c r="T29" s="54">
        <f>IF($A29&lt;Customisation!$H$13,J29,J29*(1-Customisation!$H$11*Customisation!$H$12))</f>
        <v>3.7679216686110502E-6</v>
      </c>
      <c r="U29" s="54">
        <f>IF($A29&lt;Customisation!$H$13,K29,K29*(1-Customisation!$H$11*Customisation!$H$12))</f>
        <v>3.043334549158391E-4</v>
      </c>
      <c r="V29" s="54">
        <f>IF($A29&lt;Customisation!$H$13,L29,L29*(1-Customisation!$H$11*Customisation!$H$12))</f>
        <v>1.3828800991312233E-4</v>
      </c>
      <c r="W29" s="54">
        <f>IF($A29&lt;Customisation!$H$13,M29,M29*(1-Customisation!$H$11*Customisation!$H$12))</f>
        <v>1.4571075999999998E-5</v>
      </c>
      <c r="X29" s="54">
        <f>IF($A29&lt;Customisation!$H$13,N29,N29*(1-Customisation!$H$11*Customisation!$H$12))</f>
        <v>9.43672409292092E-6</v>
      </c>
      <c r="Y29" s="54">
        <f>IF($A29&lt;Customisation!$H$13,O29,O29*(1-Customisation!$H$11*Customisation!$H$12))</f>
        <v>1.8131759208836876E-2</v>
      </c>
      <c r="Z29" s="54">
        <f>IF($A29&lt;Customisation!$H$13,P29,P29*(1-Customisation!$H$11*Customisation!$H$12))</f>
        <v>1.2346845729691115E-2</v>
      </c>
      <c r="AA29" s="54">
        <f t="shared" ref="AA29:AJ29" si="47">G29-Q29</f>
        <v>9.7613440000000006E-5</v>
      </c>
      <c r="AB29" s="54">
        <f t="shared" si="47"/>
        <v>6.6470002769343679E-5</v>
      </c>
      <c r="AC29" s="54">
        <f t="shared" si="47"/>
        <v>2.2133280000000002E-5</v>
      </c>
      <c r="AD29" s="54">
        <f t="shared" si="47"/>
        <v>1.5071686674444206E-5</v>
      </c>
      <c r="AE29" s="54">
        <f t="shared" si="47"/>
        <v>1.2173338196633566E-3</v>
      </c>
      <c r="AF29" s="54">
        <f t="shared" si="47"/>
        <v>5.5315203965248952E-4</v>
      </c>
      <c r="AG29" s="54">
        <f t="shared" si="47"/>
        <v>5.8284304000000005E-5</v>
      </c>
      <c r="AH29" s="54">
        <f t="shared" si="47"/>
        <v>3.7746896371683687E-5</v>
      </c>
      <c r="AI29" s="54">
        <f t="shared" si="47"/>
        <v>7.252703683534753E-2</v>
      </c>
      <c r="AJ29" s="54">
        <f t="shared" si="47"/>
        <v>4.9387382918764475E-2</v>
      </c>
      <c r="AK29" s="1"/>
      <c r="AL29" s="56">
        <f t="shared" si="7"/>
        <v>12.201680000000001</v>
      </c>
      <c r="AM29" s="56">
        <f t="shared" si="8"/>
        <v>2.4403359999999994</v>
      </c>
      <c r="AN29" s="1"/>
      <c r="AO29" s="1"/>
      <c r="AP29" s="1"/>
      <c r="AQ29" s="1"/>
      <c r="AR29" s="1"/>
      <c r="AS29" s="1"/>
      <c r="AT29" s="1"/>
      <c r="AU29" s="1"/>
      <c r="AV29" s="1"/>
      <c r="AW29" s="1"/>
      <c r="AX29" s="1"/>
      <c r="AY29" s="54">
        <f>IF($A29&lt;Customisation!$H$13,G29,G29*(1-Customisation!$H$24*Customisation!$H$12))</f>
        <v>1.2201679999999997E-5</v>
      </c>
      <c r="AZ29" s="54">
        <f>IF($A29&lt;Customisation!$H$13,H29,H29*(1-Customisation!$H$24*Customisation!$H$12))</f>
        <v>8.3087503461679582E-6</v>
      </c>
      <c r="BA29" s="54">
        <f>IF($A29&lt;Customisation!$H$13,I29,I29*(1-Customisation!$H$24*Customisation!$H$12))</f>
        <v>2.7666599999999994E-6</v>
      </c>
      <c r="BB29" s="54">
        <f>IF($A29&lt;Customisation!$H$13,J29,J29*(1-Customisation!$H$24*Customisation!$H$12))</f>
        <v>1.8839608343055251E-6</v>
      </c>
      <c r="BC29" s="54">
        <f>IF($A29&lt;Customisation!$H$13,K29,K29*(1-Customisation!$H$24*Customisation!$H$12))</f>
        <v>1.5216672745791955E-4</v>
      </c>
      <c r="BD29" s="54">
        <f>IF($A29&lt;Customisation!$H$13,L29,L29*(1-Customisation!$H$24*Customisation!$H$12))</f>
        <v>6.9144004956561163E-5</v>
      </c>
      <c r="BE29" s="54">
        <f>IF($A29&lt;Customisation!$H$13,M29,M29*(1-Customisation!$H$24*Customisation!$H$12))</f>
        <v>7.2855379999999989E-6</v>
      </c>
      <c r="BF29" s="54">
        <f>IF($A29&lt;Customisation!$H$13,N29,N29*(1-Customisation!$H$24*Customisation!$H$12))</f>
        <v>4.71836204646046E-6</v>
      </c>
      <c r="BG29" s="54">
        <f>IF($A29&lt;Customisation!$H$13,O29,O29*(1-Customisation!$H$24*Customisation!$H$12))</f>
        <v>9.0658796044184378E-3</v>
      </c>
      <c r="BH29" s="54">
        <f>IF($A29&lt;Customisation!$H$13,P29,P29*(1-Customisation!$H$24*Customisation!$H$12))</f>
        <v>6.1734228648455576E-3</v>
      </c>
      <c r="BI29" s="54">
        <f t="shared" si="13"/>
        <v>1.2201679999999997E-5</v>
      </c>
      <c r="BJ29" s="54">
        <f t="shared" si="14"/>
        <v>8.3087503461679582E-6</v>
      </c>
      <c r="BK29" s="54">
        <f t="shared" si="15"/>
        <v>2.7666599999999994E-6</v>
      </c>
      <c r="BL29" s="54">
        <f t="shared" si="16"/>
        <v>1.8839608343055251E-6</v>
      </c>
      <c r="BM29" s="54">
        <f t="shared" si="17"/>
        <v>1.5216672745791955E-4</v>
      </c>
      <c r="BN29" s="54">
        <f t="shared" si="18"/>
        <v>6.9144004956561163E-5</v>
      </c>
      <c r="BO29" s="54">
        <f t="shared" si="19"/>
        <v>7.2855379999999989E-6</v>
      </c>
      <c r="BP29" s="54">
        <f t="shared" si="20"/>
        <v>4.71836204646046E-6</v>
      </c>
      <c r="BQ29" s="54">
        <f t="shared" si="21"/>
        <v>9.0658796044184378E-3</v>
      </c>
      <c r="BR29" s="54">
        <f t="shared" si="22"/>
        <v>6.1734228648455576E-3</v>
      </c>
    </row>
    <row r="30" spans="1:70" ht="14.25" customHeight="1" x14ac:dyDescent="0.3">
      <c r="A30" s="1">
        <f t="shared" si="34"/>
        <v>26</v>
      </c>
      <c r="B30" s="53">
        <f>'Life table'!D28</f>
        <v>0.97826930202347384</v>
      </c>
      <c r="C30" s="53">
        <f>IF($A30&lt;Customisation!$H$13,0,B30)/LOOKUP(Customisation!$H$13,$A$4:$A$104,$B$4:$B$104)</f>
        <v>0.9935393505658866</v>
      </c>
      <c r="D30" s="1">
        <f>IF($A30&lt;=Customisation!$H$13,1,1/(1+Customisation!$H$21)^($A30-Customisation!$H$13))</f>
        <v>0.66111780581861923</v>
      </c>
      <c r="E30" s="1">
        <f t="shared" si="11"/>
        <v>23.634955333560747</v>
      </c>
      <c r="F30" s="1">
        <f t="shared" si="2"/>
        <v>0.65684655544057491</v>
      </c>
      <c r="G30" s="54">
        <f>'Age data'!M34*Customisation!$H$22</f>
        <v>1.2201680000000001E-4</v>
      </c>
      <c r="H30" s="54">
        <f t="shared" si="3"/>
        <v>8.0667479089009301E-5</v>
      </c>
      <c r="I30" s="54">
        <f>'Age data'!N34*Customisation!$H$22</f>
        <v>2.76666E-5</v>
      </c>
      <c r="J30" s="55">
        <f t="shared" si="4"/>
        <v>1.8290881886461412E-5</v>
      </c>
      <c r="K30" s="54">
        <f>I30*'Life table'!I28</f>
        <v>1.4949965022486801E-3</v>
      </c>
      <c r="L30" s="54">
        <f>J30*'Life table'!J28</f>
        <v>6.6620596276589219E-4</v>
      </c>
      <c r="M30" s="54">
        <f t="shared" si="5"/>
        <v>7.2855380000000006E-5</v>
      </c>
      <c r="N30" s="54">
        <f>((G30-I30)*$AW$5+I30*$AW$6)/(1+Customisation!$H$21)^($A30-12)</f>
        <v>4.5809340256897671E-5</v>
      </c>
      <c r="O30" s="54">
        <f>G30*Customisation!$H$17</f>
        <v>9.0658796044184406E-2</v>
      </c>
      <c r="P30" s="54">
        <f>O30/(1+Customisation!$H$21)^($A30-12)</f>
        <v>5.9936144318888912E-2</v>
      </c>
      <c r="Q30" s="54">
        <f>IF($A30&lt;Customisation!$H$13,G30,G30*(1-Customisation!$H$11*Customisation!$H$12))</f>
        <v>2.4403359999999995E-5</v>
      </c>
      <c r="R30" s="54">
        <f>IF($A30&lt;Customisation!$H$13,H30,H30*(1-Customisation!$H$11*Customisation!$H$12))</f>
        <v>1.6133495817801857E-5</v>
      </c>
      <c r="S30" s="54">
        <f>IF($A30&lt;Customisation!$H$13,I30,I30*(1-Customisation!$H$11*Customisation!$H$12))</f>
        <v>5.5333199999999989E-6</v>
      </c>
      <c r="T30" s="54">
        <f>IF($A30&lt;Customisation!$H$13,J30,J30*(1-Customisation!$H$11*Customisation!$H$12))</f>
        <v>3.6581763772922816E-6</v>
      </c>
      <c r="U30" s="54">
        <f>IF($A30&lt;Customisation!$H$13,K30,K30*(1-Customisation!$H$11*Customisation!$H$12))</f>
        <v>2.9899930044973593E-4</v>
      </c>
      <c r="V30" s="54">
        <f>IF($A30&lt;Customisation!$H$13,L30,L30*(1-Customisation!$H$11*Customisation!$H$12))</f>
        <v>1.3324119255317841E-4</v>
      </c>
      <c r="W30" s="54">
        <f>IF($A30&lt;Customisation!$H$13,M30,M30*(1-Customisation!$H$11*Customisation!$H$12))</f>
        <v>1.4571075999999998E-5</v>
      </c>
      <c r="X30" s="54">
        <f>IF($A30&lt;Customisation!$H$13,N30,N30*(1-Customisation!$H$11*Customisation!$H$12))</f>
        <v>9.1618680513795315E-6</v>
      </c>
      <c r="Y30" s="54">
        <f>IF($A30&lt;Customisation!$H$13,O30,O30*(1-Customisation!$H$11*Customisation!$H$12))</f>
        <v>1.8131759208836876E-2</v>
      </c>
      <c r="Z30" s="54">
        <f>IF($A30&lt;Customisation!$H$13,P30,P30*(1-Customisation!$H$11*Customisation!$H$12))</f>
        <v>1.1987228863777779E-2</v>
      </c>
      <c r="AA30" s="54">
        <f t="shared" ref="AA30:AJ30" si="48">G30-Q30</f>
        <v>9.7613440000000006E-5</v>
      </c>
      <c r="AB30" s="54">
        <f t="shared" si="48"/>
        <v>6.4533983271207443E-5</v>
      </c>
      <c r="AC30" s="54">
        <f t="shared" si="48"/>
        <v>2.2133280000000002E-5</v>
      </c>
      <c r="AD30" s="54">
        <f t="shared" si="48"/>
        <v>1.463270550916913E-5</v>
      </c>
      <c r="AE30" s="54">
        <f t="shared" si="48"/>
        <v>1.1959972017989442E-3</v>
      </c>
      <c r="AF30" s="54">
        <f t="shared" si="48"/>
        <v>5.3296477021271384E-4</v>
      </c>
      <c r="AG30" s="54">
        <f t="shared" si="48"/>
        <v>5.8284304000000005E-5</v>
      </c>
      <c r="AH30" s="54">
        <f t="shared" si="48"/>
        <v>3.6647472205518139E-5</v>
      </c>
      <c r="AI30" s="54">
        <f t="shared" si="48"/>
        <v>7.252703683534753E-2</v>
      </c>
      <c r="AJ30" s="54">
        <f t="shared" si="48"/>
        <v>4.7948915455111131E-2</v>
      </c>
      <c r="AK30" s="1"/>
      <c r="AL30" s="56">
        <f t="shared" si="7"/>
        <v>12.201680000000001</v>
      </c>
      <c r="AM30" s="56">
        <f t="shared" si="8"/>
        <v>2.4403359999999994</v>
      </c>
      <c r="AN30" s="1"/>
      <c r="AO30" s="1"/>
      <c r="AP30" s="1"/>
      <c r="AQ30" s="1"/>
      <c r="AR30" s="1"/>
      <c r="AS30" s="1"/>
      <c r="AT30" s="1"/>
      <c r="AU30" s="1"/>
      <c r="AV30" s="1"/>
      <c r="AW30" s="1"/>
      <c r="AX30" s="1"/>
      <c r="AY30" s="54">
        <f>IF($A30&lt;Customisation!$H$13,G30,G30*(1-Customisation!$H$24*Customisation!$H$12))</f>
        <v>1.2201679999999997E-5</v>
      </c>
      <c r="AZ30" s="54">
        <f>IF($A30&lt;Customisation!$H$13,H30,H30*(1-Customisation!$H$24*Customisation!$H$12))</f>
        <v>8.0667479089009287E-6</v>
      </c>
      <c r="BA30" s="54">
        <f>IF($A30&lt;Customisation!$H$13,I30,I30*(1-Customisation!$H$24*Customisation!$H$12))</f>
        <v>2.7666599999999994E-6</v>
      </c>
      <c r="BB30" s="54">
        <f>IF($A30&lt;Customisation!$H$13,J30,J30*(1-Customisation!$H$24*Customisation!$H$12))</f>
        <v>1.8290881886461408E-6</v>
      </c>
      <c r="BC30" s="54">
        <f>IF($A30&lt;Customisation!$H$13,K30,K30*(1-Customisation!$H$24*Customisation!$H$12))</f>
        <v>1.4949965022486797E-4</v>
      </c>
      <c r="BD30" s="54">
        <f>IF($A30&lt;Customisation!$H$13,L30,L30*(1-Customisation!$H$24*Customisation!$H$12))</f>
        <v>6.6620596276589203E-5</v>
      </c>
      <c r="BE30" s="54">
        <f>IF($A30&lt;Customisation!$H$13,M30,M30*(1-Customisation!$H$24*Customisation!$H$12))</f>
        <v>7.2855379999999989E-6</v>
      </c>
      <c r="BF30" s="54">
        <f>IF($A30&lt;Customisation!$H$13,N30,N30*(1-Customisation!$H$24*Customisation!$H$12))</f>
        <v>4.5809340256897657E-6</v>
      </c>
      <c r="BG30" s="54">
        <f>IF($A30&lt;Customisation!$H$13,O30,O30*(1-Customisation!$H$24*Customisation!$H$12))</f>
        <v>9.0658796044184378E-3</v>
      </c>
      <c r="BH30" s="54">
        <f>IF($A30&lt;Customisation!$H$13,P30,P30*(1-Customisation!$H$24*Customisation!$H$12))</f>
        <v>5.9936144318888896E-3</v>
      </c>
      <c r="BI30" s="54">
        <f t="shared" si="13"/>
        <v>1.2201679999999997E-5</v>
      </c>
      <c r="BJ30" s="54">
        <f t="shared" si="14"/>
        <v>8.0667479089009287E-6</v>
      </c>
      <c r="BK30" s="54">
        <f t="shared" si="15"/>
        <v>2.7666599999999994E-6</v>
      </c>
      <c r="BL30" s="54">
        <f t="shared" si="16"/>
        <v>1.8290881886461408E-6</v>
      </c>
      <c r="BM30" s="54">
        <f t="shared" si="17"/>
        <v>1.4949965022486797E-4</v>
      </c>
      <c r="BN30" s="54">
        <f t="shared" si="18"/>
        <v>6.6620596276589203E-5</v>
      </c>
      <c r="BO30" s="54">
        <f t="shared" si="19"/>
        <v>7.2855379999999989E-6</v>
      </c>
      <c r="BP30" s="54">
        <f t="shared" si="20"/>
        <v>4.5809340256897657E-6</v>
      </c>
      <c r="BQ30" s="54">
        <f t="shared" si="21"/>
        <v>9.0658796044184378E-3</v>
      </c>
      <c r="BR30" s="54">
        <f t="shared" si="22"/>
        <v>5.9936144318888896E-3</v>
      </c>
    </row>
    <row r="31" spans="1:70" ht="14.25" customHeight="1" x14ac:dyDescent="0.3">
      <c r="A31" s="1">
        <f t="shared" si="34"/>
        <v>27</v>
      </c>
      <c r="B31" s="53">
        <f>'Life table'!D29</f>
        <v>0.97762364428413839</v>
      </c>
      <c r="C31" s="53">
        <f>IF($A31&lt;Customisation!$H$13,0,B31)/LOOKUP(Customisation!$H$13,$A$4:$A$104,$B$4:$B$104)</f>
        <v>0.99288361459451324</v>
      </c>
      <c r="D31" s="1">
        <f>IF($A31&lt;=Customisation!$H$13,1,1/(1+Customisation!$H$21)^($A31-Customisation!$H$13))</f>
        <v>0.64186194739671765</v>
      </c>
      <c r="E31" s="1">
        <f t="shared" si="11"/>
        <v>24.296073139379367</v>
      </c>
      <c r="F31" s="1">
        <f t="shared" si="2"/>
        <v>0.63729421040192635</v>
      </c>
      <c r="G31" s="54">
        <f>'Age data'!M35*Customisation!$H$22</f>
        <v>1.2201680000000001E-4</v>
      </c>
      <c r="H31" s="54">
        <f t="shared" si="3"/>
        <v>7.8317940863115827E-5</v>
      </c>
      <c r="I31" s="54">
        <f>'Age data'!N35*Customisation!$H$22</f>
        <v>2.76666E-5</v>
      </c>
      <c r="J31" s="55">
        <f t="shared" si="4"/>
        <v>1.7758137753846028E-5</v>
      </c>
      <c r="K31" s="54">
        <f>I31*'Life table'!I29</f>
        <v>1.4683081155829646E-3</v>
      </c>
      <c r="L31" s="54">
        <f>J31*'Life table'!J29</f>
        <v>6.4170902533681573E-4</v>
      </c>
      <c r="M31" s="54">
        <f t="shared" si="5"/>
        <v>7.2855380000000006E-5</v>
      </c>
      <c r="N31" s="54">
        <f>((G31-I31)*$AW$5+I31*$AW$6)/(1+Customisation!$H$21)^($A31-12)</f>
        <v>4.4475087628055992E-5</v>
      </c>
      <c r="O31" s="54">
        <f>G31*Customisation!$H$17</f>
        <v>9.0658796044184406E-2</v>
      </c>
      <c r="P31" s="54">
        <f>O31/(1+Customisation!$H$21)^($A31-12)</f>
        <v>5.8190431377562045E-2</v>
      </c>
      <c r="Q31" s="54">
        <f>IF($A31&lt;Customisation!$H$13,G31,G31*(1-Customisation!$H$11*Customisation!$H$12))</f>
        <v>2.4403359999999995E-5</v>
      </c>
      <c r="R31" s="54">
        <f>IF($A31&lt;Customisation!$H$13,H31,H31*(1-Customisation!$H$11*Customisation!$H$12))</f>
        <v>1.5663588172623161E-5</v>
      </c>
      <c r="S31" s="54">
        <f>IF($A31&lt;Customisation!$H$13,I31,I31*(1-Customisation!$H$11*Customisation!$H$12))</f>
        <v>5.5333199999999989E-6</v>
      </c>
      <c r="T31" s="54">
        <f>IF($A31&lt;Customisation!$H$13,J31,J31*(1-Customisation!$H$11*Customisation!$H$12))</f>
        <v>3.5516275507692048E-6</v>
      </c>
      <c r="U31" s="54">
        <f>IF($A31&lt;Customisation!$H$13,K31,K31*(1-Customisation!$H$11*Customisation!$H$12))</f>
        <v>2.9366162311659285E-4</v>
      </c>
      <c r="V31" s="54">
        <f>IF($A31&lt;Customisation!$H$13,L31,L31*(1-Customisation!$H$11*Customisation!$H$12))</f>
        <v>1.2834180506736311E-4</v>
      </c>
      <c r="W31" s="54">
        <f>IF($A31&lt;Customisation!$H$13,M31,M31*(1-Customisation!$H$11*Customisation!$H$12))</f>
        <v>1.4571075999999998E-5</v>
      </c>
      <c r="X31" s="54">
        <f>IF($A31&lt;Customisation!$H$13,N31,N31*(1-Customisation!$H$11*Customisation!$H$12))</f>
        <v>8.8950175256111964E-6</v>
      </c>
      <c r="Y31" s="54">
        <f>IF($A31&lt;Customisation!$H$13,O31,O31*(1-Customisation!$H$11*Customisation!$H$12))</f>
        <v>1.8131759208836876E-2</v>
      </c>
      <c r="Z31" s="54">
        <f>IF($A31&lt;Customisation!$H$13,P31,P31*(1-Customisation!$H$11*Customisation!$H$12))</f>
        <v>1.1638086275512407E-2</v>
      </c>
      <c r="AA31" s="54">
        <f t="shared" ref="AA31:AJ31" si="49">G31-Q31</f>
        <v>9.7613440000000006E-5</v>
      </c>
      <c r="AB31" s="54">
        <f t="shared" si="49"/>
        <v>6.2654352690492669E-5</v>
      </c>
      <c r="AC31" s="54">
        <f t="shared" si="49"/>
        <v>2.2133280000000002E-5</v>
      </c>
      <c r="AD31" s="54">
        <f t="shared" si="49"/>
        <v>1.4206510203076823E-5</v>
      </c>
      <c r="AE31" s="54">
        <f t="shared" si="49"/>
        <v>1.1746464924663718E-3</v>
      </c>
      <c r="AF31" s="54">
        <f t="shared" si="49"/>
        <v>5.1336722026945267E-4</v>
      </c>
      <c r="AG31" s="54">
        <f t="shared" si="49"/>
        <v>5.8284304000000005E-5</v>
      </c>
      <c r="AH31" s="54">
        <f t="shared" si="49"/>
        <v>3.5580070102444799E-5</v>
      </c>
      <c r="AI31" s="54">
        <f t="shared" si="49"/>
        <v>7.252703683534753E-2</v>
      </c>
      <c r="AJ31" s="54">
        <f t="shared" si="49"/>
        <v>4.6552345102049641E-2</v>
      </c>
      <c r="AK31" s="1"/>
      <c r="AL31" s="56">
        <f t="shared" si="7"/>
        <v>12.201680000000001</v>
      </c>
      <c r="AM31" s="56">
        <f t="shared" si="8"/>
        <v>2.4403359999999994</v>
      </c>
      <c r="AN31" s="1"/>
      <c r="AO31" s="1"/>
      <c r="AP31" s="1"/>
      <c r="AQ31" s="1"/>
      <c r="AR31" s="1"/>
      <c r="AS31" s="1"/>
      <c r="AT31" s="1"/>
      <c r="AU31" s="1"/>
      <c r="AV31" s="1"/>
      <c r="AW31" s="1"/>
      <c r="AX31" s="1"/>
      <c r="AY31" s="54">
        <f>IF($A31&lt;Customisation!$H$13,G31,G31*(1-Customisation!$H$24*Customisation!$H$12))</f>
        <v>1.2201679999999997E-5</v>
      </c>
      <c r="AZ31" s="54">
        <f>IF($A31&lt;Customisation!$H$13,H31,H31*(1-Customisation!$H$24*Customisation!$H$12))</f>
        <v>7.8317940863115803E-6</v>
      </c>
      <c r="BA31" s="54">
        <f>IF($A31&lt;Customisation!$H$13,I31,I31*(1-Customisation!$H$24*Customisation!$H$12))</f>
        <v>2.7666599999999994E-6</v>
      </c>
      <c r="BB31" s="54">
        <f>IF($A31&lt;Customisation!$H$13,J31,J31*(1-Customisation!$H$24*Customisation!$H$12))</f>
        <v>1.7758137753846024E-6</v>
      </c>
      <c r="BC31" s="54">
        <f>IF($A31&lt;Customisation!$H$13,K31,K31*(1-Customisation!$H$24*Customisation!$H$12))</f>
        <v>1.4683081155829642E-4</v>
      </c>
      <c r="BD31" s="54">
        <f>IF($A31&lt;Customisation!$H$13,L31,L31*(1-Customisation!$H$24*Customisation!$H$12))</f>
        <v>6.4170902533681556E-5</v>
      </c>
      <c r="BE31" s="54">
        <f>IF($A31&lt;Customisation!$H$13,M31,M31*(1-Customisation!$H$24*Customisation!$H$12))</f>
        <v>7.2855379999999989E-6</v>
      </c>
      <c r="BF31" s="54">
        <f>IF($A31&lt;Customisation!$H$13,N31,N31*(1-Customisation!$H$24*Customisation!$H$12))</f>
        <v>4.4475087628055982E-6</v>
      </c>
      <c r="BG31" s="54">
        <f>IF($A31&lt;Customisation!$H$13,O31,O31*(1-Customisation!$H$24*Customisation!$H$12))</f>
        <v>9.0658796044184378E-3</v>
      </c>
      <c r="BH31" s="54">
        <f>IF($A31&lt;Customisation!$H$13,P31,P31*(1-Customisation!$H$24*Customisation!$H$12))</f>
        <v>5.8190431377562035E-3</v>
      </c>
      <c r="BI31" s="54">
        <f t="shared" si="13"/>
        <v>1.2201679999999997E-5</v>
      </c>
      <c r="BJ31" s="54">
        <f t="shared" si="14"/>
        <v>7.8317940863115803E-6</v>
      </c>
      <c r="BK31" s="54">
        <f t="shared" si="15"/>
        <v>2.7666599999999994E-6</v>
      </c>
      <c r="BL31" s="54">
        <f t="shared" si="16"/>
        <v>1.7758137753846024E-6</v>
      </c>
      <c r="BM31" s="54">
        <f t="shared" si="17"/>
        <v>1.4683081155829642E-4</v>
      </c>
      <c r="BN31" s="54">
        <f t="shared" si="18"/>
        <v>6.4170902533681556E-5</v>
      </c>
      <c r="BO31" s="54">
        <f t="shared" si="19"/>
        <v>7.2855379999999989E-6</v>
      </c>
      <c r="BP31" s="54">
        <f t="shared" si="20"/>
        <v>4.4475087628055982E-6</v>
      </c>
      <c r="BQ31" s="54">
        <f t="shared" si="21"/>
        <v>9.0658796044184378E-3</v>
      </c>
      <c r="BR31" s="54">
        <f t="shared" si="22"/>
        <v>5.8190431377562035E-3</v>
      </c>
    </row>
    <row r="32" spans="1:70" ht="14.25" customHeight="1" x14ac:dyDescent="0.3">
      <c r="A32" s="1">
        <f t="shared" si="34"/>
        <v>28</v>
      </c>
      <c r="B32" s="53">
        <f>'Life table'!D30</f>
        <v>0.97697841267891083</v>
      </c>
      <c r="C32" s="53">
        <f>IF($A32&lt;Customisation!$H$13,0,B32)/LOOKUP(Customisation!$H$13,$A$4:$A$104,$B$4:$B$104)</f>
        <v>0.99222831140888079</v>
      </c>
      <c r="D32" s="1">
        <f>IF($A32&lt;=Customisation!$H$13,1,1/(1+Customisation!$H$21)^($A32-Customisation!$H$13))</f>
        <v>0.62316693922011435</v>
      </c>
      <c r="E32" s="1">
        <f t="shared" si="11"/>
        <v>24.937935086776083</v>
      </c>
      <c r="F32" s="1">
        <f t="shared" si="2"/>
        <v>0.61832387982821468</v>
      </c>
      <c r="G32" s="54">
        <f>'Age data'!M36*Customisation!$H$22</f>
        <v>1.2201680000000001E-4</v>
      </c>
      <c r="H32" s="54">
        <f t="shared" si="3"/>
        <v>7.6036835789432849E-5</v>
      </c>
      <c r="I32" s="54">
        <f>'Age data'!N36*Customisation!$H$22</f>
        <v>2.76666E-5</v>
      </c>
      <c r="J32" s="55">
        <f t="shared" si="4"/>
        <v>1.7240910440627217E-5</v>
      </c>
      <c r="K32" s="54">
        <f>I32*'Life table'!I30</f>
        <v>1.4416021029489108E-3</v>
      </c>
      <c r="L32" s="54">
        <f>J32*'Life table'!J30</f>
        <v>6.1792766667707227E-4</v>
      </c>
      <c r="M32" s="54">
        <f t="shared" si="5"/>
        <v>7.2855380000000006E-5</v>
      </c>
      <c r="N32" s="54">
        <f>((G32-I32)*$AW$5+I32*$AW$6)/(1+Customisation!$H$21)^($A32-12)</f>
        <v>4.3179696726267962E-5</v>
      </c>
      <c r="O32" s="54">
        <f>G32*Customisation!$H$17</f>
        <v>9.0658796044184406E-2</v>
      </c>
      <c r="P32" s="54">
        <f>O32/(1+Customisation!$H$21)^($A32-12)</f>
        <v>5.6495564444235008E-2</v>
      </c>
      <c r="Q32" s="54">
        <f>IF($A32&lt;Customisation!$H$13,G32,G32*(1-Customisation!$H$11*Customisation!$H$12))</f>
        <v>2.4403359999999995E-5</v>
      </c>
      <c r="R32" s="54">
        <f>IF($A32&lt;Customisation!$H$13,H32,H32*(1-Customisation!$H$11*Customisation!$H$12))</f>
        <v>1.5207367157886566E-5</v>
      </c>
      <c r="S32" s="54">
        <f>IF($A32&lt;Customisation!$H$13,I32,I32*(1-Customisation!$H$11*Customisation!$H$12))</f>
        <v>5.5333199999999989E-6</v>
      </c>
      <c r="T32" s="54">
        <f>IF($A32&lt;Customisation!$H$13,J32,J32*(1-Customisation!$H$11*Customisation!$H$12))</f>
        <v>3.4481820881254427E-6</v>
      </c>
      <c r="U32" s="54">
        <f>IF($A32&lt;Customisation!$H$13,K32,K32*(1-Customisation!$H$11*Customisation!$H$12))</f>
        <v>2.8832042058978208E-4</v>
      </c>
      <c r="V32" s="54">
        <f>IF($A32&lt;Customisation!$H$13,L32,L32*(1-Customisation!$H$11*Customisation!$H$12))</f>
        <v>1.2358553333541444E-4</v>
      </c>
      <c r="W32" s="54">
        <f>IF($A32&lt;Customisation!$H$13,M32,M32*(1-Customisation!$H$11*Customisation!$H$12))</f>
        <v>1.4571075999999998E-5</v>
      </c>
      <c r="X32" s="54">
        <f>IF($A32&lt;Customisation!$H$13,N32,N32*(1-Customisation!$H$11*Customisation!$H$12))</f>
        <v>8.6359393452535903E-6</v>
      </c>
      <c r="Y32" s="54">
        <f>IF($A32&lt;Customisation!$H$13,O32,O32*(1-Customisation!$H$11*Customisation!$H$12))</f>
        <v>1.8131759208836876E-2</v>
      </c>
      <c r="Z32" s="54">
        <f>IF($A32&lt;Customisation!$H$13,P32,P32*(1-Customisation!$H$11*Customisation!$H$12))</f>
        <v>1.1299112888847E-2</v>
      </c>
      <c r="AA32" s="54">
        <f t="shared" ref="AA32:AJ32" si="50">G32-Q32</f>
        <v>9.7613440000000006E-5</v>
      </c>
      <c r="AB32" s="54">
        <f t="shared" si="50"/>
        <v>6.0829468631546285E-5</v>
      </c>
      <c r="AC32" s="54">
        <f t="shared" si="50"/>
        <v>2.2133280000000002E-5</v>
      </c>
      <c r="AD32" s="54">
        <f t="shared" si="50"/>
        <v>1.3792728352501774E-5</v>
      </c>
      <c r="AE32" s="54">
        <f t="shared" si="50"/>
        <v>1.1532816823591288E-3</v>
      </c>
      <c r="AF32" s="54">
        <f t="shared" si="50"/>
        <v>4.9434213334165786E-4</v>
      </c>
      <c r="AG32" s="54">
        <f t="shared" si="50"/>
        <v>5.8284304000000005E-5</v>
      </c>
      <c r="AH32" s="54">
        <f t="shared" si="50"/>
        <v>3.4543757381014375E-5</v>
      </c>
      <c r="AI32" s="54">
        <f t="shared" si="50"/>
        <v>7.252703683534753E-2</v>
      </c>
      <c r="AJ32" s="54">
        <f t="shared" si="50"/>
        <v>4.5196451555388012E-2</v>
      </c>
      <c r="AK32" s="1"/>
      <c r="AL32" s="56">
        <f t="shared" si="7"/>
        <v>12.201680000000001</v>
      </c>
      <c r="AM32" s="56">
        <f t="shared" si="8"/>
        <v>2.4403359999999994</v>
      </c>
      <c r="AN32" s="1"/>
      <c r="AO32" s="1"/>
      <c r="AP32" s="1"/>
      <c r="AQ32" s="1"/>
      <c r="AR32" s="1"/>
      <c r="AS32" s="1"/>
      <c r="AT32" s="1"/>
      <c r="AU32" s="1"/>
      <c r="AV32" s="1"/>
      <c r="AW32" s="1"/>
      <c r="AX32" s="1"/>
      <c r="AY32" s="54">
        <f>IF($A32&lt;Customisation!$H$13,G32,G32*(1-Customisation!$H$24*Customisation!$H$12))</f>
        <v>1.2201679999999997E-5</v>
      </c>
      <c r="AZ32" s="54">
        <f>IF($A32&lt;Customisation!$H$13,H32,H32*(1-Customisation!$H$24*Customisation!$H$12))</f>
        <v>7.6036835789432831E-6</v>
      </c>
      <c r="BA32" s="54">
        <f>IF($A32&lt;Customisation!$H$13,I32,I32*(1-Customisation!$H$24*Customisation!$H$12))</f>
        <v>2.7666599999999994E-6</v>
      </c>
      <c r="BB32" s="54">
        <f>IF($A32&lt;Customisation!$H$13,J32,J32*(1-Customisation!$H$24*Customisation!$H$12))</f>
        <v>1.7240910440627214E-6</v>
      </c>
      <c r="BC32" s="54">
        <f>IF($A32&lt;Customisation!$H$13,K32,K32*(1-Customisation!$H$24*Customisation!$H$12))</f>
        <v>1.4416021029489104E-4</v>
      </c>
      <c r="BD32" s="54">
        <f>IF($A32&lt;Customisation!$H$13,L32,L32*(1-Customisation!$H$24*Customisation!$H$12))</f>
        <v>6.1792766667707218E-5</v>
      </c>
      <c r="BE32" s="54">
        <f>IF($A32&lt;Customisation!$H$13,M32,M32*(1-Customisation!$H$24*Customisation!$H$12))</f>
        <v>7.2855379999999989E-6</v>
      </c>
      <c r="BF32" s="54">
        <f>IF($A32&lt;Customisation!$H$13,N32,N32*(1-Customisation!$H$24*Customisation!$H$12))</f>
        <v>4.3179696726267952E-6</v>
      </c>
      <c r="BG32" s="54">
        <f>IF($A32&lt;Customisation!$H$13,O32,O32*(1-Customisation!$H$24*Customisation!$H$12))</f>
        <v>9.0658796044184378E-3</v>
      </c>
      <c r="BH32" s="54">
        <f>IF($A32&lt;Customisation!$H$13,P32,P32*(1-Customisation!$H$24*Customisation!$H$12))</f>
        <v>5.6495564444234998E-3</v>
      </c>
      <c r="BI32" s="54">
        <f t="shared" si="13"/>
        <v>1.2201679999999997E-5</v>
      </c>
      <c r="BJ32" s="54">
        <f t="shared" si="14"/>
        <v>7.6036835789432831E-6</v>
      </c>
      <c r="BK32" s="54">
        <f t="shared" si="15"/>
        <v>2.7666599999999994E-6</v>
      </c>
      <c r="BL32" s="54">
        <f t="shared" si="16"/>
        <v>1.7240910440627214E-6</v>
      </c>
      <c r="BM32" s="54">
        <f t="shared" si="17"/>
        <v>1.4416021029489104E-4</v>
      </c>
      <c r="BN32" s="54">
        <f t="shared" si="18"/>
        <v>6.1792766667707218E-5</v>
      </c>
      <c r="BO32" s="54">
        <f t="shared" si="19"/>
        <v>7.2855379999999989E-6</v>
      </c>
      <c r="BP32" s="54">
        <f t="shared" si="20"/>
        <v>4.3179696726267952E-6</v>
      </c>
      <c r="BQ32" s="54">
        <f t="shared" si="21"/>
        <v>9.0658796044184378E-3</v>
      </c>
      <c r="BR32" s="54">
        <f t="shared" si="22"/>
        <v>5.6495564444234998E-3</v>
      </c>
    </row>
    <row r="33" spans="1:70" ht="14.25" customHeight="1" x14ac:dyDescent="0.3">
      <c r="A33" s="1">
        <f t="shared" si="34"/>
        <v>29</v>
      </c>
      <c r="B33" s="53">
        <f>'Life table'!D31</f>
        <v>0.97633360692654281</v>
      </c>
      <c r="C33" s="53">
        <f>IF($A33&lt;Customisation!$H$13,0,B33)/LOOKUP(Customisation!$H$13,$A$4:$A$104,$B$4:$B$104)</f>
        <v>0.99157344072335096</v>
      </c>
      <c r="D33" s="1">
        <f>IF($A33&lt;=Customisation!$H$13,1,1/(1+Customisation!$H$21)^($A33-Customisation!$H$13))</f>
        <v>0.60501644584477121</v>
      </c>
      <c r="E33" s="1">
        <f t="shared" si="11"/>
        <v>25.561102025996195</v>
      </c>
      <c r="F33" s="1">
        <f t="shared" si="2"/>
        <v>0.59991823890051277</v>
      </c>
      <c r="G33" s="54">
        <f>'Age data'!M37*Customisation!$H$22</f>
        <v>1.2201680000000001E-4</v>
      </c>
      <c r="H33" s="54">
        <f t="shared" si="3"/>
        <v>7.382217066935228E-5</v>
      </c>
      <c r="I33" s="54">
        <f>'Age data'!N37*Customisation!$H$22</f>
        <v>2.76666E-5</v>
      </c>
      <c r="J33" s="55">
        <f t="shared" si="4"/>
        <v>1.6738748000608946E-5</v>
      </c>
      <c r="K33" s="54">
        <f>I33*'Life table'!I31</f>
        <v>1.4148784527056968E-3</v>
      </c>
      <c r="L33" s="54">
        <f>J33*'Life table'!J31</f>
        <v>5.9484094438909537E-4</v>
      </c>
      <c r="M33" s="54">
        <f t="shared" si="5"/>
        <v>7.2855380000000006E-5</v>
      </c>
      <c r="N33" s="54">
        <f>((G33-I33)*$AW$5+I33*$AW$6)/(1+Customisation!$H$21)^($A33-12)</f>
        <v>4.1922035656570838E-5</v>
      </c>
      <c r="O33" s="54">
        <f>G33*Customisation!$H$17</f>
        <v>9.0658796044184406E-2</v>
      </c>
      <c r="P33" s="54">
        <f>O33/(1+Customisation!$H$21)^($A33-12)</f>
        <v>5.4850062567218458E-2</v>
      </c>
      <c r="Q33" s="54">
        <f>IF($A33&lt;Customisation!$H$13,G33,G33*(1-Customisation!$H$11*Customisation!$H$12))</f>
        <v>2.4403359999999995E-5</v>
      </c>
      <c r="R33" s="54">
        <f>IF($A33&lt;Customisation!$H$13,H33,H33*(1-Customisation!$H$11*Customisation!$H$12))</f>
        <v>1.4764434133870452E-5</v>
      </c>
      <c r="S33" s="54">
        <f>IF($A33&lt;Customisation!$H$13,I33,I33*(1-Customisation!$H$11*Customisation!$H$12))</f>
        <v>5.5333199999999989E-6</v>
      </c>
      <c r="T33" s="54">
        <f>IF($A33&lt;Customisation!$H$13,J33,J33*(1-Customisation!$H$11*Customisation!$H$12))</f>
        <v>3.3477496001217886E-6</v>
      </c>
      <c r="U33" s="54">
        <f>IF($A33&lt;Customisation!$H$13,K33,K33*(1-Customisation!$H$11*Customisation!$H$12))</f>
        <v>2.8297569054113928E-4</v>
      </c>
      <c r="V33" s="54">
        <f>IF($A33&lt;Customisation!$H$13,L33,L33*(1-Customisation!$H$11*Customisation!$H$12))</f>
        <v>1.1896818887781904E-4</v>
      </c>
      <c r="W33" s="54">
        <f>IF($A33&lt;Customisation!$H$13,M33,M33*(1-Customisation!$H$11*Customisation!$H$12))</f>
        <v>1.4571075999999998E-5</v>
      </c>
      <c r="X33" s="54">
        <f>IF($A33&lt;Customisation!$H$13,N33,N33*(1-Customisation!$H$11*Customisation!$H$12))</f>
        <v>8.3844071313141656E-6</v>
      </c>
      <c r="Y33" s="54">
        <f>IF($A33&lt;Customisation!$H$13,O33,O33*(1-Customisation!$H$11*Customisation!$H$12))</f>
        <v>1.8131759208836876E-2</v>
      </c>
      <c r="Z33" s="54">
        <f>IF($A33&lt;Customisation!$H$13,P33,P33*(1-Customisation!$H$11*Customisation!$H$12))</f>
        <v>1.097001251344369E-2</v>
      </c>
      <c r="AA33" s="54">
        <f t="shared" ref="AA33:AJ33" si="51">G33-Q33</f>
        <v>9.7613440000000006E-5</v>
      </c>
      <c r="AB33" s="54">
        <f t="shared" si="51"/>
        <v>5.9057736535481829E-5</v>
      </c>
      <c r="AC33" s="54">
        <f t="shared" si="51"/>
        <v>2.2133280000000002E-5</v>
      </c>
      <c r="AD33" s="54">
        <f t="shared" si="51"/>
        <v>1.3390998400487158E-5</v>
      </c>
      <c r="AE33" s="54">
        <f t="shared" si="51"/>
        <v>1.1319027621645575E-3</v>
      </c>
      <c r="AF33" s="54">
        <f t="shared" si="51"/>
        <v>4.7587275551127633E-4</v>
      </c>
      <c r="AG33" s="54">
        <f t="shared" si="51"/>
        <v>5.8284304000000005E-5</v>
      </c>
      <c r="AH33" s="54">
        <f t="shared" si="51"/>
        <v>3.3537628525256676E-5</v>
      </c>
      <c r="AI33" s="54">
        <f t="shared" si="51"/>
        <v>7.252703683534753E-2</v>
      </c>
      <c r="AJ33" s="54">
        <f t="shared" si="51"/>
        <v>4.3880050053774766E-2</v>
      </c>
      <c r="AK33" s="1"/>
      <c r="AL33" s="56">
        <f t="shared" si="7"/>
        <v>12.201680000000001</v>
      </c>
      <c r="AM33" s="56">
        <f t="shared" si="8"/>
        <v>2.4403359999999994</v>
      </c>
      <c r="AN33" s="1"/>
      <c r="AO33" s="1"/>
      <c r="AP33" s="1"/>
      <c r="AQ33" s="1"/>
      <c r="AR33" s="1"/>
      <c r="AS33" s="1"/>
      <c r="AT33" s="1"/>
      <c r="AU33" s="1"/>
      <c r="AV33" s="1"/>
      <c r="AW33" s="1"/>
      <c r="AX33" s="1"/>
      <c r="AY33" s="54">
        <f>IF($A33&lt;Customisation!$H$13,G33,G33*(1-Customisation!$H$24*Customisation!$H$12))</f>
        <v>1.2201679999999997E-5</v>
      </c>
      <c r="AZ33" s="54">
        <f>IF($A33&lt;Customisation!$H$13,H33,H33*(1-Customisation!$H$24*Customisation!$H$12))</f>
        <v>7.3822170669352261E-6</v>
      </c>
      <c r="BA33" s="54">
        <f>IF($A33&lt;Customisation!$H$13,I33,I33*(1-Customisation!$H$24*Customisation!$H$12))</f>
        <v>2.7666599999999994E-6</v>
      </c>
      <c r="BB33" s="54">
        <f>IF($A33&lt;Customisation!$H$13,J33,J33*(1-Customisation!$H$24*Customisation!$H$12))</f>
        <v>1.6738748000608943E-6</v>
      </c>
      <c r="BC33" s="54">
        <f>IF($A33&lt;Customisation!$H$13,K33,K33*(1-Customisation!$H$24*Customisation!$H$12))</f>
        <v>1.4148784527056964E-4</v>
      </c>
      <c r="BD33" s="54">
        <f>IF($A33&lt;Customisation!$H$13,L33,L33*(1-Customisation!$H$24*Customisation!$H$12))</f>
        <v>5.9484094438909521E-5</v>
      </c>
      <c r="BE33" s="54">
        <f>IF($A33&lt;Customisation!$H$13,M33,M33*(1-Customisation!$H$24*Customisation!$H$12))</f>
        <v>7.2855379999999989E-6</v>
      </c>
      <c r="BF33" s="54">
        <f>IF($A33&lt;Customisation!$H$13,N33,N33*(1-Customisation!$H$24*Customisation!$H$12))</f>
        <v>4.1922035656570828E-6</v>
      </c>
      <c r="BG33" s="54">
        <f>IF($A33&lt;Customisation!$H$13,O33,O33*(1-Customisation!$H$24*Customisation!$H$12))</f>
        <v>9.0658796044184378E-3</v>
      </c>
      <c r="BH33" s="54">
        <f>IF($A33&lt;Customisation!$H$13,P33,P33*(1-Customisation!$H$24*Customisation!$H$12))</f>
        <v>5.4850062567218449E-3</v>
      </c>
      <c r="BI33" s="54">
        <f t="shared" si="13"/>
        <v>1.2201679999999997E-5</v>
      </c>
      <c r="BJ33" s="54">
        <f t="shared" si="14"/>
        <v>7.3822170669352261E-6</v>
      </c>
      <c r="BK33" s="54">
        <f t="shared" si="15"/>
        <v>2.7666599999999994E-6</v>
      </c>
      <c r="BL33" s="54">
        <f t="shared" si="16"/>
        <v>1.6738748000608943E-6</v>
      </c>
      <c r="BM33" s="54">
        <f t="shared" si="17"/>
        <v>1.4148784527056964E-4</v>
      </c>
      <c r="BN33" s="54">
        <f t="shared" si="18"/>
        <v>5.9484094438909521E-5</v>
      </c>
      <c r="BO33" s="54">
        <f t="shared" si="19"/>
        <v>7.2855379999999989E-6</v>
      </c>
      <c r="BP33" s="54">
        <f t="shared" si="20"/>
        <v>4.1922035656570828E-6</v>
      </c>
      <c r="BQ33" s="54">
        <f t="shared" si="21"/>
        <v>9.0658796044184378E-3</v>
      </c>
      <c r="BR33" s="54">
        <f t="shared" si="22"/>
        <v>5.4850062567218449E-3</v>
      </c>
    </row>
    <row r="34" spans="1:70" ht="14.25" customHeight="1" x14ac:dyDescent="0.3">
      <c r="A34" s="1">
        <f t="shared" si="34"/>
        <v>30</v>
      </c>
      <c r="B34" s="53">
        <f>'Life table'!D32</f>
        <v>0.97568922674597125</v>
      </c>
      <c r="C34" s="53">
        <f>IF($A34&lt;Customisation!$H$13,0,B34)/LOOKUP(Customisation!$H$13,$A$4:$A$104,$B$4:$B$104)</f>
        <v>0.99091900225247354</v>
      </c>
      <c r="D34" s="1">
        <f>IF($A34&lt;=Customisation!$H$13,1,1/(1+Customisation!$H$21)^($A34-Customisation!$H$13))</f>
        <v>0.5873946076162827</v>
      </c>
      <c r="E34" s="1">
        <f t="shared" si="11"/>
        <v>26.166118471840967</v>
      </c>
      <c r="F34" s="1">
        <f t="shared" si="2"/>
        <v>0.58206047850761</v>
      </c>
      <c r="G34" s="54">
        <f>'Age data'!M38*Customisation!$H$22</f>
        <v>1.2201680000000001E-4</v>
      </c>
      <c r="H34" s="54">
        <f t="shared" si="3"/>
        <v>7.1672010358594449E-5</v>
      </c>
      <c r="I34" s="54">
        <f>'Age data'!N38*Customisation!$H$22</f>
        <v>2.76666E-5</v>
      </c>
      <c r="J34" s="55">
        <f t="shared" si="4"/>
        <v>1.6251211651076647E-5</v>
      </c>
      <c r="K34" s="54">
        <f>I34*'Life table'!I32</f>
        <v>1.3881371532048119E-3</v>
      </c>
      <c r="L34" s="54">
        <f>J34*'Life table'!J32</f>
        <v>5.7242852598182422E-4</v>
      </c>
      <c r="M34" s="54">
        <f t="shared" si="5"/>
        <v>7.2855380000000006E-5</v>
      </c>
      <c r="N34" s="54">
        <f>((G34-I34)*$AW$5+I34*$AW$6)/(1+Customisation!$H$21)^($A34-12)</f>
        <v>4.0701005491816348E-5</v>
      </c>
      <c r="O34" s="54">
        <f>G34*Customisation!$H$17</f>
        <v>9.0658796044184406E-2</v>
      </c>
      <c r="P34" s="54">
        <f>O34/(1+Customisation!$H$21)^($A34-12)</f>
        <v>5.3252487929338302E-2</v>
      </c>
      <c r="Q34" s="54">
        <f>IF($A34&lt;Customisation!$H$13,G34,G34*(1-Customisation!$H$11*Customisation!$H$12))</f>
        <v>2.4403359999999995E-5</v>
      </c>
      <c r="R34" s="54">
        <f>IF($A34&lt;Customisation!$H$13,H34,H34*(1-Customisation!$H$11*Customisation!$H$12))</f>
        <v>1.4334402071718886E-5</v>
      </c>
      <c r="S34" s="54">
        <f>IF($A34&lt;Customisation!$H$13,I34,I34*(1-Customisation!$H$11*Customisation!$H$12))</f>
        <v>5.5333199999999989E-6</v>
      </c>
      <c r="T34" s="54">
        <f>IF($A34&lt;Customisation!$H$13,J34,J34*(1-Customisation!$H$11*Customisation!$H$12))</f>
        <v>3.2502423302153287E-6</v>
      </c>
      <c r="U34" s="54">
        <f>IF($A34&lt;Customisation!$H$13,K34,K34*(1-Customisation!$H$11*Customisation!$H$12))</f>
        <v>2.7762743064096231E-4</v>
      </c>
      <c r="V34" s="54">
        <f>IF($A34&lt;Customisation!$H$13,L34,L34*(1-Customisation!$H$11*Customisation!$H$12))</f>
        <v>1.1448570519636482E-4</v>
      </c>
      <c r="W34" s="54">
        <f>IF($A34&lt;Customisation!$H$13,M34,M34*(1-Customisation!$H$11*Customisation!$H$12))</f>
        <v>1.4571075999999998E-5</v>
      </c>
      <c r="X34" s="54">
        <f>IF($A34&lt;Customisation!$H$13,N34,N34*(1-Customisation!$H$11*Customisation!$H$12))</f>
        <v>8.1402010983632678E-6</v>
      </c>
      <c r="Y34" s="54">
        <f>IF($A34&lt;Customisation!$H$13,O34,O34*(1-Customisation!$H$11*Customisation!$H$12))</f>
        <v>1.8131759208836876E-2</v>
      </c>
      <c r="Z34" s="54">
        <f>IF($A34&lt;Customisation!$H$13,P34,P34*(1-Customisation!$H$11*Customisation!$H$12))</f>
        <v>1.0650497585867658E-2</v>
      </c>
      <c r="AA34" s="54">
        <f t="shared" ref="AA34:AJ34" si="52">G34-Q34</f>
        <v>9.7613440000000006E-5</v>
      </c>
      <c r="AB34" s="54">
        <f t="shared" si="52"/>
        <v>5.7337608286875565E-5</v>
      </c>
      <c r="AC34" s="54">
        <f t="shared" si="52"/>
        <v>2.2133280000000002E-5</v>
      </c>
      <c r="AD34" s="54">
        <f t="shared" si="52"/>
        <v>1.3000969320861318E-5</v>
      </c>
      <c r="AE34" s="54">
        <f t="shared" si="52"/>
        <v>1.1105097225638497E-3</v>
      </c>
      <c r="AF34" s="54">
        <f t="shared" si="52"/>
        <v>4.5794282078545938E-4</v>
      </c>
      <c r="AG34" s="54">
        <f t="shared" si="52"/>
        <v>5.8284304000000005E-5</v>
      </c>
      <c r="AH34" s="54">
        <f t="shared" si="52"/>
        <v>3.2560804393453078E-5</v>
      </c>
      <c r="AI34" s="54">
        <f t="shared" si="52"/>
        <v>7.252703683534753E-2</v>
      </c>
      <c r="AJ34" s="54">
        <f t="shared" si="52"/>
        <v>4.2601990343470647E-2</v>
      </c>
      <c r="AK34" s="1"/>
      <c r="AL34" s="56">
        <f t="shared" si="7"/>
        <v>12.201680000000001</v>
      </c>
      <c r="AM34" s="56">
        <f t="shared" si="8"/>
        <v>2.4403359999999994</v>
      </c>
      <c r="AN34" s="1"/>
      <c r="AO34" s="1"/>
      <c r="AP34" s="1"/>
      <c r="AQ34" s="1"/>
      <c r="AR34" s="1"/>
      <c r="AS34" s="1"/>
      <c r="AT34" s="1"/>
      <c r="AU34" s="1"/>
      <c r="AV34" s="1"/>
      <c r="AW34" s="1"/>
      <c r="AX34" s="1"/>
      <c r="AY34" s="54">
        <f>IF($A34&lt;Customisation!$H$13,G34,G34*(1-Customisation!$H$24*Customisation!$H$12))</f>
        <v>1.2201679999999997E-5</v>
      </c>
      <c r="AZ34" s="54">
        <f>IF($A34&lt;Customisation!$H$13,H34,H34*(1-Customisation!$H$24*Customisation!$H$12))</f>
        <v>7.1672010358594431E-6</v>
      </c>
      <c r="BA34" s="54">
        <f>IF($A34&lt;Customisation!$H$13,I34,I34*(1-Customisation!$H$24*Customisation!$H$12))</f>
        <v>2.7666599999999994E-6</v>
      </c>
      <c r="BB34" s="54">
        <f>IF($A34&lt;Customisation!$H$13,J34,J34*(1-Customisation!$H$24*Customisation!$H$12))</f>
        <v>1.6251211651076644E-6</v>
      </c>
      <c r="BC34" s="54">
        <f>IF($A34&lt;Customisation!$H$13,K34,K34*(1-Customisation!$H$24*Customisation!$H$12))</f>
        <v>1.3881371532048115E-4</v>
      </c>
      <c r="BD34" s="54">
        <f>IF($A34&lt;Customisation!$H$13,L34,L34*(1-Customisation!$H$24*Customisation!$H$12))</f>
        <v>5.7242852598182408E-5</v>
      </c>
      <c r="BE34" s="54">
        <f>IF($A34&lt;Customisation!$H$13,M34,M34*(1-Customisation!$H$24*Customisation!$H$12))</f>
        <v>7.2855379999999989E-6</v>
      </c>
      <c r="BF34" s="54">
        <f>IF($A34&lt;Customisation!$H$13,N34,N34*(1-Customisation!$H$24*Customisation!$H$12))</f>
        <v>4.0701005491816339E-6</v>
      </c>
      <c r="BG34" s="54">
        <f>IF($A34&lt;Customisation!$H$13,O34,O34*(1-Customisation!$H$24*Customisation!$H$12))</f>
        <v>9.0658796044184378E-3</v>
      </c>
      <c r="BH34" s="54">
        <f>IF($A34&lt;Customisation!$H$13,P34,P34*(1-Customisation!$H$24*Customisation!$H$12))</f>
        <v>5.3252487929338291E-3</v>
      </c>
      <c r="BI34" s="54">
        <f t="shared" si="13"/>
        <v>1.2201679999999997E-5</v>
      </c>
      <c r="BJ34" s="54">
        <f t="shared" si="14"/>
        <v>7.1672010358594431E-6</v>
      </c>
      <c r="BK34" s="54">
        <f t="shared" si="15"/>
        <v>2.7666599999999994E-6</v>
      </c>
      <c r="BL34" s="54">
        <f t="shared" si="16"/>
        <v>1.6251211651076644E-6</v>
      </c>
      <c r="BM34" s="54">
        <f t="shared" si="17"/>
        <v>1.3881371532048115E-4</v>
      </c>
      <c r="BN34" s="54">
        <f t="shared" si="18"/>
        <v>5.7242852598182408E-5</v>
      </c>
      <c r="BO34" s="54">
        <f t="shared" si="19"/>
        <v>7.2855379999999989E-6</v>
      </c>
      <c r="BP34" s="54">
        <f t="shared" si="20"/>
        <v>4.0701005491816339E-6</v>
      </c>
      <c r="BQ34" s="54">
        <f t="shared" si="21"/>
        <v>9.0658796044184378E-3</v>
      </c>
      <c r="BR34" s="54">
        <f t="shared" si="22"/>
        <v>5.3252487929338291E-3</v>
      </c>
    </row>
    <row r="35" spans="1:70" ht="14.25" customHeight="1" x14ac:dyDescent="0.3">
      <c r="A35" s="1">
        <f t="shared" si="34"/>
        <v>31</v>
      </c>
      <c r="B35" s="53">
        <f>'Life table'!D33</f>
        <v>0.97487940468777212</v>
      </c>
      <c r="C35" s="53">
        <f>IF($A35&lt;Customisation!$H$13,0,B35)/LOOKUP(Customisation!$H$13,$A$4:$A$104,$B$4:$B$104)</f>
        <v>0.99009653948060405</v>
      </c>
      <c r="D35" s="1">
        <f>IF($A35&lt;=Customisation!$H$13,1,1/(1+Customisation!$H$21)^($A35-Customisation!$H$13))</f>
        <v>0.57028602681192497</v>
      </c>
      <c r="E35" s="1">
        <f t="shared" si="11"/>
        <v>26.75351307945725</v>
      </c>
      <c r="F35" s="1">
        <f t="shared" si="2"/>
        <v>0.56463822166062994</v>
      </c>
      <c r="G35" s="54">
        <f>'Age data'!M39*Customisation!$H$22</f>
        <v>1.2201680000000001E-4</v>
      </c>
      <c r="H35" s="54">
        <f t="shared" si="3"/>
        <v>6.9584476076305294E-5</v>
      </c>
      <c r="I35" s="54">
        <f>'Age data'!N39*Customisation!$H$22</f>
        <v>2.76666E-5</v>
      </c>
      <c r="J35" s="55">
        <f t="shared" si="4"/>
        <v>1.5777875389394803E-5</v>
      </c>
      <c r="K35" s="54">
        <f>I35*'Life table'!I33</f>
        <v>1.3616121729473579E-3</v>
      </c>
      <c r="L35" s="54">
        <f>J35*'Life table'!J33</f>
        <v>5.5071536976034996E-4</v>
      </c>
      <c r="M35" s="54">
        <f t="shared" si="5"/>
        <v>7.2855380000000006E-5</v>
      </c>
      <c r="N35" s="54">
        <f>((G35-I35)*$AW$5+I35*$AW$6)/(1+Customisation!$H$21)^($A35-12)</f>
        <v>3.9515539312443056E-5</v>
      </c>
      <c r="O35" s="54">
        <f>G35*Customisation!$H$17</f>
        <v>9.0658796044184406E-2</v>
      </c>
      <c r="P35" s="54">
        <f>O35/(1+Customisation!$H$21)^($A35-12)</f>
        <v>5.1701444591590588E-2</v>
      </c>
      <c r="Q35" s="54">
        <f>IF($A35&lt;Customisation!$H$13,G35,G35*(1-Customisation!$H$11*Customisation!$H$12))</f>
        <v>2.4403359999999995E-5</v>
      </c>
      <c r="R35" s="54">
        <f>IF($A35&lt;Customisation!$H$13,H35,H35*(1-Customisation!$H$11*Customisation!$H$12))</f>
        <v>1.3916895215261055E-5</v>
      </c>
      <c r="S35" s="54">
        <f>IF($A35&lt;Customisation!$H$13,I35,I35*(1-Customisation!$H$11*Customisation!$H$12))</f>
        <v>5.5333199999999989E-6</v>
      </c>
      <c r="T35" s="54">
        <f>IF($A35&lt;Customisation!$H$13,J35,J35*(1-Customisation!$H$11*Customisation!$H$12))</f>
        <v>3.1555750778789602E-6</v>
      </c>
      <c r="U35" s="54">
        <f>IF($A35&lt;Customisation!$H$13,K35,K35*(1-Customisation!$H$11*Customisation!$H$12))</f>
        <v>2.7232243458947153E-4</v>
      </c>
      <c r="V35" s="54">
        <f>IF($A35&lt;Customisation!$H$13,L35,L35*(1-Customisation!$H$11*Customisation!$H$12))</f>
        <v>1.1014307395206996E-4</v>
      </c>
      <c r="W35" s="54">
        <f>IF($A35&lt;Customisation!$H$13,M35,M35*(1-Customisation!$H$11*Customisation!$H$12))</f>
        <v>1.4571075999999998E-5</v>
      </c>
      <c r="X35" s="54">
        <f>IF($A35&lt;Customisation!$H$13,N35,N35*(1-Customisation!$H$11*Customisation!$H$12))</f>
        <v>7.9031078624886098E-6</v>
      </c>
      <c r="Y35" s="54">
        <f>IF($A35&lt;Customisation!$H$13,O35,O35*(1-Customisation!$H$11*Customisation!$H$12))</f>
        <v>1.8131759208836876E-2</v>
      </c>
      <c r="Z35" s="54">
        <f>IF($A35&lt;Customisation!$H$13,P35,P35*(1-Customisation!$H$11*Customisation!$H$12))</f>
        <v>1.0340288918318116E-2</v>
      </c>
      <c r="AA35" s="54">
        <f t="shared" ref="AA35:AJ35" si="53">G35-Q35</f>
        <v>9.7613440000000006E-5</v>
      </c>
      <c r="AB35" s="54">
        <f t="shared" si="53"/>
        <v>5.5667580861044235E-5</v>
      </c>
      <c r="AC35" s="54">
        <f t="shared" si="53"/>
        <v>2.2133280000000002E-5</v>
      </c>
      <c r="AD35" s="54">
        <f t="shared" si="53"/>
        <v>1.2622300311515844E-5</v>
      </c>
      <c r="AE35" s="54">
        <f t="shared" si="53"/>
        <v>1.0892897383578863E-3</v>
      </c>
      <c r="AF35" s="54">
        <f t="shared" si="53"/>
        <v>4.4057229580827997E-4</v>
      </c>
      <c r="AG35" s="54">
        <f t="shared" si="53"/>
        <v>5.8284304000000005E-5</v>
      </c>
      <c r="AH35" s="54">
        <f t="shared" si="53"/>
        <v>3.1612431449954446E-5</v>
      </c>
      <c r="AI35" s="54">
        <f t="shared" si="53"/>
        <v>7.252703683534753E-2</v>
      </c>
      <c r="AJ35" s="54">
        <f t="shared" si="53"/>
        <v>4.1361155673272476E-2</v>
      </c>
      <c r="AK35" s="1"/>
      <c r="AL35" s="56">
        <f t="shared" si="7"/>
        <v>12.201680000000001</v>
      </c>
      <c r="AM35" s="56">
        <f t="shared" si="8"/>
        <v>2.4403359999999994</v>
      </c>
      <c r="AN35" s="1"/>
      <c r="AO35" s="1"/>
      <c r="AP35" s="1"/>
      <c r="AQ35" s="1"/>
      <c r="AR35" s="1"/>
      <c r="AS35" s="1"/>
      <c r="AT35" s="1"/>
      <c r="AU35" s="1"/>
      <c r="AV35" s="1"/>
      <c r="AW35" s="1"/>
      <c r="AX35" s="1"/>
      <c r="AY35" s="54">
        <f>IF($A35&lt;Customisation!$H$13,G35,G35*(1-Customisation!$H$24*Customisation!$H$12))</f>
        <v>1.2201679999999997E-5</v>
      </c>
      <c r="AZ35" s="54">
        <f>IF($A35&lt;Customisation!$H$13,H35,H35*(1-Customisation!$H$24*Customisation!$H$12))</f>
        <v>6.9584476076305277E-6</v>
      </c>
      <c r="BA35" s="54">
        <f>IF($A35&lt;Customisation!$H$13,I35,I35*(1-Customisation!$H$24*Customisation!$H$12))</f>
        <v>2.7666599999999994E-6</v>
      </c>
      <c r="BB35" s="54">
        <f>IF($A35&lt;Customisation!$H$13,J35,J35*(1-Customisation!$H$24*Customisation!$H$12))</f>
        <v>1.5777875389394801E-6</v>
      </c>
      <c r="BC35" s="54">
        <f>IF($A35&lt;Customisation!$H$13,K35,K35*(1-Customisation!$H$24*Customisation!$H$12))</f>
        <v>1.3616121729473577E-4</v>
      </c>
      <c r="BD35" s="54">
        <f>IF($A35&lt;Customisation!$H$13,L35,L35*(1-Customisation!$H$24*Customisation!$H$12))</f>
        <v>5.5071536976034982E-5</v>
      </c>
      <c r="BE35" s="54">
        <f>IF($A35&lt;Customisation!$H$13,M35,M35*(1-Customisation!$H$24*Customisation!$H$12))</f>
        <v>7.2855379999999989E-6</v>
      </c>
      <c r="BF35" s="54">
        <f>IF($A35&lt;Customisation!$H$13,N35,N35*(1-Customisation!$H$24*Customisation!$H$12))</f>
        <v>3.9515539312443049E-6</v>
      </c>
      <c r="BG35" s="54">
        <f>IF($A35&lt;Customisation!$H$13,O35,O35*(1-Customisation!$H$24*Customisation!$H$12))</f>
        <v>9.0658796044184378E-3</v>
      </c>
      <c r="BH35" s="54">
        <f>IF($A35&lt;Customisation!$H$13,P35,P35*(1-Customisation!$H$24*Customisation!$H$12))</f>
        <v>5.1701444591590578E-3</v>
      </c>
      <c r="BI35" s="54">
        <f t="shared" si="13"/>
        <v>1.2201679999999997E-5</v>
      </c>
      <c r="BJ35" s="54">
        <f t="shared" si="14"/>
        <v>6.9584476076305277E-6</v>
      </c>
      <c r="BK35" s="54">
        <f t="shared" si="15"/>
        <v>2.7666599999999994E-6</v>
      </c>
      <c r="BL35" s="54">
        <f t="shared" si="16"/>
        <v>1.5777875389394801E-6</v>
      </c>
      <c r="BM35" s="54">
        <f t="shared" si="17"/>
        <v>1.3616121729473577E-4</v>
      </c>
      <c r="BN35" s="54">
        <f t="shared" si="18"/>
        <v>5.5071536976034982E-5</v>
      </c>
      <c r="BO35" s="54">
        <f t="shared" si="19"/>
        <v>7.2855379999999989E-6</v>
      </c>
      <c r="BP35" s="54">
        <f t="shared" si="20"/>
        <v>3.9515539312443049E-6</v>
      </c>
      <c r="BQ35" s="54">
        <f t="shared" si="21"/>
        <v>9.0658796044184378E-3</v>
      </c>
      <c r="BR35" s="54">
        <f t="shared" si="22"/>
        <v>5.1701444591590578E-3</v>
      </c>
    </row>
    <row r="36" spans="1:70" ht="14.25" customHeight="1" x14ac:dyDescent="0.3">
      <c r="A36" s="1">
        <f t="shared" si="34"/>
        <v>32</v>
      </c>
      <c r="B36" s="53">
        <f>'Life table'!D34</f>
        <v>0.97407025478188125</v>
      </c>
      <c r="C36" s="53">
        <f>IF($A36&lt;Customisation!$H$13,0,B36)/LOOKUP(Customisation!$H$13,$A$4:$A$104,$B$4:$B$104)</f>
        <v>0.98927475935283515</v>
      </c>
      <c r="D36" s="1">
        <f>IF($A36&lt;=Customisation!$H$13,1,1/(1+Customisation!$H$21)^($A36-Customisation!$H$13))</f>
        <v>0.55367575418633497</v>
      </c>
      <c r="E36" s="1">
        <f t="shared" si="11"/>
        <v>27.323799106269174</v>
      </c>
      <c r="F36" s="1">
        <f t="shared" si="2"/>
        <v>0.54773744848218608</v>
      </c>
      <c r="G36" s="54">
        <f>'Age data'!M40*Customisation!$H$22</f>
        <v>1.2201680000000001E-4</v>
      </c>
      <c r="H36" s="54">
        <f t="shared" si="3"/>
        <v>6.7557743763403205E-5</v>
      </c>
      <c r="I36" s="54">
        <f>'Age data'!N40*Customisation!$H$22</f>
        <v>2.76666E-5</v>
      </c>
      <c r="J36" s="55">
        <f t="shared" si="4"/>
        <v>1.5318325620771657E-5</v>
      </c>
      <c r="K36" s="54">
        <f>I36*'Life table'!I34</f>
        <v>1.3350651586680527E-3</v>
      </c>
      <c r="L36" s="54">
        <f>J36*'Life table'!J34</f>
        <v>5.2963677842392102E-4</v>
      </c>
      <c r="M36" s="54">
        <f t="shared" si="5"/>
        <v>7.2855380000000006E-5</v>
      </c>
      <c r="N36" s="54">
        <f>((G36-I36)*$AW$5+I36*$AW$6)/(1+Customisation!$H$21)^($A36-12)</f>
        <v>3.8364601274216561E-5</v>
      </c>
      <c r="O36" s="54">
        <f>G36*Customisation!$H$17</f>
        <v>9.0658796044184406E-2</v>
      </c>
      <c r="P36" s="54">
        <f>O36/(1+Customisation!$H$21)^($A36-12)</f>
        <v>5.0195577273388921E-2</v>
      </c>
      <c r="Q36" s="54">
        <f>IF($A36&lt;Customisation!$H$13,G36,G36*(1-Customisation!$H$11*Customisation!$H$12))</f>
        <v>2.4403359999999995E-5</v>
      </c>
      <c r="R36" s="54">
        <f>IF($A36&lt;Customisation!$H$13,H36,H36*(1-Customisation!$H$11*Customisation!$H$12))</f>
        <v>1.3511548752680638E-5</v>
      </c>
      <c r="S36" s="54">
        <f>IF($A36&lt;Customisation!$H$13,I36,I36*(1-Customisation!$H$11*Customisation!$H$12))</f>
        <v>5.5333199999999989E-6</v>
      </c>
      <c r="T36" s="54">
        <f>IF($A36&lt;Customisation!$H$13,J36,J36*(1-Customisation!$H$11*Customisation!$H$12))</f>
        <v>3.0636651241543308E-6</v>
      </c>
      <c r="U36" s="54">
        <f>IF($A36&lt;Customisation!$H$13,K36,K36*(1-Customisation!$H$11*Customisation!$H$12))</f>
        <v>2.670130317336105E-4</v>
      </c>
      <c r="V36" s="54">
        <f>IF($A36&lt;Customisation!$H$13,L36,L36*(1-Customisation!$H$11*Customisation!$H$12))</f>
        <v>1.0592735568478417E-4</v>
      </c>
      <c r="W36" s="54">
        <f>IF($A36&lt;Customisation!$H$13,M36,M36*(1-Customisation!$H$11*Customisation!$H$12))</f>
        <v>1.4571075999999998E-5</v>
      </c>
      <c r="X36" s="54">
        <f>IF($A36&lt;Customisation!$H$13,N36,N36*(1-Customisation!$H$11*Customisation!$H$12))</f>
        <v>7.6729202548433101E-6</v>
      </c>
      <c r="Y36" s="54">
        <f>IF($A36&lt;Customisation!$H$13,O36,O36*(1-Customisation!$H$11*Customisation!$H$12))</f>
        <v>1.8131759208836876E-2</v>
      </c>
      <c r="Z36" s="54">
        <f>IF($A36&lt;Customisation!$H$13,P36,P36*(1-Customisation!$H$11*Customisation!$H$12))</f>
        <v>1.0039115454677783E-2</v>
      </c>
      <c r="AA36" s="54">
        <f t="shared" ref="AA36:AJ36" si="54">G36-Q36</f>
        <v>9.7613440000000006E-5</v>
      </c>
      <c r="AB36" s="54">
        <f t="shared" si="54"/>
        <v>5.4046195010722567E-5</v>
      </c>
      <c r="AC36" s="54">
        <f t="shared" si="54"/>
        <v>2.2133280000000002E-5</v>
      </c>
      <c r="AD36" s="54">
        <f t="shared" si="54"/>
        <v>1.2254660496617327E-5</v>
      </c>
      <c r="AE36" s="54">
        <f t="shared" si="54"/>
        <v>1.0680521269344422E-3</v>
      </c>
      <c r="AF36" s="54">
        <f t="shared" si="54"/>
        <v>4.2370942273913686E-4</v>
      </c>
      <c r="AG36" s="54">
        <f t="shared" si="54"/>
        <v>5.8284304000000005E-5</v>
      </c>
      <c r="AH36" s="54">
        <f t="shared" si="54"/>
        <v>3.0691681019373254E-5</v>
      </c>
      <c r="AI36" s="54">
        <f t="shared" si="54"/>
        <v>7.252703683534753E-2</v>
      </c>
      <c r="AJ36" s="54">
        <f t="shared" si="54"/>
        <v>4.0156461818711138E-2</v>
      </c>
      <c r="AK36" s="1"/>
      <c r="AL36" s="56">
        <f t="shared" si="7"/>
        <v>12.201680000000001</v>
      </c>
      <c r="AM36" s="56">
        <f t="shared" si="8"/>
        <v>2.4403359999999994</v>
      </c>
      <c r="AN36" s="1"/>
      <c r="AO36" s="1"/>
      <c r="AP36" s="1"/>
      <c r="AQ36" s="1"/>
      <c r="AR36" s="1"/>
      <c r="AS36" s="1"/>
      <c r="AT36" s="1"/>
      <c r="AU36" s="1"/>
      <c r="AV36" s="1"/>
      <c r="AW36" s="1"/>
      <c r="AX36" s="1"/>
      <c r="AY36" s="54">
        <f>IF($A36&lt;Customisation!$H$13,G36,G36*(1-Customisation!$H$24*Customisation!$H$12))</f>
        <v>1.2201679999999997E-5</v>
      </c>
      <c r="AZ36" s="54">
        <f>IF($A36&lt;Customisation!$H$13,H36,H36*(1-Customisation!$H$24*Customisation!$H$12))</f>
        <v>6.7557743763403192E-6</v>
      </c>
      <c r="BA36" s="54">
        <f>IF($A36&lt;Customisation!$H$13,I36,I36*(1-Customisation!$H$24*Customisation!$H$12))</f>
        <v>2.7666599999999994E-6</v>
      </c>
      <c r="BB36" s="54">
        <f>IF($A36&lt;Customisation!$H$13,J36,J36*(1-Customisation!$H$24*Customisation!$H$12))</f>
        <v>1.5318325620771654E-6</v>
      </c>
      <c r="BC36" s="54">
        <f>IF($A36&lt;Customisation!$H$13,K36,K36*(1-Customisation!$H$24*Customisation!$H$12))</f>
        <v>1.3350651586680525E-4</v>
      </c>
      <c r="BD36" s="54">
        <f>IF($A36&lt;Customisation!$H$13,L36,L36*(1-Customisation!$H$24*Customisation!$H$12))</f>
        <v>5.2963677842392087E-5</v>
      </c>
      <c r="BE36" s="54">
        <f>IF($A36&lt;Customisation!$H$13,M36,M36*(1-Customisation!$H$24*Customisation!$H$12))</f>
        <v>7.2855379999999989E-6</v>
      </c>
      <c r="BF36" s="54">
        <f>IF($A36&lt;Customisation!$H$13,N36,N36*(1-Customisation!$H$24*Customisation!$H$12))</f>
        <v>3.836460127421655E-6</v>
      </c>
      <c r="BG36" s="54">
        <f>IF($A36&lt;Customisation!$H$13,O36,O36*(1-Customisation!$H$24*Customisation!$H$12))</f>
        <v>9.0658796044184378E-3</v>
      </c>
      <c r="BH36" s="54">
        <f>IF($A36&lt;Customisation!$H$13,P36,P36*(1-Customisation!$H$24*Customisation!$H$12))</f>
        <v>5.0195577273388914E-3</v>
      </c>
      <c r="BI36" s="54">
        <f t="shared" si="13"/>
        <v>1.2201679999999997E-5</v>
      </c>
      <c r="BJ36" s="54">
        <f t="shared" si="14"/>
        <v>6.7557743763403192E-6</v>
      </c>
      <c r="BK36" s="54">
        <f t="shared" si="15"/>
        <v>2.7666599999999994E-6</v>
      </c>
      <c r="BL36" s="54">
        <f t="shared" si="16"/>
        <v>1.5318325620771654E-6</v>
      </c>
      <c r="BM36" s="54">
        <f t="shared" si="17"/>
        <v>1.3350651586680525E-4</v>
      </c>
      <c r="BN36" s="54">
        <f t="shared" si="18"/>
        <v>5.2963677842392087E-5</v>
      </c>
      <c r="BO36" s="54">
        <f t="shared" si="19"/>
        <v>7.2855379999999989E-6</v>
      </c>
      <c r="BP36" s="54">
        <f t="shared" si="20"/>
        <v>3.836460127421655E-6</v>
      </c>
      <c r="BQ36" s="54">
        <f t="shared" si="21"/>
        <v>9.0658796044184378E-3</v>
      </c>
      <c r="BR36" s="54">
        <f t="shared" si="22"/>
        <v>5.0195577273388914E-3</v>
      </c>
    </row>
    <row r="37" spans="1:70" ht="14.25" customHeight="1" x14ac:dyDescent="0.3">
      <c r="A37" s="1">
        <f t="shared" si="34"/>
        <v>33</v>
      </c>
      <c r="B37" s="53">
        <f>'Life table'!D35</f>
        <v>0.97326177647041234</v>
      </c>
      <c r="C37" s="53">
        <f>IF($A37&lt;Customisation!$H$13,0,B37)/LOOKUP(Customisation!$H$13,$A$4:$A$104,$B$4:$B$104)</f>
        <v>0.98845366130257228</v>
      </c>
      <c r="D37" s="1">
        <f>IF($A37&lt;=Customisation!$H$13,1,1/(1+Customisation!$H$21)^($A37-Customisation!$H$13))</f>
        <v>0.5375492759090631</v>
      </c>
      <c r="E37" s="1">
        <f t="shared" si="11"/>
        <v>27.877474860455511</v>
      </c>
      <c r="F37" s="1">
        <f t="shared" si="2"/>
        <v>0.53134254990286001</v>
      </c>
      <c r="G37" s="54">
        <f>'Age data'!M41*Customisation!$H$22</f>
        <v>1.2201680000000001E-4</v>
      </c>
      <c r="H37" s="54">
        <f t="shared" si="3"/>
        <v>6.5590042488740974E-5</v>
      </c>
      <c r="I37" s="54">
        <f>'Age data'!N41*Customisation!$H$22</f>
        <v>2.76666E-5</v>
      </c>
      <c r="J37" s="55">
        <f t="shared" si="4"/>
        <v>1.4872160796865685E-5</v>
      </c>
      <c r="K37" s="54">
        <f>I37*'Life table'!I35</f>
        <v>1.3084960920634651E-3</v>
      </c>
      <c r="L37" s="54">
        <f>J37*'Life table'!J35</f>
        <v>5.0917414340276442E-4</v>
      </c>
      <c r="M37" s="54">
        <f t="shared" si="5"/>
        <v>7.2855380000000006E-5</v>
      </c>
      <c r="N37" s="54">
        <f>((G37-I37)*$AW$5+I37*$AW$6)/(1+Customisation!$H$21)^($A37-12)</f>
        <v>3.724718570312288E-5</v>
      </c>
      <c r="O37" s="54">
        <f>G37*Customisation!$H$17</f>
        <v>9.0658796044184406E-2</v>
      </c>
      <c r="P37" s="54">
        <f>O37/(1+Customisation!$H$21)^($A37-12)</f>
        <v>4.8733570168338763E-2</v>
      </c>
      <c r="Q37" s="54">
        <f>IF($A37&lt;Customisation!$H$13,G37,G37*(1-Customisation!$H$11*Customisation!$H$12))</f>
        <v>2.4403359999999995E-5</v>
      </c>
      <c r="R37" s="54">
        <f>IF($A37&lt;Customisation!$H$13,H37,H37*(1-Customisation!$H$11*Customisation!$H$12))</f>
        <v>1.3118008497748192E-5</v>
      </c>
      <c r="S37" s="54">
        <f>IF($A37&lt;Customisation!$H$13,I37,I37*(1-Customisation!$H$11*Customisation!$H$12))</f>
        <v>5.5333199999999989E-6</v>
      </c>
      <c r="T37" s="54">
        <f>IF($A37&lt;Customisation!$H$13,J37,J37*(1-Customisation!$H$11*Customisation!$H$12))</f>
        <v>2.9744321593731364E-6</v>
      </c>
      <c r="U37" s="54">
        <f>IF($A37&lt;Customisation!$H$13,K37,K37*(1-Customisation!$H$11*Customisation!$H$12))</f>
        <v>2.6169921841269294E-4</v>
      </c>
      <c r="V37" s="54">
        <f>IF($A37&lt;Customisation!$H$13,L37,L37*(1-Customisation!$H$11*Customisation!$H$12))</f>
        <v>1.0183482868055286E-4</v>
      </c>
      <c r="W37" s="54">
        <f>IF($A37&lt;Customisation!$H$13,M37,M37*(1-Customisation!$H$11*Customisation!$H$12))</f>
        <v>1.4571075999999998E-5</v>
      </c>
      <c r="X37" s="54">
        <f>IF($A37&lt;Customisation!$H$13,N37,N37*(1-Customisation!$H$11*Customisation!$H$12))</f>
        <v>7.449437140624574E-6</v>
      </c>
      <c r="Y37" s="54">
        <f>IF($A37&lt;Customisation!$H$13,O37,O37*(1-Customisation!$H$11*Customisation!$H$12))</f>
        <v>1.8131759208836876E-2</v>
      </c>
      <c r="Z37" s="54">
        <f>IF($A37&lt;Customisation!$H$13,P37,P37*(1-Customisation!$H$11*Customisation!$H$12))</f>
        <v>9.746714033667751E-3</v>
      </c>
      <c r="AA37" s="54">
        <f t="shared" ref="AA37:AJ37" si="55">G37-Q37</f>
        <v>9.7613440000000006E-5</v>
      </c>
      <c r="AB37" s="54">
        <f t="shared" si="55"/>
        <v>5.2472033990992782E-5</v>
      </c>
      <c r="AC37" s="54">
        <f t="shared" si="55"/>
        <v>2.2133280000000002E-5</v>
      </c>
      <c r="AD37" s="54">
        <f t="shared" si="55"/>
        <v>1.1897728637492549E-5</v>
      </c>
      <c r="AE37" s="54">
        <f t="shared" si="55"/>
        <v>1.0467968736507722E-3</v>
      </c>
      <c r="AF37" s="54">
        <f t="shared" si="55"/>
        <v>4.0733931472221156E-4</v>
      </c>
      <c r="AG37" s="54">
        <f t="shared" si="55"/>
        <v>5.8284304000000005E-5</v>
      </c>
      <c r="AH37" s="54">
        <f t="shared" si="55"/>
        <v>2.9797748562498306E-5</v>
      </c>
      <c r="AI37" s="54">
        <f t="shared" si="55"/>
        <v>7.252703683534753E-2</v>
      </c>
      <c r="AJ37" s="54">
        <f t="shared" si="55"/>
        <v>3.8986856134671011E-2</v>
      </c>
      <c r="AK37" s="1"/>
      <c r="AL37" s="56">
        <f t="shared" si="7"/>
        <v>12.201680000000001</v>
      </c>
      <c r="AM37" s="56">
        <f t="shared" si="8"/>
        <v>2.4403359999999994</v>
      </c>
      <c r="AN37" s="1"/>
      <c r="AO37" s="1"/>
      <c r="AP37" s="1"/>
      <c r="AQ37" s="1"/>
      <c r="AR37" s="1"/>
      <c r="AS37" s="1"/>
      <c r="AT37" s="1"/>
      <c r="AU37" s="1"/>
      <c r="AV37" s="1"/>
      <c r="AW37" s="1"/>
      <c r="AX37" s="1"/>
      <c r="AY37" s="54">
        <f>IF($A37&lt;Customisation!$H$13,G37,G37*(1-Customisation!$H$24*Customisation!$H$12))</f>
        <v>1.2201679999999997E-5</v>
      </c>
      <c r="AZ37" s="54">
        <f>IF($A37&lt;Customisation!$H$13,H37,H37*(1-Customisation!$H$24*Customisation!$H$12))</f>
        <v>6.559004248874096E-6</v>
      </c>
      <c r="BA37" s="54">
        <f>IF($A37&lt;Customisation!$H$13,I37,I37*(1-Customisation!$H$24*Customisation!$H$12))</f>
        <v>2.7666599999999994E-6</v>
      </c>
      <c r="BB37" s="54">
        <f>IF($A37&lt;Customisation!$H$13,J37,J37*(1-Customisation!$H$24*Customisation!$H$12))</f>
        <v>1.4872160796865682E-6</v>
      </c>
      <c r="BC37" s="54">
        <f>IF($A37&lt;Customisation!$H$13,K37,K37*(1-Customisation!$H$24*Customisation!$H$12))</f>
        <v>1.3084960920634647E-4</v>
      </c>
      <c r="BD37" s="54">
        <f>IF($A37&lt;Customisation!$H$13,L37,L37*(1-Customisation!$H$24*Customisation!$H$12))</f>
        <v>5.0917414340276431E-5</v>
      </c>
      <c r="BE37" s="54">
        <f>IF($A37&lt;Customisation!$H$13,M37,M37*(1-Customisation!$H$24*Customisation!$H$12))</f>
        <v>7.2855379999999989E-6</v>
      </c>
      <c r="BF37" s="54">
        <f>IF($A37&lt;Customisation!$H$13,N37,N37*(1-Customisation!$H$24*Customisation!$H$12))</f>
        <v>3.724718570312287E-6</v>
      </c>
      <c r="BG37" s="54">
        <f>IF($A37&lt;Customisation!$H$13,O37,O37*(1-Customisation!$H$24*Customisation!$H$12))</f>
        <v>9.0658796044184378E-3</v>
      </c>
      <c r="BH37" s="54">
        <f>IF($A37&lt;Customisation!$H$13,P37,P37*(1-Customisation!$H$24*Customisation!$H$12))</f>
        <v>4.8733570168338755E-3</v>
      </c>
      <c r="BI37" s="54">
        <f t="shared" si="13"/>
        <v>1.2201679999999997E-5</v>
      </c>
      <c r="BJ37" s="54">
        <f t="shared" si="14"/>
        <v>6.559004248874096E-6</v>
      </c>
      <c r="BK37" s="54">
        <f t="shared" si="15"/>
        <v>2.7666599999999994E-6</v>
      </c>
      <c r="BL37" s="54">
        <f t="shared" si="16"/>
        <v>1.4872160796865682E-6</v>
      </c>
      <c r="BM37" s="54">
        <f t="shared" si="17"/>
        <v>1.3084960920634647E-4</v>
      </c>
      <c r="BN37" s="54">
        <f t="shared" si="18"/>
        <v>5.0917414340276431E-5</v>
      </c>
      <c r="BO37" s="54">
        <f t="shared" si="19"/>
        <v>7.2855379999999989E-6</v>
      </c>
      <c r="BP37" s="54">
        <f t="shared" si="20"/>
        <v>3.724718570312287E-6</v>
      </c>
      <c r="BQ37" s="54">
        <f t="shared" si="21"/>
        <v>9.0658796044184378E-3</v>
      </c>
      <c r="BR37" s="54">
        <f t="shared" si="22"/>
        <v>4.8733570168338755E-3</v>
      </c>
    </row>
    <row r="38" spans="1:70" ht="14.25" customHeight="1" x14ac:dyDescent="0.3">
      <c r="A38" s="1">
        <f t="shared" si="34"/>
        <v>34</v>
      </c>
      <c r="B38" s="53">
        <f>'Life table'!D36</f>
        <v>0.97245396919594196</v>
      </c>
      <c r="C38" s="53">
        <f>IF($A38&lt;Customisation!$H$13,0,B38)/LOOKUP(Customisation!$H$13,$A$4:$A$104,$B$4:$B$104)</f>
        <v>0.98763324476369119</v>
      </c>
      <c r="D38" s="1">
        <f>IF($A38&lt;=Customisation!$H$13,1,1/(1+Customisation!$H$21)^($A38-Customisation!$H$13))</f>
        <v>0.52189250088258554</v>
      </c>
      <c r="E38" s="1">
        <f t="shared" si="11"/>
        <v>28.415024136364575</v>
      </c>
      <c r="F38" s="1">
        <f t="shared" si="2"/>
        <v>0.51543838406450548</v>
      </c>
      <c r="G38" s="54">
        <f>'Age data'!M42*Customisation!$H$22</f>
        <v>1.2201680000000001E-4</v>
      </c>
      <c r="H38" s="54">
        <f t="shared" si="3"/>
        <v>6.3679652901690271E-5</v>
      </c>
      <c r="I38" s="54">
        <f>'Age data'!N42*Customisation!$H$22</f>
        <v>2.76666E-5</v>
      </c>
      <c r="J38" s="55">
        <f t="shared" si="4"/>
        <v>1.4438991064918142E-5</v>
      </c>
      <c r="K38" s="54">
        <f>I38*'Life table'!I36</f>
        <v>1.2819049548149614E-3</v>
      </c>
      <c r="L38" s="54">
        <f>J38*'Life table'!J36</f>
        <v>4.8930939801953796E-4</v>
      </c>
      <c r="M38" s="54">
        <f t="shared" si="5"/>
        <v>7.2855380000000006E-5</v>
      </c>
      <c r="N38" s="54">
        <f>((G38-I38)*$AW$5+I38*$AW$6)/(1+Customisation!$H$21)^($A38-12)</f>
        <v>3.6162316216624151E-5</v>
      </c>
      <c r="O38" s="54">
        <f>G38*Customisation!$H$17</f>
        <v>9.0658796044184406E-2</v>
      </c>
      <c r="P38" s="54">
        <f>O38/(1+Customisation!$H$21)^($A38-12)</f>
        <v>4.7314145794503652E-2</v>
      </c>
      <c r="Q38" s="54">
        <f>IF($A38&lt;Customisation!$H$13,G38,G38*(1-Customisation!$H$11*Customisation!$H$12))</f>
        <v>2.4403359999999995E-5</v>
      </c>
      <c r="R38" s="54">
        <f>IF($A38&lt;Customisation!$H$13,H38,H38*(1-Customisation!$H$11*Customisation!$H$12))</f>
        <v>1.2735930580338051E-5</v>
      </c>
      <c r="S38" s="54">
        <f>IF($A38&lt;Customisation!$H$13,I38,I38*(1-Customisation!$H$11*Customisation!$H$12))</f>
        <v>5.5333199999999989E-6</v>
      </c>
      <c r="T38" s="54">
        <f>IF($A38&lt;Customisation!$H$13,J38,J38*(1-Customisation!$H$11*Customisation!$H$12))</f>
        <v>2.8877982129836276E-6</v>
      </c>
      <c r="U38" s="54">
        <f>IF($A38&lt;Customisation!$H$13,K38,K38*(1-Customisation!$H$11*Customisation!$H$12))</f>
        <v>2.5638099096299223E-4</v>
      </c>
      <c r="V38" s="54">
        <f>IF($A38&lt;Customisation!$H$13,L38,L38*(1-Customisation!$H$11*Customisation!$H$12))</f>
        <v>9.7861879603907564E-5</v>
      </c>
      <c r="W38" s="54">
        <f>IF($A38&lt;Customisation!$H$13,M38,M38*(1-Customisation!$H$11*Customisation!$H$12))</f>
        <v>1.4571075999999998E-5</v>
      </c>
      <c r="X38" s="54">
        <f>IF($A38&lt;Customisation!$H$13,N38,N38*(1-Customisation!$H$11*Customisation!$H$12))</f>
        <v>7.2324632433248291E-6</v>
      </c>
      <c r="Y38" s="54">
        <f>IF($A38&lt;Customisation!$H$13,O38,O38*(1-Customisation!$H$11*Customisation!$H$12))</f>
        <v>1.8131759208836876E-2</v>
      </c>
      <c r="Z38" s="54">
        <f>IF($A38&lt;Customisation!$H$13,P38,P38*(1-Customisation!$H$11*Customisation!$H$12))</f>
        <v>9.4628291589007284E-3</v>
      </c>
      <c r="AA38" s="54">
        <f t="shared" ref="AA38:AJ38" si="56">G38-Q38</f>
        <v>9.7613440000000006E-5</v>
      </c>
      <c r="AB38" s="54">
        <f t="shared" si="56"/>
        <v>5.0943722321352216E-5</v>
      </c>
      <c r="AC38" s="54">
        <f t="shared" si="56"/>
        <v>2.2133280000000002E-5</v>
      </c>
      <c r="AD38" s="54">
        <f t="shared" si="56"/>
        <v>1.1551192851934514E-5</v>
      </c>
      <c r="AE38" s="54">
        <f t="shared" si="56"/>
        <v>1.0255239638519691E-3</v>
      </c>
      <c r="AF38" s="54">
        <f t="shared" si="56"/>
        <v>3.9144751841563036E-4</v>
      </c>
      <c r="AG38" s="54">
        <f t="shared" si="56"/>
        <v>5.8284304000000005E-5</v>
      </c>
      <c r="AH38" s="54">
        <f t="shared" si="56"/>
        <v>2.8929852973299323E-5</v>
      </c>
      <c r="AI38" s="54">
        <f t="shared" si="56"/>
        <v>7.252703683534753E-2</v>
      </c>
      <c r="AJ38" s="54">
        <f t="shared" si="56"/>
        <v>3.7851316635602927E-2</v>
      </c>
      <c r="AK38" s="1"/>
      <c r="AL38" s="56">
        <f t="shared" si="7"/>
        <v>12.201680000000001</v>
      </c>
      <c r="AM38" s="56">
        <f t="shared" si="8"/>
        <v>2.4403359999999994</v>
      </c>
      <c r="AN38" s="1"/>
      <c r="AO38" s="1"/>
      <c r="AP38" s="1"/>
      <c r="AQ38" s="1"/>
      <c r="AR38" s="1"/>
      <c r="AS38" s="1"/>
      <c r="AT38" s="1"/>
      <c r="AU38" s="1"/>
      <c r="AV38" s="1"/>
      <c r="AW38" s="1"/>
      <c r="AX38" s="1"/>
      <c r="AY38" s="54">
        <f>IF($A38&lt;Customisation!$H$13,G38,G38*(1-Customisation!$H$24*Customisation!$H$12))</f>
        <v>1.2201679999999997E-5</v>
      </c>
      <c r="AZ38" s="54">
        <f>IF($A38&lt;Customisation!$H$13,H38,H38*(1-Customisation!$H$24*Customisation!$H$12))</f>
        <v>6.3679652901690254E-6</v>
      </c>
      <c r="BA38" s="54">
        <f>IF($A38&lt;Customisation!$H$13,I38,I38*(1-Customisation!$H$24*Customisation!$H$12))</f>
        <v>2.7666599999999994E-6</v>
      </c>
      <c r="BB38" s="54">
        <f>IF($A38&lt;Customisation!$H$13,J38,J38*(1-Customisation!$H$24*Customisation!$H$12))</f>
        <v>1.4438991064918138E-6</v>
      </c>
      <c r="BC38" s="54">
        <f>IF($A38&lt;Customisation!$H$13,K38,K38*(1-Customisation!$H$24*Customisation!$H$12))</f>
        <v>1.2819049548149611E-4</v>
      </c>
      <c r="BD38" s="54">
        <f>IF($A38&lt;Customisation!$H$13,L38,L38*(1-Customisation!$H$24*Customisation!$H$12))</f>
        <v>4.8930939801953782E-5</v>
      </c>
      <c r="BE38" s="54">
        <f>IF($A38&lt;Customisation!$H$13,M38,M38*(1-Customisation!$H$24*Customisation!$H$12))</f>
        <v>7.2855379999999989E-6</v>
      </c>
      <c r="BF38" s="54">
        <f>IF($A38&lt;Customisation!$H$13,N38,N38*(1-Customisation!$H$24*Customisation!$H$12))</f>
        <v>3.6162316216624145E-6</v>
      </c>
      <c r="BG38" s="54">
        <f>IF($A38&lt;Customisation!$H$13,O38,O38*(1-Customisation!$H$24*Customisation!$H$12))</f>
        <v>9.0658796044184378E-3</v>
      </c>
      <c r="BH38" s="54">
        <f>IF($A38&lt;Customisation!$H$13,P38,P38*(1-Customisation!$H$24*Customisation!$H$12))</f>
        <v>4.7314145794503642E-3</v>
      </c>
      <c r="BI38" s="54">
        <f t="shared" si="13"/>
        <v>1.2201679999999997E-5</v>
      </c>
      <c r="BJ38" s="54">
        <f t="shared" si="14"/>
        <v>6.3679652901690254E-6</v>
      </c>
      <c r="BK38" s="54">
        <f t="shared" si="15"/>
        <v>2.7666599999999994E-6</v>
      </c>
      <c r="BL38" s="54">
        <f t="shared" si="16"/>
        <v>1.4438991064918138E-6</v>
      </c>
      <c r="BM38" s="54">
        <f t="shared" si="17"/>
        <v>1.2819049548149611E-4</v>
      </c>
      <c r="BN38" s="54">
        <f t="shared" si="18"/>
        <v>4.8930939801953782E-5</v>
      </c>
      <c r="BO38" s="54">
        <f t="shared" si="19"/>
        <v>7.2855379999999989E-6</v>
      </c>
      <c r="BP38" s="54">
        <f t="shared" si="20"/>
        <v>3.6162316216624145E-6</v>
      </c>
      <c r="BQ38" s="54">
        <f t="shared" si="21"/>
        <v>9.0658796044184378E-3</v>
      </c>
      <c r="BR38" s="54">
        <f t="shared" si="22"/>
        <v>4.7314145794503642E-3</v>
      </c>
    </row>
    <row r="39" spans="1:70" ht="14.25" customHeight="1" x14ac:dyDescent="0.3">
      <c r="A39" s="1">
        <f t="shared" si="34"/>
        <v>35</v>
      </c>
      <c r="B39" s="53">
        <f>'Life table'!D37</f>
        <v>0.97164683240150929</v>
      </c>
      <c r="C39" s="53">
        <f>IF($A39&lt;Customisation!$H$13,0,B39)/LOOKUP(Customisation!$H$13,$A$4:$A$104,$B$4:$B$104)</f>
        <v>0.98681350917053734</v>
      </c>
      <c r="D39" s="1">
        <f>IF($A39&lt;=Customisation!$H$13,1,1/(1+Customisation!$H$21)^($A39-Customisation!$H$13))</f>
        <v>0.50669174842969467</v>
      </c>
      <c r="E39" s="1">
        <f t="shared" si="11"/>
        <v>28.936916637247162</v>
      </c>
      <c r="F39" s="1">
        <f t="shared" si="2"/>
        <v>0.50001026233566215</v>
      </c>
      <c r="G39" s="54">
        <f>'Age data'!M43*Customisation!$H$22</f>
        <v>1.2201680000000001E-4</v>
      </c>
      <c r="H39" s="54">
        <f t="shared" si="3"/>
        <v>6.1824905729796376E-5</v>
      </c>
      <c r="I39" s="54">
        <f>'Age data'!N43*Customisation!$H$22</f>
        <v>2.76666E-5</v>
      </c>
      <c r="J39" s="55">
        <f t="shared" si="4"/>
        <v>1.401843792710499E-5</v>
      </c>
      <c r="K39" s="54">
        <f>I39*'Life table'!I37</f>
        <v>1.2552917285886902E-3</v>
      </c>
      <c r="L39" s="54">
        <f>J39*'Life table'!J37</f>
        <v>4.7002500170596751E-4</v>
      </c>
      <c r="M39" s="54">
        <f t="shared" si="5"/>
        <v>7.2855380000000006E-5</v>
      </c>
      <c r="N39" s="54">
        <f>((G39-I39)*$AW$5+I39*$AW$6)/(1+Customisation!$H$21)^($A39-12)</f>
        <v>3.5109044870508878E-5</v>
      </c>
      <c r="O39" s="54">
        <f>G39*Customisation!$H$17</f>
        <v>9.0658796044184406E-2</v>
      </c>
      <c r="P39" s="54">
        <f>O39/(1+Customisation!$H$21)^($A39-12)</f>
        <v>4.5936063878158885E-2</v>
      </c>
      <c r="Q39" s="54">
        <f>IF($A39&lt;Customisation!$H$13,G39,G39*(1-Customisation!$H$11*Customisation!$H$12))</f>
        <v>2.4403359999999995E-5</v>
      </c>
      <c r="R39" s="54">
        <f>IF($A39&lt;Customisation!$H$13,H39,H39*(1-Customisation!$H$11*Customisation!$H$12))</f>
        <v>1.2364981145959273E-5</v>
      </c>
      <c r="S39" s="54">
        <f>IF($A39&lt;Customisation!$H$13,I39,I39*(1-Customisation!$H$11*Customisation!$H$12))</f>
        <v>5.5333199999999989E-6</v>
      </c>
      <c r="T39" s="54">
        <f>IF($A39&lt;Customisation!$H$13,J39,J39*(1-Customisation!$H$11*Customisation!$H$12))</f>
        <v>2.8036875854209975E-6</v>
      </c>
      <c r="U39" s="54">
        <f>IF($A39&lt;Customisation!$H$13,K39,K39*(1-Customisation!$H$11*Customisation!$H$12))</f>
        <v>2.5105834571773799E-4</v>
      </c>
      <c r="V39" s="54">
        <f>IF($A39&lt;Customisation!$H$13,L39,L39*(1-Customisation!$H$11*Customisation!$H$12))</f>
        <v>9.4005000341193482E-5</v>
      </c>
      <c r="W39" s="54">
        <f>IF($A39&lt;Customisation!$H$13,M39,M39*(1-Customisation!$H$11*Customisation!$H$12))</f>
        <v>1.4571075999999998E-5</v>
      </c>
      <c r="X39" s="54">
        <f>IF($A39&lt;Customisation!$H$13,N39,N39*(1-Customisation!$H$11*Customisation!$H$12))</f>
        <v>7.0218089741017744E-6</v>
      </c>
      <c r="Y39" s="54">
        <f>IF($A39&lt;Customisation!$H$13,O39,O39*(1-Customisation!$H$11*Customisation!$H$12))</f>
        <v>1.8131759208836876E-2</v>
      </c>
      <c r="Z39" s="54">
        <f>IF($A39&lt;Customisation!$H$13,P39,P39*(1-Customisation!$H$11*Customisation!$H$12))</f>
        <v>9.1872127756317742E-3</v>
      </c>
      <c r="AA39" s="54">
        <f t="shared" ref="AA39:AJ39" si="57">G39-Q39</f>
        <v>9.7613440000000006E-5</v>
      </c>
      <c r="AB39" s="54">
        <f t="shared" si="57"/>
        <v>4.9459924583837106E-5</v>
      </c>
      <c r="AC39" s="54">
        <f t="shared" si="57"/>
        <v>2.2133280000000002E-5</v>
      </c>
      <c r="AD39" s="54">
        <f t="shared" si="57"/>
        <v>1.1214750341683993E-5</v>
      </c>
      <c r="AE39" s="54">
        <f t="shared" si="57"/>
        <v>1.0042333828709522E-3</v>
      </c>
      <c r="AF39" s="54">
        <f t="shared" si="57"/>
        <v>3.7602000136477404E-4</v>
      </c>
      <c r="AG39" s="54">
        <f t="shared" si="57"/>
        <v>5.8284304000000005E-5</v>
      </c>
      <c r="AH39" s="54">
        <f t="shared" si="57"/>
        <v>2.8087235896407104E-5</v>
      </c>
      <c r="AI39" s="54">
        <f t="shared" si="57"/>
        <v>7.252703683534753E-2</v>
      </c>
      <c r="AJ39" s="54">
        <f t="shared" si="57"/>
        <v>3.6748851102527111E-2</v>
      </c>
      <c r="AK39" s="1"/>
      <c r="AL39" s="56">
        <f t="shared" si="7"/>
        <v>12.201680000000001</v>
      </c>
      <c r="AM39" s="56">
        <f t="shared" si="8"/>
        <v>2.4403359999999994</v>
      </c>
      <c r="AN39" s="1"/>
      <c r="AO39" s="1"/>
      <c r="AP39" s="1"/>
      <c r="AQ39" s="1"/>
      <c r="AR39" s="1"/>
      <c r="AS39" s="1"/>
      <c r="AT39" s="1"/>
      <c r="AU39" s="1"/>
      <c r="AV39" s="1"/>
      <c r="AW39" s="1"/>
      <c r="AX39" s="1"/>
      <c r="AY39" s="54">
        <f>IF($A39&lt;Customisation!$H$13,G39,G39*(1-Customisation!$H$24*Customisation!$H$12))</f>
        <v>1.2201679999999997E-5</v>
      </c>
      <c r="AZ39" s="54">
        <f>IF($A39&lt;Customisation!$H$13,H39,H39*(1-Customisation!$H$24*Customisation!$H$12))</f>
        <v>6.1824905729796366E-6</v>
      </c>
      <c r="BA39" s="54">
        <f>IF($A39&lt;Customisation!$H$13,I39,I39*(1-Customisation!$H$24*Customisation!$H$12))</f>
        <v>2.7666599999999994E-6</v>
      </c>
      <c r="BB39" s="54">
        <f>IF($A39&lt;Customisation!$H$13,J39,J39*(1-Customisation!$H$24*Customisation!$H$12))</f>
        <v>1.4018437927104988E-6</v>
      </c>
      <c r="BC39" s="54">
        <f>IF($A39&lt;Customisation!$H$13,K39,K39*(1-Customisation!$H$24*Customisation!$H$12))</f>
        <v>1.2552917285886899E-4</v>
      </c>
      <c r="BD39" s="54">
        <f>IF($A39&lt;Customisation!$H$13,L39,L39*(1-Customisation!$H$24*Customisation!$H$12))</f>
        <v>4.7002500170596741E-5</v>
      </c>
      <c r="BE39" s="54">
        <f>IF($A39&lt;Customisation!$H$13,M39,M39*(1-Customisation!$H$24*Customisation!$H$12))</f>
        <v>7.2855379999999989E-6</v>
      </c>
      <c r="BF39" s="54">
        <f>IF($A39&lt;Customisation!$H$13,N39,N39*(1-Customisation!$H$24*Customisation!$H$12))</f>
        <v>3.5109044870508872E-6</v>
      </c>
      <c r="BG39" s="54">
        <f>IF($A39&lt;Customisation!$H$13,O39,O39*(1-Customisation!$H$24*Customisation!$H$12))</f>
        <v>9.0658796044184378E-3</v>
      </c>
      <c r="BH39" s="54">
        <f>IF($A39&lt;Customisation!$H$13,P39,P39*(1-Customisation!$H$24*Customisation!$H$12))</f>
        <v>4.5936063878158871E-3</v>
      </c>
      <c r="BI39" s="54">
        <f t="shared" si="13"/>
        <v>1.2201679999999997E-5</v>
      </c>
      <c r="BJ39" s="54">
        <f t="shared" si="14"/>
        <v>6.1824905729796366E-6</v>
      </c>
      <c r="BK39" s="54">
        <f t="shared" si="15"/>
        <v>2.7666599999999994E-6</v>
      </c>
      <c r="BL39" s="54">
        <f t="shared" si="16"/>
        <v>1.4018437927104988E-6</v>
      </c>
      <c r="BM39" s="54">
        <f t="shared" si="17"/>
        <v>1.2552917285886899E-4</v>
      </c>
      <c r="BN39" s="54">
        <f t="shared" si="18"/>
        <v>4.7002500170596741E-5</v>
      </c>
      <c r="BO39" s="54">
        <f t="shared" si="19"/>
        <v>7.2855379999999989E-6</v>
      </c>
      <c r="BP39" s="54">
        <f t="shared" si="20"/>
        <v>3.5109044870508872E-6</v>
      </c>
      <c r="BQ39" s="54">
        <f t="shared" si="21"/>
        <v>9.0658796044184378E-3</v>
      </c>
      <c r="BR39" s="54">
        <f t="shared" si="22"/>
        <v>4.5936063878158871E-3</v>
      </c>
    </row>
    <row r="40" spans="1:70" ht="14.25" customHeight="1" x14ac:dyDescent="0.3">
      <c r="A40" s="1">
        <f t="shared" si="34"/>
        <v>36</v>
      </c>
      <c r="B40" s="53">
        <f>'Life table'!D38</f>
        <v>0.97046142326597939</v>
      </c>
      <c r="C40" s="53">
        <f>IF($A40&lt;Customisation!$H$13,0,B40)/LOOKUP(Customisation!$H$13,$A$4:$A$104,$B$4:$B$104)</f>
        <v>0.98560959668934922</v>
      </c>
      <c r="D40" s="1">
        <f>IF($A40&lt;=Customisation!$H$13,1,1/(1+Customisation!$H$21)^($A40-Customisation!$H$13))</f>
        <v>0.49193373633950943</v>
      </c>
      <c r="E40" s="1">
        <f t="shared" si="11"/>
        <v>29.443608385676857</v>
      </c>
      <c r="F40" s="1">
        <f t="shared" si="2"/>
        <v>0.48485461147146852</v>
      </c>
      <c r="G40" s="54">
        <f>'Age data'!M44*Customisation!$H$22</f>
        <v>1.2201680000000001E-4</v>
      </c>
      <c r="H40" s="54">
        <f t="shared" si="3"/>
        <v>6.0024180320190657E-5</v>
      </c>
      <c r="I40" s="54">
        <f>'Age data'!N44*Customisation!$H$22</f>
        <v>2.76666E-5</v>
      </c>
      <c r="J40" s="55">
        <f t="shared" si="4"/>
        <v>1.3610133909810671E-5</v>
      </c>
      <c r="K40" s="54">
        <f>I40*'Life table'!I38</f>
        <v>1.229141557915347E-3</v>
      </c>
      <c r="L40" s="54">
        <f>J40*'Life table'!J38</f>
        <v>4.5139660829786934E-4</v>
      </c>
      <c r="M40" s="54">
        <f t="shared" si="5"/>
        <v>7.2855380000000006E-5</v>
      </c>
      <c r="N40" s="54">
        <f>((G40-I40)*$AW$5+I40*$AW$6)/(1+Customisation!$H$21)^($A40-12)</f>
        <v>3.4086451330591151E-5</v>
      </c>
      <c r="O40" s="54">
        <f>G40*Customisation!$H$17</f>
        <v>9.0658796044184406E-2</v>
      </c>
      <c r="P40" s="54">
        <f>O40/(1+Customisation!$H$21)^($A40-12)</f>
        <v>4.4598120270057176E-2</v>
      </c>
      <c r="Q40" s="54">
        <f>IF($A40&lt;Customisation!$H$13,G40,G40*(1-Customisation!$H$11*Customisation!$H$12))</f>
        <v>2.4403359999999995E-5</v>
      </c>
      <c r="R40" s="54">
        <f>IF($A40&lt;Customisation!$H$13,H40,H40*(1-Customisation!$H$11*Customisation!$H$12))</f>
        <v>1.2004836064038129E-5</v>
      </c>
      <c r="S40" s="54">
        <f>IF($A40&lt;Customisation!$H$13,I40,I40*(1-Customisation!$H$11*Customisation!$H$12))</f>
        <v>5.5333199999999989E-6</v>
      </c>
      <c r="T40" s="54">
        <f>IF($A40&lt;Customisation!$H$13,J40,J40*(1-Customisation!$H$11*Customisation!$H$12))</f>
        <v>2.7220267819621337E-6</v>
      </c>
      <c r="U40" s="54">
        <f>IF($A40&lt;Customisation!$H$13,K40,K40*(1-Customisation!$H$11*Customisation!$H$12))</f>
        <v>2.4582831158306931E-4</v>
      </c>
      <c r="V40" s="54">
        <f>IF($A40&lt;Customisation!$H$13,L40,L40*(1-Customisation!$H$11*Customisation!$H$12))</f>
        <v>9.0279321659573848E-5</v>
      </c>
      <c r="W40" s="54">
        <f>IF($A40&lt;Customisation!$H$13,M40,M40*(1-Customisation!$H$11*Customisation!$H$12))</f>
        <v>1.4571075999999998E-5</v>
      </c>
      <c r="X40" s="54">
        <f>IF($A40&lt;Customisation!$H$13,N40,N40*(1-Customisation!$H$11*Customisation!$H$12))</f>
        <v>6.8172902661182288E-6</v>
      </c>
      <c r="Y40" s="54">
        <f>IF($A40&lt;Customisation!$H$13,O40,O40*(1-Customisation!$H$11*Customisation!$H$12))</f>
        <v>1.8131759208836876E-2</v>
      </c>
      <c r="Z40" s="54">
        <f>IF($A40&lt;Customisation!$H$13,P40,P40*(1-Customisation!$H$11*Customisation!$H$12))</f>
        <v>8.9196240540114335E-3</v>
      </c>
      <c r="AA40" s="54">
        <f t="shared" ref="AA40:AJ40" si="58">G40-Q40</f>
        <v>9.7613440000000006E-5</v>
      </c>
      <c r="AB40" s="54">
        <f t="shared" si="58"/>
        <v>4.8019344256152531E-5</v>
      </c>
      <c r="AC40" s="54">
        <f t="shared" si="58"/>
        <v>2.2133280000000002E-5</v>
      </c>
      <c r="AD40" s="54">
        <f t="shared" si="58"/>
        <v>1.0888107127848538E-5</v>
      </c>
      <c r="AE40" s="54">
        <f t="shared" si="58"/>
        <v>9.8331324633227769E-4</v>
      </c>
      <c r="AF40" s="54">
        <f t="shared" si="58"/>
        <v>3.611172866382955E-4</v>
      </c>
      <c r="AG40" s="54">
        <f t="shared" si="58"/>
        <v>5.8284304000000005E-5</v>
      </c>
      <c r="AH40" s="54">
        <f t="shared" si="58"/>
        <v>2.7269161064472922E-5</v>
      </c>
      <c r="AI40" s="54">
        <f t="shared" si="58"/>
        <v>7.252703683534753E-2</v>
      </c>
      <c r="AJ40" s="54">
        <f t="shared" si="58"/>
        <v>3.5678496216045741E-2</v>
      </c>
      <c r="AK40" s="1"/>
      <c r="AL40" s="56">
        <f t="shared" si="7"/>
        <v>12.201680000000001</v>
      </c>
      <c r="AM40" s="56">
        <f t="shared" si="8"/>
        <v>2.4403359999999994</v>
      </c>
      <c r="AN40" s="1"/>
      <c r="AO40" s="1"/>
      <c r="AP40" s="1"/>
      <c r="AQ40" s="1"/>
      <c r="AR40" s="1"/>
      <c r="AS40" s="1"/>
      <c r="AT40" s="1"/>
      <c r="AU40" s="1"/>
      <c r="AV40" s="1"/>
      <c r="AW40" s="1"/>
      <c r="AX40" s="1"/>
      <c r="AY40" s="54">
        <f>IF($A40&lt;Customisation!$H$13,G40,G40*(1-Customisation!$H$24*Customisation!$H$12))</f>
        <v>1.2201679999999997E-5</v>
      </c>
      <c r="AZ40" s="54">
        <f>IF($A40&lt;Customisation!$H$13,H40,H40*(1-Customisation!$H$24*Customisation!$H$12))</f>
        <v>6.0024180320190647E-6</v>
      </c>
      <c r="BA40" s="54">
        <f>IF($A40&lt;Customisation!$H$13,I40,I40*(1-Customisation!$H$24*Customisation!$H$12))</f>
        <v>2.7666599999999994E-6</v>
      </c>
      <c r="BB40" s="54">
        <f>IF($A40&lt;Customisation!$H$13,J40,J40*(1-Customisation!$H$24*Customisation!$H$12))</f>
        <v>1.3610133909810669E-6</v>
      </c>
      <c r="BC40" s="54">
        <f>IF($A40&lt;Customisation!$H$13,K40,K40*(1-Customisation!$H$24*Customisation!$H$12))</f>
        <v>1.2291415579153466E-4</v>
      </c>
      <c r="BD40" s="54">
        <f>IF($A40&lt;Customisation!$H$13,L40,L40*(1-Customisation!$H$24*Customisation!$H$12))</f>
        <v>4.5139660829786924E-5</v>
      </c>
      <c r="BE40" s="54">
        <f>IF($A40&lt;Customisation!$H$13,M40,M40*(1-Customisation!$H$24*Customisation!$H$12))</f>
        <v>7.2855379999999989E-6</v>
      </c>
      <c r="BF40" s="54">
        <f>IF($A40&lt;Customisation!$H$13,N40,N40*(1-Customisation!$H$24*Customisation!$H$12))</f>
        <v>3.4086451330591144E-6</v>
      </c>
      <c r="BG40" s="54">
        <f>IF($A40&lt;Customisation!$H$13,O40,O40*(1-Customisation!$H$24*Customisation!$H$12))</f>
        <v>9.0658796044184378E-3</v>
      </c>
      <c r="BH40" s="54">
        <f>IF($A40&lt;Customisation!$H$13,P40,P40*(1-Customisation!$H$24*Customisation!$H$12))</f>
        <v>4.4598120270057167E-3</v>
      </c>
      <c r="BI40" s="54">
        <f t="shared" si="13"/>
        <v>1.2201679999999997E-5</v>
      </c>
      <c r="BJ40" s="54">
        <f t="shared" si="14"/>
        <v>6.0024180320190647E-6</v>
      </c>
      <c r="BK40" s="54">
        <f t="shared" si="15"/>
        <v>2.7666599999999994E-6</v>
      </c>
      <c r="BL40" s="54">
        <f t="shared" si="16"/>
        <v>1.3610133909810669E-6</v>
      </c>
      <c r="BM40" s="54">
        <f t="shared" si="17"/>
        <v>1.2291415579153466E-4</v>
      </c>
      <c r="BN40" s="54">
        <f t="shared" si="18"/>
        <v>4.5139660829786924E-5</v>
      </c>
      <c r="BO40" s="54">
        <f t="shared" si="19"/>
        <v>7.2855379999999989E-6</v>
      </c>
      <c r="BP40" s="54">
        <f t="shared" si="20"/>
        <v>3.4086451330591144E-6</v>
      </c>
      <c r="BQ40" s="54">
        <f t="shared" si="21"/>
        <v>9.0658796044184378E-3</v>
      </c>
      <c r="BR40" s="54">
        <f t="shared" si="22"/>
        <v>4.4598120270057167E-3</v>
      </c>
    </row>
    <row r="41" spans="1:70" ht="14.25" customHeight="1" x14ac:dyDescent="0.3">
      <c r="A41" s="1">
        <f t="shared" si="34"/>
        <v>37</v>
      </c>
      <c r="B41" s="53">
        <f>'Life table'!D39</f>
        <v>0.96927746032959494</v>
      </c>
      <c r="C41" s="53">
        <f>IF($A41&lt;Customisation!$H$13,0,B41)/LOOKUP(Customisation!$H$13,$A$4:$A$104,$B$4:$B$104)</f>
        <v>0.98440715298138826</v>
      </c>
      <c r="D41" s="1">
        <f>IF($A41&lt;=Customisation!$H$13,1,1/(1+Customisation!$H$21)^($A41-Customisation!$H$13))</f>
        <v>0.47760556926165965</v>
      </c>
      <c r="E41" s="1">
        <f t="shared" si="11"/>
        <v>29.935542122016365</v>
      </c>
      <c r="F41" s="1">
        <f t="shared" si="2"/>
        <v>0.47015833868492563</v>
      </c>
      <c r="G41" s="54">
        <f>'Age data'!M45*Customisation!$H$22</f>
        <v>1.2201680000000001E-4</v>
      </c>
      <c r="H41" s="54">
        <f t="shared" si="3"/>
        <v>5.8275903223486076E-5</v>
      </c>
      <c r="I41" s="54">
        <f>'Age data'!N45*Customisation!$H$22</f>
        <v>2.76666E-5</v>
      </c>
      <c r="J41" s="55">
        <f t="shared" si="4"/>
        <v>1.3213722242534632E-5</v>
      </c>
      <c r="K41" s="54">
        <f>I41*'Life table'!I39</f>
        <v>1.2029594450643254E-3</v>
      </c>
      <c r="L41" s="54">
        <f>J41*'Life table'!J39</f>
        <v>4.3331312499861373E-4</v>
      </c>
      <c r="M41" s="54">
        <f t="shared" si="5"/>
        <v>7.2855380000000006E-5</v>
      </c>
      <c r="N41" s="54">
        <f>((G41-I41)*$AW$5+I41*$AW$6)/(1+Customisation!$H$21)^($A41-12)</f>
        <v>3.3093642068535095E-5</v>
      </c>
      <c r="O41" s="54">
        <f>G41*Customisation!$H$17</f>
        <v>9.0658796044184406E-2</v>
      </c>
      <c r="P41" s="54">
        <f>O41/(1+Customisation!$H$21)^($A41-12)</f>
        <v>4.3299145893259394E-2</v>
      </c>
      <c r="Q41" s="54">
        <f>IF($A41&lt;Customisation!$H$13,G41,G41*(1-Customisation!$H$11*Customisation!$H$12))</f>
        <v>2.4403359999999995E-5</v>
      </c>
      <c r="R41" s="54">
        <f>IF($A41&lt;Customisation!$H$13,H41,H41*(1-Customisation!$H$11*Customisation!$H$12))</f>
        <v>1.1655180644697212E-5</v>
      </c>
      <c r="S41" s="54">
        <f>IF($A41&lt;Customisation!$H$13,I41,I41*(1-Customisation!$H$11*Customisation!$H$12))</f>
        <v>5.5333199999999989E-6</v>
      </c>
      <c r="T41" s="54">
        <f>IF($A41&lt;Customisation!$H$13,J41,J41*(1-Customisation!$H$11*Customisation!$H$12))</f>
        <v>2.6427444485069259E-6</v>
      </c>
      <c r="U41" s="54">
        <f>IF($A41&lt;Customisation!$H$13,K41,K41*(1-Customisation!$H$11*Customisation!$H$12))</f>
        <v>2.4059188901286502E-4</v>
      </c>
      <c r="V41" s="54">
        <f>IF($A41&lt;Customisation!$H$13,L41,L41*(1-Customisation!$H$11*Customisation!$H$12))</f>
        <v>8.666262499972273E-5</v>
      </c>
      <c r="W41" s="54">
        <f>IF($A41&lt;Customisation!$H$13,M41,M41*(1-Customisation!$H$11*Customisation!$H$12))</f>
        <v>1.4571075999999998E-5</v>
      </c>
      <c r="X41" s="54">
        <f>IF($A41&lt;Customisation!$H$13,N41,N41*(1-Customisation!$H$11*Customisation!$H$12))</f>
        <v>6.6187284137070179E-6</v>
      </c>
      <c r="Y41" s="54">
        <f>IF($A41&lt;Customisation!$H$13,O41,O41*(1-Customisation!$H$11*Customisation!$H$12))</f>
        <v>1.8131759208836876E-2</v>
      </c>
      <c r="Z41" s="54">
        <f>IF($A41&lt;Customisation!$H$13,P41,P41*(1-Customisation!$H$11*Customisation!$H$12))</f>
        <v>8.6598291786518771E-3</v>
      </c>
      <c r="AA41" s="54">
        <f t="shared" ref="AA41:AJ41" si="59">G41-Q41</f>
        <v>9.7613440000000006E-5</v>
      </c>
      <c r="AB41" s="54">
        <f t="shared" si="59"/>
        <v>4.6620722578788861E-5</v>
      </c>
      <c r="AC41" s="54">
        <f t="shared" si="59"/>
        <v>2.2133280000000002E-5</v>
      </c>
      <c r="AD41" s="54">
        <f t="shared" si="59"/>
        <v>1.0570977794027707E-5</v>
      </c>
      <c r="AE41" s="54">
        <f t="shared" si="59"/>
        <v>9.6236755605146041E-4</v>
      </c>
      <c r="AF41" s="54">
        <f t="shared" si="59"/>
        <v>3.4665049999889103E-4</v>
      </c>
      <c r="AG41" s="54">
        <f t="shared" si="59"/>
        <v>5.8284304000000005E-5</v>
      </c>
      <c r="AH41" s="54">
        <f t="shared" si="59"/>
        <v>2.6474913654828078E-5</v>
      </c>
      <c r="AI41" s="54">
        <f t="shared" si="59"/>
        <v>7.252703683534753E-2</v>
      </c>
      <c r="AJ41" s="54">
        <f t="shared" si="59"/>
        <v>3.4639316714607515E-2</v>
      </c>
      <c r="AK41" s="1"/>
      <c r="AL41" s="56">
        <f t="shared" si="7"/>
        <v>12.201680000000001</v>
      </c>
      <c r="AM41" s="56">
        <f t="shared" si="8"/>
        <v>2.4403359999999994</v>
      </c>
      <c r="AN41" s="1"/>
      <c r="AO41" s="1"/>
      <c r="AP41" s="1"/>
      <c r="AQ41" s="1"/>
      <c r="AR41" s="1"/>
      <c r="AS41" s="1"/>
      <c r="AT41" s="1"/>
      <c r="AU41" s="1"/>
      <c r="AV41" s="1"/>
      <c r="AW41" s="1"/>
      <c r="AX41" s="1"/>
      <c r="AY41" s="54">
        <f>IF($A41&lt;Customisation!$H$13,G41,G41*(1-Customisation!$H$24*Customisation!$H$12))</f>
        <v>1.2201679999999997E-5</v>
      </c>
      <c r="AZ41" s="54">
        <f>IF($A41&lt;Customisation!$H$13,H41,H41*(1-Customisation!$H$24*Customisation!$H$12))</f>
        <v>5.8275903223486059E-6</v>
      </c>
      <c r="BA41" s="54">
        <f>IF($A41&lt;Customisation!$H$13,I41,I41*(1-Customisation!$H$24*Customisation!$H$12))</f>
        <v>2.7666599999999994E-6</v>
      </c>
      <c r="BB41" s="54">
        <f>IF($A41&lt;Customisation!$H$13,J41,J41*(1-Customisation!$H$24*Customisation!$H$12))</f>
        <v>1.321372224253463E-6</v>
      </c>
      <c r="BC41" s="54">
        <f>IF($A41&lt;Customisation!$H$13,K41,K41*(1-Customisation!$H$24*Customisation!$H$12))</f>
        <v>1.2029594450643251E-4</v>
      </c>
      <c r="BD41" s="54">
        <f>IF($A41&lt;Customisation!$H$13,L41,L41*(1-Customisation!$H$24*Customisation!$H$12))</f>
        <v>4.3331312499861365E-5</v>
      </c>
      <c r="BE41" s="54">
        <f>IF($A41&lt;Customisation!$H$13,M41,M41*(1-Customisation!$H$24*Customisation!$H$12))</f>
        <v>7.2855379999999989E-6</v>
      </c>
      <c r="BF41" s="54">
        <f>IF($A41&lt;Customisation!$H$13,N41,N41*(1-Customisation!$H$24*Customisation!$H$12))</f>
        <v>3.3093642068535089E-6</v>
      </c>
      <c r="BG41" s="54">
        <f>IF($A41&lt;Customisation!$H$13,O41,O41*(1-Customisation!$H$24*Customisation!$H$12))</f>
        <v>9.0658796044184378E-3</v>
      </c>
      <c r="BH41" s="54">
        <f>IF($A41&lt;Customisation!$H$13,P41,P41*(1-Customisation!$H$24*Customisation!$H$12))</f>
        <v>4.3299145893259386E-3</v>
      </c>
      <c r="BI41" s="54">
        <f t="shared" si="13"/>
        <v>1.2201679999999997E-5</v>
      </c>
      <c r="BJ41" s="54">
        <f t="shared" si="14"/>
        <v>5.8275903223486059E-6</v>
      </c>
      <c r="BK41" s="54">
        <f t="shared" si="15"/>
        <v>2.7666599999999994E-6</v>
      </c>
      <c r="BL41" s="54">
        <f t="shared" si="16"/>
        <v>1.321372224253463E-6</v>
      </c>
      <c r="BM41" s="54">
        <f t="shared" si="17"/>
        <v>1.2029594450643251E-4</v>
      </c>
      <c r="BN41" s="54">
        <f t="shared" si="18"/>
        <v>4.3331312499861365E-5</v>
      </c>
      <c r="BO41" s="54">
        <f t="shared" si="19"/>
        <v>7.2855379999999989E-6</v>
      </c>
      <c r="BP41" s="54">
        <f t="shared" si="20"/>
        <v>3.3093642068535089E-6</v>
      </c>
      <c r="BQ41" s="54">
        <f t="shared" si="21"/>
        <v>9.0658796044184378E-3</v>
      </c>
      <c r="BR41" s="54">
        <f t="shared" si="22"/>
        <v>4.3299145893259386E-3</v>
      </c>
    </row>
    <row r="42" spans="1:70" ht="14.25" customHeight="1" x14ac:dyDescent="0.3">
      <c r="A42" s="1">
        <f t="shared" si="34"/>
        <v>38</v>
      </c>
      <c r="B42" s="53">
        <f>'Life table'!D40</f>
        <v>0.96809494182799283</v>
      </c>
      <c r="C42" s="53">
        <f>IF($A42&lt;Customisation!$H$13,0,B42)/LOOKUP(Customisation!$H$13,$A$4:$A$104,$B$4:$B$104)</f>
        <v>0.98320617625475093</v>
      </c>
      <c r="D42" s="1">
        <f>IF($A42&lt;=Customisation!$H$13,1,1/(1+Customisation!$H$21)^($A42-Customisation!$H$13))</f>
        <v>0.46369472743850448</v>
      </c>
      <c r="E42" s="1">
        <f t="shared" si="11"/>
        <v>30.413147691278024</v>
      </c>
      <c r="F42" s="1">
        <f t="shared" si="2"/>
        <v>0.45590751991430095</v>
      </c>
      <c r="G42" s="54">
        <f>'Age data'!M46*Customisation!$H$22</f>
        <v>1.2201680000000001E-4</v>
      </c>
      <c r="H42" s="54">
        <f t="shared" si="3"/>
        <v>5.6578546818918514E-5</v>
      </c>
      <c r="I42" s="54">
        <f>'Age data'!N46*Customisation!$H$22</f>
        <v>2.76666E-5</v>
      </c>
      <c r="J42" s="55">
        <f t="shared" si="4"/>
        <v>1.2828856546150129E-5</v>
      </c>
      <c r="K42" s="54">
        <f>I42*'Life table'!I40</f>
        <v>1.176745351018568E-3</v>
      </c>
      <c r="L42" s="54">
        <f>J42*'Life table'!J40</f>
        <v>4.1575849545499567E-4</v>
      </c>
      <c r="M42" s="54">
        <f t="shared" si="5"/>
        <v>7.2855380000000006E-5</v>
      </c>
      <c r="N42" s="54">
        <f>((G42-I42)*$AW$5+I42*$AW$6)/(1+Customisation!$H$21)^($A42-12)</f>
        <v>3.2129749581102033E-5</v>
      </c>
      <c r="O42" s="54">
        <f>G42*Customisation!$H$17</f>
        <v>9.0658796044184406E-2</v>
      </c>
      <c r="P42" s="54">
        <f>O42/(1+Customisation!$H$21)^($A42-12)</f>
        <v>4.2038005721611052E-2</v>
      </c>
      <c r="Q42" s="54">
        <f>IF($A42&lt;Customisation!$H$13,G42,G42*(1-Customisation!$H$11*Customisation!$H$12))</f>
        <v>2.4403359999999995E-5</v>
      </c>
      <c r="R42" s="54">
        <f>IF($A42&lt;Customisation!$H$13,H42,H42*(1-Customisation!$H$11*Customisation!$H$12))</f>
        <v>1.13157093637837E-5</v>
      </c>
      <c r="S42" s="54">
        <f>IF($A42&lt;Customisation!$H$13,I42,I42*(1-Customisation!$H$11*Customisation!$H$12))</f>
        <v>5.5333199999999989E-6</v>
      </c>
      <c r="T42" s="54">
        <f>IF($A42&lt;Customisation!$H$13,J42,J42*(1-Customisation!$H$11*Customisation!$H$12))</f>
        <v>2.565771309230025E-6</v>
      </c>
      <c r="U42" s="54">
        <f>IF($A42&lt;Customisation!$H$13,K42,K42*(1-Customisation!$H$11*Customisation!$H$12))</f>
        <v>2.3534907020371354E-4</v>
      </c>
      <c r="V42" s="54">
        <f>IF($A42&lt;Customisation!$H$13,L42,L42*(1-Customisation!$H$11*Customisation!$H$12))</f>
        <v>8.315169909099911E-5</v>
      </c>
      <c r="W42" s="54">
        <f>IF($A42&lt;Customisation!$H$13,M42,M42*(1-Customisation!$H$11*Customisation!$H$12))</f>
        <v>1.4571075999999998E-5</v>
      </c>
      <c r="X42" s="54">
        <f>IF($A42&lt;Customisation!$H$13,N42,N42*(1-Customisation!$H$11*Customisation!$H$12))</f>
        <v>6.4259499162204056E-6</v>
      </c>
      <c r="Y42" s="54">
        <f>IF($A42&lt;Customisation!$H$13,O42,O42*(1-Customisation!$H$11*Customisation!$H$12))</f>
        <v>1.8131759208836876E-2</v>
      </c>
      <c r="Z42" s="54">
        <f>IF($A42&lt;Customisation!$H$13,P42,P42*(1-Customisation!$H$11*Customisation!$H$12))</f>
        <v>8.4076011443222094E-3</v>
      </c>
      <c r="AA42" s="54">
        <f t="shared" ref="AA42:AJ42" si="60">G42-Q42</f>
        <v>9.7613440000000006E-5</v>
      </c>
      <c r="AB42" s="54">
        <f t="shared" si="60"/>
        <v>4.5262837455134815E-5</v>
      </c>
      <c r="AC42" s="54">
        <f t="shared" si="60"/>
        <v>2.2133280000000002E-5</v>
      </c>
      <c r="AD42" s="54">
        <f t="shared" si="60"/>
        <v>1.0263085236920103E-5</v>
      </c>
      <c r="AE42" s="54">
        <f t="shared" si="60"/>
        <v>9.4139628081485449E-4</v>
      </c>
      <c r="AF42" s="54">
        <f t="shared" si="60"/>
        <v>3.3260679636399655E-4</v>
      </c>
      <c r="AG42" s="54">
        <f t="shared" si="60"/>
        <v>5.8284304000000005E-5</v>
      </c>
      <c r="AH42" s="54">
        <f t="shared" si="60"/>
        <v>2.5703799664881629E-5</v>
      </c>
      <c r="AI42" s="54">
        <f t="shared" si="60"/>
        <v>7.252703683534753E-2</v>
      </c>
      <c r="AJ42" s="54">
        <f t="shared" si="60"/>
        <v>3.3630404577288844E-2</v>
      </c>
      <c r="AK42" s="1"/>
      <c r="AL42" s="56">
        <f t="shared" si="7"/>
        <v>12.201680000000001</v>
      </c>
      <c r="AM42" s="56">
        <f t="shared" si="8"/>
        <v>2.4403359999999994</v>
      </c>
      <c r="AN42" s="1"/>
      <c r="AO42" s="1"/>
      <c r="AP42" s="1"/>
      <c r="AQ42" s="1"/>
      <c r="AR42" s="1"/>
      <c r="AS42" s="1"/>
      <c r="AT42" s="1"/>
      <c r="AU42" s="1"/>
      <c r="AV42" s="1"/>
      <c r="AW42" s="1"/>
      <c r="AX42" s="1"/>
      <c r="AY42" s="54">
        <f>IF($A42&lt;Customisation!$H$13,G42,G42*(1-Customisation!$H$24*Customisation!$H$12))</f>
        <v>1.2201679999999997E-5</v>
      </c>
      <c r="AZ42" s="54">
        <f>IF($A42&lt;Customisation!$H$13,H42,H42*(1-Customisation!$H$24*Customisation!$H$12))</f>
        <v>5.6578546818918502E-6</v>
      </c>
      <c r="BA42" s="54">
        <f>IF($A42&lt;Customisation!$H$13,I42,I42*(1-Customisation!$H$24*Customisation!$H$12))</f>
        <v>2.7666599999999994E-6</v>
      </c>
      <c r="BB42" s="54">
        <f>IF($A42&lt;Customisation!$H$13,J42,J42*(1-Customisation!$H$24*Customisation!$H$12))</f>
        <v>1.2828856546150125E-6</v>
      </c>
      <c r="BC42" s="54">
        <f>IF($A42&lt;Customisation!$H$13,K42,K42*(1-Customisation!$H$24*Customisation!$H$12))</f>
        <v>1.1767453510185677E-4</v>
      </c>
      <c r="BD42" s="54">
        <f>IF($A42&lt;Customisation!$H$13,L42,L42*(1-Customisation!$H$24*Customisation!$H$12))</f>
        <v>4.1575849545499555E-5</v>
      </c>
      <c r="BE42" s="54">
        <f>IF($A42&lt;Customisation!$H$13,M42,M42*(1-Customisation!$H$24*Customisation!$H$12))</f>
        <v>7.2855379999999989E-6</v>
      </c>
      <c r="BF42" s="54">
        <f>IF($A42&lt;Customisation!$H$13,N42,N42*(1-Customisation!$H$24*Customisation!$H$12))</f>
        <v>3.2129749581102028E-6</v>
      </c>
      <c r="BG42" s="54">
        <f>IF($A42&lt;Customisation!$H$13,O42,O42*(1-Customisation!$H$24*Customisation!$H$12))</f>
        <v>9.0658796044184378E-3</v>
      </c>
      <c r="BH42" s="54">
        <f>IF($A42&lt;Customisation!$H$13,P42,P42*(1-Customisation!$H$24*Customisation!$H$12))</f>
        <v>4.2038005721611047E-3</v>
      </c>
      <c r="BI42" s="54">
        <f t="shared" si="13"/>
        <v>1.2201679999999997E-5</v>
      </c>
      <c r="BJ42" s="54">
        <f t="shared" si="14"/>
        <v>5.6578546818918502E-6</v>
      </c>
      <c r="BK42" s="54">
        <f t="shared" si="15"/>
        <v>2.7666599999999994E-6</v>
      </c>
      <c r="BL42" s="54">
        <f t="shared" si="16"/>
        <v>1.2828856546150125E-6</v>
      </c>
      <c r="BM42" s="54">
        <f t="shared" si="17"/>
        <v>1.1767453510185677E-4</v>
      </c>
      <c r="BN42" s="54">
        <f t="shared" si="18"/>
        <v>4.1575849545499555E-5</v>
      </c>
      <c r="BO42" s="54">
        <f t="shared" si="19"/>
        <v>7.2855379999999989E-6</v>
      </c>
      <c r="BP42" s="54">
        <f t="shared" si="20"/>
        <v>3.2129749581102028E-6</v>
      </c>
      <c r="BQ42" s="54">
        <f t="shared" si="21"/>
        <v>9.0658796044184378E-3</v>
      </c>
      <c r="BR42" s="54">
        <f t="shared" si="22"/>
        <v>4.2038005721611047E-3</v>
      </c>
    </row>
    <row r="43" spans="1:70" ht="14.25" customHeight="1" x14ac:dyDescent="0.3">
      <c r="A43" s="1">
        <f t="shared" si="34"/>
        <v>39</v>
      </c>
      <c r="B43" s="53">
        <f>'Life table'!D41</f>
        <v>0.96691386599896267</v>
      </c>
      <c r="C43" s="53">
        <f>IF($A43&lt;Customisation!$H$13,0,B43)/LOOKUP(Customisation!$H$13,$A$4:$A$104,$B$4:$B$104)</f>
        <v>0.9820066647197202</v>
      </c>
      <c r="D43" s="1">
        <f>IF($A43&lt;=Customisation!$H$13,1,1/(1+Customisation!$H$21)^($A43-Customisation!$H$13))</f>
        <v>0.45018905576553836</v>
      </c>
      <c r="E43" s="1">
        <f t="shared" si="11"/>
        <v>30.876842418716528</v>
      </c>
      <c r="F43" s="1">
        <f t="shared" si="2"/>
        <v>0.44208865314563645</v>
      </c>
      <c r="G43" s="54">
        <f>'Age data'!M47*Customisation!$H$22</f>
        <v>1.2201680000000001E-4</v>
      </c>
      <c r="H43" s="54">
        <f t="shared" si="3"/>
        <v>5.4930627979532542E-5</v>
      </c>
      <c r="I43" s="54">
        <f>'Age data'!N47*Customisation!$H$22</f>
        <v>2.76666E-5</v>
      </c>
      <c r="J43" s="55">
        <f t="shared" si="4"/>
        <v>1.2455200530242844E-5</v>
      </c>
      <c r="K43" s="54">
        <f>I43*'Life table'!I41</f>
        <v>1.1504992367133583E-3</v>
      </c>
      <c r="L43" s="54">
        <f>J43*'Life table'!J41</f>
        <v>3.9871713074838096E-4</v>
      </c>
      <c r="M43" s="54">
        <f t="shared" si="5"/>
        <v>7.2855380000000006E-5</v>
      </c>
      <c r="N43" s="54">
        <f>((G43-I43)*$AW$5+I43*$AW$6)/(1+Customisation!$H$21)^($A43-12)</f>
        <v>3.1193931632137901E-5</v>
      </c>
      <c r="O43" s="54">
        <f>G43*Customisation!$H$17</f>
        <v>9.0658796044184406E-2</v>
      </c>
      <c r="P43" s="54">
        <f>O43/(1+Customisation!$H$21)^($A43-12)</f>
        <v>4.0813597787971903E-2</v>
      </c>
      <c r="Q43" s="54">
        <f>IF($A43&lt;Customisation!$H$13,G43,G43*(1-Customisation!$H$11*Customisation!$H$12))</f>
        <v>2.4403359999999995E-5</v>
      </c>
      <c r="R43" s="54">
        <f>IF($A43&lt;Customisation!$H$13,H43,H43*(1-Customisation!$H$11*Customisation!$H$12))</f>
        <v>1.0986125595906506E-5</v>
      </c>
      <c r="S43" s="54">
        <f>IF($A43&lt;Customisation!$H$13,I43,I43*(1-Customisation!$H$11*Customisation!$H$12))</f>
        <v>5.5333199999999989E-6</v>
      </c>
      <c r="T43" s="54">
        <f>IF($A43&lt;Customisation!$H$13,J43,J43*(1-Customisation!$H$11*Customisation!$H$12))</f>
        <v>2.4910401060485684E-6</v>
      </c>
      <c r="U43" s="54">
        <f>IF($A43&lt;Customisation!$H$13,K43,K43*(1-Customisation!$H$11*Customisation!$H$12))</f>
        <v>2.3009984734267161E-4</v>
      </c>
      <c r="V43" s="54">
        <f>IF($A43&lt;Customisation!$H$13,L43,L43*(1-Customisation!$H$11*Customisation!$H$12))</f>
        <v>7.9743426149676174E-5</v>
      </c>
      <c r="W43" s="54">
        <f>IF($A43&lt;Customisation!$H$13,M43,M43*(1-Customisation!$H$11*Customisation!$H$12))</f>
        <v>1.4571075999999998E-5</v>
      </c>
      <c r="X43" s="54">
        <f>IF($A43&lt;Customisation!$H$13,N43,N43*(1-Customisation!$H$11*Customisation!$H$12))</f>
        <v>6.2387863264275789E-6</v>
      </c>
      <c r="Y43" s="54">
        <f>IF($A43&lt;Customisation!$H$13,O43,O43*(1-Customisation!$H$11*Customisation!$H$12))</f>
        <v>1.8131759208836876E-2</v>
      </c>
      <c r="Z43" s="54">
        <f>IF($A43&lt;Customisation!$H$13,P43,P43*(1-Customisation!$H$11*Customisation!$H$12))</f>
        <v>8.1627195575943792E-3</v>
      </c>
      <c r="AA43" s="54">
        <f t="shared" ref="AA43:AJ43" si="61">G43-Q43</f>
        <v>9.7613440000000006E-5</v>
      </c>
      <c r="AB43" s="54">
        <f t="shared" si="61"/>
        <v>4.3944502383626038E-5</v>
      </c>
      <c r="AC43" s="54">
        <f t="shared" si="61"/>
        <v>2.2133280000000002E-5</v>
      </c>
      <c r="AD43" s="54">
        <f t="shared" si="61"/>
        <v>9.9641604241942753E-6</v>
      </c>
      <c r="AE43" s="54">
        <f t="shared" si="61"/>
        <v>9.2039938937068665E-4</v>
      </c>
      <c r="AF43" s="54">
        <f t="shared" si="61"/>
        <v>3.189737045987048E-4</v>
      </c>
      <c r="AG43" s="54">
        <f t="shared" si="61"/>
        <v>5.8284304000000005E-5</v>
      </c>
      <c r="AH43" s="54">
        <f t="shared" si="61"/>
        <v>2.4955145305710322E-5</v>
      </c>
      <c r="AI43" s="54">
        <f t="shared" si="61"/>
        <v>7.252703683534753E-2</v>
      </c>
      <c r="AJ43" s="54">
        <f t="shared" si="61"/>
        <v>3.2650878230377524E-2</v>
      </c>
      <c r="AK43" s="1"/>
      <c r="AL43" s="56">
        <f t="shared" si="7"/>
        <v>12.201680000000001</v>
      </c>
      <c r="AM43" s="56">
        <f t="shared" si="8"/>
        <v>2.4403359999999994</v>
      </c>
      <c r="AN43" s="1"/>
      <c r="AO43" s="1"/>
      <c r="AP43" s="1"/>
      <c r="AQ43" s="1"/>
      <c r="AR43" s="1"/>
      <c r="AS43" s="1"/>
      <c r="AT43" s="1"/>
      <c r="AU43" s="1"/>
      <c r="AV43" s="1"/>
      <c r="AW43" s="1"/>
      <c r="AX43" s="1"/>
      <c r="AY43" s="54">
        <f>IF($A43&lt;Customisation!$H$13,G43,G43*(1-Customisation!$H$24*Customisation!$H$12))</f>
        <v>1.2201679999999997E-5</v>
      </c>
      <c r="AZ43" s="54">
        <f>IF($A43&lt;Customisation!$H$13,H43,H43*(1-Customisation!$H$24*Customisation!$H$12))</f>
        <v>5.493062797953253E-6</v>
      </c>
      <c r="BA43" s="54">
        <f>IF($A43&lt;Customisation!$H$13,I43,I43*(1-Customisation!$H$24*Customisation!$H$12))</f>
        <v>2.7666599999999994E-6</v>
      </c>
      <c r="BB43" s="54">
        <f>IF($A43&lt;Customisation!$H$13,J43,J43*(1-Customisation!$H$24*Customisation!$H$12))</f>
        <v>1.2455200530242842E-6</v>
      </c>
      <c r="BC43" s="54">
        <f>IF($A43&lt;Customisation!$H$13,K43,K43*(1-Customisation!$H$24*Customisation!$H$12))</f>
        <v>1.150499236713358E-4</v>
      </c>
      <c r="BD43" s="54">
        <f>IF($A43&lt;Customisation!$H$13,L43,L43*(1-Customisation!$H$24*Customisation!$H$12))</f>
        <v>3.9871713074838087E-5</v>
      </c>
      <c r="BE43" s="54">
        <f>IF($A43&lt;Customisation!$H$13,M43,M43*(1-Customisation!$H$24*Customisation!$H$12))</f>
        <v>7.2855379999999989E-6</v>
      </c>
      <c r="BF43" s="54">
        <f>IF($A43&lt;Customisation!$H$13,N43,N43*(1-Customisation!$H$24*Customisation!$H$12))</f>
        <v>3.1193931632137894E-6</v>
      </c>
      <c r="BG43" s="54">
        <f>IF($A43&lt;Customisation!$H$13,O43,O43*(1-Customisation!$H$24*Customisation!$H$12))</f>
        <v>9.0658796044184378E-3</v>
      </c>
      <c r="BH43" s="54">
        <f>IF($A43&lt;Customisation!$H$13,P43,P43*(1-Customisation!$H$24*Customisation!$H$12))</f>
        <v>4.0813597787971896E-3</v>
      </c>
      <c r="BI43" s="54">
        <f t="shared" si="13"/>
        <v>1.2201679999999997E-5</v>
      </c>
      <c r="BJ43" s="54">
        <f t="shared" si="14"/>
        <v>5.493062797953253E-6</v>
      </c>
      <c r="BK43" s="54">
        <f t="shared" si="15"/>
        <v>2.7666599999999994E-6</v>
      </c>
      <c r="BL43" s="54">
        <f t="shared" si="16"/>
        <v>1.2455200530242842E-6</v>
      </c>
      <c r="BM43" s="54">
        <f t="shared" si="17"/>
        <v>1.150499236713358E-4</v>
      </c>
      <c r="BN43" s="54">
        <f t="shared" si="18"/>
        <v>3.9871713074838087E-5</v>
      </c>
      <c r="BO43" s="54">
        <f t="shared" si="19"/>
        <v>7.2855379999999989E-6</v>
      </c>
      <c r="BP43" s="54">
        <f t="shared" si="20"/>
        <v>3.1193931632137894E-6</v>
      </c>
      <c r="BQ43" s="54">
        <f t="shared" si="21"/>
        <v>9.0658796044184378E-3</v>
      </c>
      <c r="BR43" s="54">
        <f t="shared" si="22"/>
        <v>4.0813597787971896E-3</v>
      </c>
    </row>
    <row r="44" spans="1:70" ht="14.25" customHeight="1" x14ac:dyDescent="0.3">
      <c r="A44" s="1">
        <f t="shared" si="34"/>
        <v>40</v>
      </c>
      <c r="B44" s="53">
        <f>'Life table'!D42</f>
        <v>0.96573423108244394</v>
      </c>
      <c r="C44" s="53">
        <f>IF($A44&lt;Customisation!$H$13,0,B44)/LOOKUP(Customisation!$H$13,$A$4:$A$104,$B$4:$B$104)</f>
        <v>0.98080861658876206</v>
      </c>
      <c r="D44" s="1">
        <f>IF($A44&lt;=Customisation!$H$13,1,1/(1+Customisation!$H$21)^($A44-Customisation!$H$13))</f>
        <v>0.4370767531704256</v>
      </c>
      <c r="E44" s="1">
        <f t="shared" si="11"/>
        <v>31.327031474482066</v>
      </c>
      <c r="F44" s="1">
        <f t="shared" si="2"/>
        <v>0.42868864562019293</v>
      </c>
      <c r="G44" s="54">
        <f>'Age data'!M48*Customisation!$H$22</f>
        <v>3.1355480000000002E-4</v>
      </c>
      <c r="H44" s="54">
        <f t="shared" si="3"/>
        <v>1.3704751392500217E-4</v>
      </c>
      <c r="I44" s="54">
        <f>'Age data'!N48*Customisation!$H$22</f>
        <v>1.0711940000000002E-4</v>
      </c>
      <c r="J44" s="55">
        <f t="shared" si="4"/>
        <v>4.6819399553564097E-5</v>
      </c>
      <c r="K44" s="54">
        <f>I44*'Life table'!I42</f>
        <v>4.3527533466275808E-3</v>
      </c>
      <c r="L44" s="54">
        <f>J44*'Life table'!J42</f>
        <v>1.4796989298142193E-3</v>
      </c>
      <c r="M44" s="54">
        <f t="shared" si="5"/>
        <v>1.9946909200000004E-4</v>
      </c>
      <c r="N44" s="54">
        <f>((G44-I44)*$AW$5+I44*$AW$6)/(1+Customisation!$H$21)^($A44-12)</f>
        <v>8.3311814517140573E-5</v>
      </c>
      <c r="O44" s="54">
        <f>G44*Customisation!$H$17</f>
        <v>0.23297202239261341</v>
      </c>
      <c r="P44" s="54">
        <f>O44/(1+Customisation!$H$21)^($A44-12)</f>
        <v>0.10182665512691116</v>
      </c>
      <c r="Q44" s="54">
        <f>IF($A44&lt;Customisation!$H$13,G44,G44*(1-Customisation!$H$11*Customisation!$H$12))</f>
        <v>6.2710959999999987E-5</v>
      </c>
      <c r="R44" s="54">
        <f>IF($A44&lt;Customisation!$H$13,H44,H44*(1-Customisation!$H$11*Customisation!$H$12))</f>
        <v>2.7409502785000426E-5</v>
      </c>
      <c r="S44" s="54">
        <f>IF($A44&lt;Customisation!$H$13,I44,I44*(1-Customisation!$H$11*Customisation!$H$12))</f>
        <v>2.1423879999999999E-5</v>
      </c>
      <c r="T44" s="54">
        <f>IF($A44&lt;Customisation!$H$13,J44,J44*(1-Customisation!$H$11*Customisation!$H$12))</f>
        <v>9.3638799107128176E-6</v>
      </c>
      <c r="U44" s="54">
        <f>IF($A44&lt;Customisation!$H$13,K44,K44*(1-Customisation!$H$11*Customisation!$H$12))</f>
        <v>8.7055066932551601E-4</v>
      </c>
      <c r="V44" s="54">
        <f>IF($A44&lt;Customisation!$H$13,L44,L44*(1-Customisation!$H$11*Customisation!$H$12))</f>
        <v>2.959397859628438E-4</v>
      </c>
      <c r="W44" s="54">
        <f>IF($A44&lt;Customisation!$H$13,M44,M44*(1-Customisation!$H$11*Customisation!$H$12))</f>
        <v>3.9893818399999996E-5</v>
      </c>
      <c r="X44" s="54">
        <f>IF($A44&lt;Customisation!$H$13,N44,N44*(1-Customisation!$H$11*Customisation!$H$12))</f>
        <v>1.666236290342811E-5</v>
      </c>
      <c r="Y44" s="54">
        <f>IF($A44&lt;Customisation!$H$13,O44,O44*(1-Customisation!$H$11*Customisation!$H$12))</f>
        <v>4.6594404478522672E-2</v>
      </c>
      <c r="Z44" s="54">
        <f>IF($A44&lt;Customisation!$H$13,P44,P44*(1-Customisation!$H$11*Customisation!$H$12))</f>
        <v>2.0365331025382228E-2</v>
      </c>
      <c r="AA44" s="54">
        <f t="shared" ref="AA44:AJ44" si="62">G44-Q44</f>
        <v>2.5084384000000006E-4</v>
      </c>
      <c r="AB44" s="54">
        <f t="shared" si="62"/>
        <v>1.0963801114000175E-4</v>
      </c>
      <c r="AC44" s="54">
        <f t="shared" si="62"/>
        <v>8.5695520000000021E-5</v>
      </c>
      <c r="AD44" s="54">
        <f t="shared" si="62"/>
        <v>3.7455519642851277E-5</v>
      </c>
      <c r="AE44" s="54">
        <f t="shared" si="62"/>
        <v>3.4822026773020649E-3</v>
      </c>
      <c r="AF44" s="54">
        <f t="shared" si="62"/>
        <v>1.1837591438513756E-3</v>
      </c>
      <c r="AG44" s="54">
        <f t="shared" si="62"/>
        <v>1.5957527360000004E-4</v>
      </c>
      <c r="AH44" s="54">
        <f t="shared" si="62"/>
        <v>6.6649451613712469E-5</v>
      </c>
      <c r="AI44" s="54">
        <f t="shared" si="62"/>
        <v>0.18637761791409074</v>
      </c>
      <c r="AJ44" s="54">
        <f t="shared" si="62"/>
        <v>8.146132410152894E-2</v>
      </c>
      <c r="AK44" s="1"/>
      <c r="AL44" s="56">
        <f t="shared" si="7"/>
        <v>31.35548</v>
      </c>
      <c r="AM44" s="56">
        <f t="shared" si="8"/>
        <v>6.2710959999999991</v>
      </c>
      <c r="AN44" s="1"/>
      <c r="AO44" s="1"/>
      <c r="AP44" s="1"/>
      <c r="AQ44" s="1"/>
      <c r="AR44" s="1"/>
      <c r="AS44" s="1"/>
      <c r="AT44" s="1"/>
      <c r="AU44" s="1"/>
      <c r="AV44" s="1"/>
      <c r="AW44" s="1"/>
      <c r="AX44" s="1"/>
      <c r="AY44" s="54">
        <f>IF($A44&lt;Customisation!$H$13,G44,G44*(1-Customisation!$H$24*Customisation!$H$12))</f>
        <v>3.1355479999999993E-5</v>
      </c>
      <c r="AZ44" s="54">
        <f>IF($A44&lt;Customisation!$H$13,H44,H44*(1-Customisation!$H$24*Customisation!$H$12))</f>
        <v>1.3704751392500213E-5</v>
      </c>
      <c r="BA44" s="54">
        <f>IF($A44&lt;Customisation!$H$13,I44,I44*(1-Customisation!$H$24*Customisation!$H$12))</f>
        <v>1.0711939999999999E-5</v>
      </c>
      <c r="BB44" s="54">
        <f>IF($A44&lt;Customisation!$H$13,J44,J44*(1-Customisation!$H$24*Customisation!$H$12))</f>
        <v>4.6819399553564088E-6</v>
      </c>
      <c r="BC44" s="54">
        <f>IF($A44&lt;Customisation!$H$13,K44,K44*(1-Customisation!$H$24*Customisation!$H$12))</f>
        <v>4.3527533466275801E-4</v>
      </c>
      <c r="BD44" s="54">
        <f>IF($A44&lt;Customisation!$H$13,L44,L44*(1-Customisation!$H$24*Customisation!$H$12))</f>
        <v>1.479698929814219E-4</v>
      </c>
      <c r="BE44" s="54">
        <f>IF($A44&lt;Customisation!$H$13,M44,M44*(1-Customisation!$H$24*Customisation!$H$12))</f>
        <v>1.9946909199999998E-5</v>
      </c>
      <c r="BF44" s="54">
        <f>IF($A44&lt;Customisation!$H$13,N44,N44*(1-Customisation!$H$24*Customisation!$H$12))</f>
        <v>8.3311814517140552E-6</v>
      </c>
      <c r="BG44" s="54">
        <f>IF($A44&lt;Customisation!$H$13,O44,O44*(1-Customisation!$H$24*Customisation!$H$12))</f>
        <v>2.3297202239261336E-2</v>
      </c>
      <c r="BH44" s="54">
        <f>IF($A44&lt;Customisation!$H$13,P44,P44*(1-Customisation!$H$24*Customisation!$H$12))</f>
        <v>1.0182665512691114E-2</v>
      </c>
      <c r="BI44" s="54">
        <f t="shared" si="13"/>
        <v>3.1355479999999993E-5</v>
      </c>
      <c r="BJ44" s="54">
        <f t="shared" si="14"/>
        <v>1.3704751392500213E-5</v>
      </c>
      <c r="BK44" s="54">
        <f t="shared" si="15"/>
        <v>1.0711939999999999E-5</v>
      </c>
      <c r="BL44" s="54">
        <f t="shared" si="16"/>
        <v>4.6819399553564088E-6</v>
      </c>
      <c r="BM44" s="54">
        <f t="shared" si="17"/>
        <v>4.3527533466275801E-4</v>
      </c>
      <c r="BN44" s="54">
        <f t="shared" si="18"/>
        <v>1.479698929814219E-4</v>
      </c>
      <c r="BO44" s="54">
        <f t="shared" si="19"/>
        <v>1.9946909199999998E-5</v>
      </c>
      <c r="BP44" s="54">
        <f t="shared" si="20"/>
        <v>8.3311814517140552E-6</v>
      </c>
      <c r="BQ44" s="54">
        <f t="shared" si="21"/>
        <v>2.3297202239261336E-2</v>
      </c>
      <c r="BR44" s="54">
        <f t="shared" si="22"/>
        <v>1.0182665512691114E-2</v>
      </c>
    </row>
    <row r="45" spans="1:70" ht="14.25" customHeight="1" x14ac:dyDescent="0.3">
      <c r="A45" s="1">
        <f t="shared" si="34"/>
        <v>41</v>
      </c>
      <c r="B45" s="53">
        <f>'Life table'!D43</f>
        <v>0.96400556680880645</v>
      </c>
      <c r="C45" s="53">
        <f>IF($A45&lt;Customisation!$H$13,0,B45)/LOOKUP(Customisation!$H$13,$A$4:$A$104,$B$4:$B$104)</f>
        <v>0.97905296916506834</v>
      </c>
      <c r="D45" s="1">
        <f>IF($A45&lt;=Customisation!$H$13,1,1/(1+Customisation!$H$21)^($A45-Customisation!$H$13))</f>
        <v>0.42434636230138412</v>
      </c>
      <c r="E45" s="1">
        <f t="shared" si="11"/>
        <v>31.764108227652493</v>
      </c>
      <c r="F45" s="1">
        <f t="shared" si="2"/>
        <v>0.41545756596556593</v>
      </c>
      <c r="G45" s="54">
        <f>'Age data'!M49*Customisation!$H$22</f>
        <v>3.1355480000000002E-4</v>
      </c>
      <c r="H45" s="54">
        <f t="shared" si="3"/>
        <v>1.3305583876213804E-4</v>
      </c>
      <c r="I45" s="54">
        <f>'Age data'!N49*Customisation!$H$22</f>
        <v>1.0711940000000002E-4</v>
      </c>
      <c r="J45" s="55">
        <f t="shared" si="4"/>
        <v>4.5455727721906895E-5</v>
      </c>
      <c r="K45" s="54">
        <f>I45*'Life table'!I43</f>
        <v>4.2533433030029566E-3</v>
      </c>
      <c r="L45" s="54">
        <f>J45*'Life table'!J43</f>
        <v>1.4179882335649673E-3</v>
      </c>
      <c r="M45" s="54">
        <f t="shared" si="5"/>
        <v>1.9946909200000004E-4</v>
      </c>
      <c r="N45" s="54">
        <f>((G45-I45)*$AW$5+I45*$AW$6)/(1+Customisation!$H$21)^($A45-12)</f>
        <v>8.088525681275785E-5</v>
      </c>
      <c r="O45" s="54">
        <f>G45*Customisation!$H$17</f>
        <v>0.23297202239261341</v>
      </c>
      <c r="P45" s="54">
        <f>O45/(1+Customisation!$H$21)^($A45-12)</f>
        <v>9.8860830220302107E-2</v>
      </c>
      <c r="Q45" s="54">
        <f>IF($A45&lt;Customisation!$H$13,G45,G45*(1-Customisation!$H$11*Customisation!$H$12))</f>
        <v>6.2710959999999987E-5</v>
      </c>
      <c r="R45" s="54">
        <f>IF($A45&lt;Customisation!$H$13,H45,H45*(1-Customisation!$H$11*Customisation!$H$12))</f>
        <v>2.66111677524276E-5</v>
      </c>
      <c r="S45" s="54">
        <f>IF($A45&lt;Customisation!$H$13,I45,I45*(1-Customisation!$H$11*Customisation!$H$12))</f>
        <v>2.1423879999999999E-5</v>
      </c>
      <c r="T45" s="54">
        <f>IF($A45&lt;Customisation!$H$13,J45,J45*(1-Customisation!$H$11*Customisation!$H$12))</f>
        <v>9.0911455443813767E-6</v>
      </c>
      <c r="U45" s="54">
        <f>IF($A45&lt;Customisation!$H$13,K45,K45*(1-Customisation!$H$11*Customisation!$H$12))</f>
        <v>8.5066866060059111E-4</v>
      </c>
      <c r="V45" s="54">
        <f>IF($A45&lt;Customisation!$H$13,L45,L45*(1-Customisation!$H$11*Customisation!$H$12))</f>
        <v>2.8359764671299339E-4</v>
      </c>
      <c r="W45" s="54">
        <f>IF($A45&lt;Customisation!$H$13,M45,M45*(1-Customisation!$H$11*Customisation!$H$12))</f>
        <v>3.9893818399999996E-5</v>
      </c>
      <c r="X45" s="54">
        <f>IF($A45&lt;Customisation!$H$13,N45,N45*(1-Customisation!$H$11*Customisation!$H$12))</f>
        <v>1.6177051362551566E-5</v>
      </c>
      <c r="Y45" s="54">
        <f>IF($A45&lt;Customisation!$H$13,O45,O45*(1-Customisation!$H$11*Customisation!$H$12))</f>
        <v>4.6594404478522672E-2</v>
      </c>
      <c r="Z45" s="54">
        <f>IF($A45&lt;Customisation!$H$13,P45,P45*(1-Customisation!$H$11*Customisation!$H$12))</f>
        <v>1.9772166044060416E-2</v>
      </c>
      <c r="AA45" s="54">
        <f t="shared" ref="AA45:AJ45" si="63">G45-Q45</f>
        <v>2.5084384000000006E-4</v>
      </c>
      <c r="AB45" s="54">
        <f t="shared" si="63"/>
        <v>1.0644467100971044E-4</v>
      </c>
      <c r="AC45" s="54">
        <f t="shared" si="63"/>
        <v>8.5695520000000021E-5</v>
      </c>
      <c r="AD45" s="54">
        <f t="shared" si="63"/>
        <v>3.636458217752552E-5</v>
      </c>
      <c r="AE45" s="54">
        <f t="shared" si="63"/>
        <v>3.4026746424023653E-3</v>
      </c>
      <c r="AF45" s="54">
        <f t="shared" si="63"/>
        <v>1.134390586851974E-3</v>
      </c>
      <c r="AG45" s="54">
        <f t="shared" si="63"/>
        <v>1.5957527360000004E-4</v>
      </c>
      <c r="AH45" s="54">
        <f t="shared" si="63"/>
        <v>6.4708205450206291E-5</v>
      </c>
      <c r="AI45" s="54">
        <f t="shared" si="63"/>
        <v>0.18637761791409074</v>
      </c>
      <c r="AJ45" s="54">
        <f t="shared" si="63"/>
        <v>7.9088664176241691E-2</v>
      </c>
      <c r="AK45" s="1"/>
      <c r="AL45" s="56">
        <f t="shared" si="7"/>
        <v>31.35548</v>
      </c>
      <c r="AM45" s="56">
        <f t="shared" si="8"/>
        <v>6.2710959999999991</v>
      </c>
      <c r="AN45" s="1"/>
      <c r="AO45" s="1"/>
      <c r="AP45" s="1"/>
      <c r="AQ45" s="1"/>
      <c r="AR45" s="1"/>
      <c r="AS45" s="1"/>
      <c r="AT45" s="1"/>
      <c r="AU45" s="1"/>
      <c r="AV45" s="1"/>
      <c r="AW45" s="1"/>
      <c r="AX45" s="1"/>
      <c r="AY45" s="54">
        <f>IF($A45&lt;Customisation!$H$13,G45,G45*(1-Customisation!$H$24*Customisation!$H$12))</f>
        <v>3.1355479999999993E-5</v>
      </c>
      <c r="AZ45" s="54">
        <f>IF($A45&lt;Customisation!$H$13,H45,H45*(1-Customisation!$H$24*Customisation!$H$12))</f>
        <v>1.33055838762138E-5</v>
      </c>
      <c r="BA45" s="54">
        <f>IF($A45&lt;Customisation!$H$13,I45,I45*(1-Customisation!$H$24*Customisation!$H$12))</f>
        <v>1.0711939999999999E-5</v>
      </c>
      <c r="BB45" s="54">
        <f>IF($A45&lt;Customisation!$H$13,J45,J45*(1-Customisation!$H$24*Customisation!$H$12))</f>
        <v>4.5455727721906884E-6</v>
      </c>
      <c r="BC45" s="54">
        <f>IF($A45&lt;Customisation!$H$13,K45,K45*(1-Customisation!$H$24*Customisation!$H$12))</f>
        <v>4.2533433030029555E-4</v>
      </c>
      <c r="BD45" s="54">
        <f>IF($A45&lt;Customisation!$H$13,L45,L45*(1-Customisation!$H$24*Customisation!$H$12))</f>
        <v>1.417988233564967E-4</v>
      </c>
      <c r="BE45" s="54">
        <f>IF($A45&lt;Customisation!$H$13,M45,M45*(1-Customisation!$H$24*Customisation!$H$12))</f>
        <v>1.9946909199999998E-5</v>
      </c>
      <c r="BF45" s="54">
        <f>IF($A45&lt;Customisation!$H$13,N45,N45*(1-Customisation!$H$24*Customisation!$H$12))</f>
        <v>8.0885256812757829E-6</v>
      </c>
      <c r="BG45" s="54">
        <f>IF($A45&lt;Customisation!$H$13,O45,O45*(1-Customisation!$H$24*Customisation!$H$12))</f>
        <v>2.3297202239261336E-2</v>
      </c>
      <c r="BH45" s="54">
        <f>IF($A45&lt;Customisation!$H$13,P45,P45*(1-Customisation!$H$24*Customisation!$H$12))</f>
        <v>9.8860830220302079E-3</v>
      </c>
      <c r="BI45" s="54">
        <f t="shared" si="13"/>
        <v>3.1355479999999993E-5</v>
      </c>
      <c r="BJ45" s="54">
        <f t="shared" si="14"/>
        <v>1.33055838762138E-5</v>
      </c>
      <c r="BK45" s="54">
        <f t="shared" si="15"/>
        <v>1.0711939999999999E-5</v>
      </c>
      <c r="BL45" s="54">
        <f t="shared" si="16"/>
        <v>4.5455727721906884E-6</v>
      </c>
      <c r="BM45" s="54">
        <f t="shared" si="17"/>
        <v>4.2533433030029555E-4</v>
      </c>
      <c r="BN45" s="54">
        <f t="shared" si="18"/>
        <v>1.417988233564967E-4</v>
      </c>
      <c r="BO45" s="54">
        <f t="shared" si="19"/>
        <v>1.9946909199999998E-5</v>
      </c>
      <c r="BP45" s="54">
        <f t="shared" si="20"/>
        <v>8.0885256812757829E-6</v>
      </c>
      <c r="BQ45" s="54">
        <f t="shared" si="21"/>
        <v>2.3297202239261336E-2</v>
      </c>
      <c r="BR45" s="54">
        <f t="shared" si="22"/>
        <v>9.8860830220302079E-3</v>
      </c>
    </row>
    <row r="46" spans="1:70" ht="14.25" customHeight="1" x14ac:dyDescent="0.3">
      <c r="A46" s="1">
        <f t="shared" si="34"/>
        <v>42</v>
      </c>
      <c r="B46" s="53">
        <f>'Life table'!D44</f>
        <v>0.96227999684421872</v>
      </c>
      <c r="C46" s="53">
        <f>IF($A46&lt;Customisation!$H$13,0,B46)/LOOKUP(Customisation!$H$13,$A$4:$A$104,$B$4:$B$104)</f>
        <v>0.97730046435026285</v>
      </c>
      <c r="D46" s="1">
        <f>IF($A46&lt;=Customisation!$H$13,1,1/(1+Customisation!$H$21)^($A46-Customisation!$H$13))</f>
        <v>0.41198675951590691</v>
      </c>
      <c r="E46" s="1">
        <f t="shared" si="11"/>
        <v>32.188454589953878</v>
      </c>
      <c r="F46" s="1">
        <f t="shared" si="2"/>
        <v>0.40263485138105587</v>
      </c>
      <c r="G46" s="54">
        <f>'Age data'!M50*Customisation!$H$22</f>
        <v>3.1355480000000002E-4</v>
      </c>
      <c r="H46" s="54">
        <f t="shared" si="3"/>
        <v>1.2918042598265831E-4</v>
      </c>
      <c r="I46" s="54">
        <f>'Age data'!N50*Customisation!$H$22</f>
        <v>1.0711940000000002E-4</v>
      </c>
      <c r="J46" s="55">
        <f t="shared" si="4"/>
        <v>4.4131774487288248E-5</v>
      </c>
      <c r="K46" s="54">
        <f>I46*'Life table'!I44</f>
        <v>4.1537549963093492E-3</v>
      </c>
      <c r="L46" s="54">
        <f>J46*'Life table'!J44</f>
        <v>1.3580837776324731E-3</v>
      </c>
      <c r="M46" s="54">
        <f t="shared" si="5"/>
        <v>1.9946909200000004E-4</v>
      </c>
      <c r="N46" s="54">
        <f>((G46-I46)*$AW$5+I46*$AW$6)/(1+Customisation!$H$21)^($A46-12)</f>
        <v>7.8529375546366852E-5</v>
      </c>
      <c r="O46" s="54">
        <f>G46*Customisation!$H$17</f>
        <v>0.23297202239261341</v>
      </c>
      <c r="P46" s="54">
        <f>O46/(1+Customisation!$H$21)^($A46-12)</f>
        <v>9.5981388563400105E-2</v>
      </c>
      <c r="Q46" s="54">
        <f>IF($A46&lt;Customisation!$H$13,G46,G46*(1-Customisation!$H$11*Customisation!$H$12))</f>
        <v>6.2710959999999987E-5</v>
      </c>
      <c r="R46" s="54">
        <f>IF($A46&lt;Customisation!$H$13,H46,H46*(1-Customisation!$H$11*Customisation!$H$12))</f>
        <v>2.5836085196531655E-5</v>
      </c>
      <c r="S46" s="54">
        <f>IF($A46&lt;Customisation!$H$13,I46,I46*(1-Customisation!$H$11*Customisation!$H$12))</f>
        <v>2.1423879999999999E-5</v>
      </c>
      <c r="T46" s="54">
        <f>IF($A46&lt;Customisation!$H$13,J46,J46*(1-Customisation!$H$11*Customisation!$H$12))</f>
        <v>8.8263548974576469E-6</v>
      </c>
      <c r="U46" s="54">
        <f>IF($A46&lt;Customisation!$H$13,K46,K46*(1-Customisation!$H$11*Customisation!$H$12))</f>
        <v>8.3075099926186965E-4</v>
      </c>
      <c r="V46" s="54">
        <f>IF($A46&lt;Customisation!$H$13,L46,L46*(1-Customisation!$H$11*Customisation!$H$12))</f>
        <v>2.7161675552649458E-4</v>
      </c>
      <c r="W46" s="54">
        <f>IF($A46&lt;Customisation!$H$13,M46,M46*(1-Customisation!$H$11*Customisation!$H$12))</f>
        <v>3.9893818399999996E-5</v>
      </c>
      <c r="X46" s="54">
        <f>IF($A46&lt;Customisation!$H$13,N46,N46*(1-Customisation!$H$11*Customisation!$H$12))</f>
        <v>1.5705875109273366E-5</v>
      </c>
      <c r="Y46" s="54">
        <f>IF($A46&lt;Customisation!$H$13,O46,O46*(1-Customisation!$H$11*Customisation!$H$12))</f>
        <v>4.6594404478522672E-2</v>
      </c>
      <c r="Z46" s="54">
        <f>IF($A46&lt;Customisation!$H$13,P46,P46*(1-Customisation!$H$11*Customisation!$H$12))</f>
        <v>1.9196277712680017E-2</v>
      </c>
      <c r="AA46" s="54">
        <f t="shared" ref="AA46:AJ46" si="64">G46-Q46</f>
        <v>2.5084384000000006E-4</v>
      </c>
      <c r="AB46" s="54">
        <f t="shared" si="64"/>
        <v>1.0334434078612665E-4</v>
      </c>
      <c r="AC46" s="54">
        <f t="shared" si="64"/>
        <v>8.5695520000000021E-5</v>
      </c>
      <c r="AD46" s="54">
        <f t="shared" si="64"/>
        <v>3.5305419589830601E-5</v>
      </c>
      <c r="AE46" s="54">
        <f t="shared" si="64"/>
        <v>3.3230039970474795E-3</v>
      </c>
      <c r="AF46" s="54">
        <f t="shared" si="64"/>
        <v>1.0864670221059785E-3</v>
      </c>
      <c r="AG46" s="54">
        <f t="shared" si="64"/>
        <v>1.5957527360000004E-4</v>
      </c>
      <c r="AH46" s="54">
        <f t="shared" si="64"/>
        <v>6.2823500437093489E-5</v>
      </c>
      <c r="AI46" s="54">
        <f t="shared" si="64"/>
        <v>0.18637761791409074</v>
      </c>
      <c r="AJ46" s="54">
        <f t="shared" si="64"/>
        <v>7.6785110850720095E-2</v>
      </c>
      <c r="AK46" s="1"/>
      <c r="AL46" s="56">
        <f t="shared" si="7"/>
        <v>31.35548</v>
      </c>
      <c r="AM46" s="56">
        <f t="shared" si="8"/>
        <v>6.2710959999999991</v>
      </c>
      <c r="AN46" s="1"/>
      <c r="AO46" s="1"/>
      <c r="AP46" s="1"/>
      <c r="AQ46" s="1"/>
      <c r="AR46" s="1"/>
      <c r="AS46" s="1"/>
      <c r="AT46" s="1"/>
      <c r="AU46" s="1"/>
      <c r="AV46" s="1"/>
      <c r="AW46" s="1"/>
      <c r="AX46" s="1"/>
      <c r="AY46" s="54">
        <f>IF($A46&lt;Customisation!$H$13,G46,G46*(1-Customisation!$H$24*Customisation!$H$12))</f>
        <v>3.1355479999999993E-5</v>
      </c>
      <c r="AZ46" s="54">
        <f>IF($A46&lt;Customisation!$H$13,H46,H46*(1-Customisation!$H$24*Customisation!$H$12))</f>
        <v>1.2918042598265827E-5</v>
      </c>
      <c r="BA46" s="54">
        <f>IF($A46&lt;Customisation!$H$13,I46,I46*(1-Customisation!$H$24*Customisation!$H$12))</f>
        <v>1.0711939999999999E-5</v>
      </c>
      <c r="BB46" s="54">
        <f>IF($A46&lt;Customisation!$H$13,J46,J46*(1-Customisation!$H$24*Customisation!$H$12))</f>
        <v>4.4131774487288234E-6</v>
      </c>
      <c r="BC46" s="54">
        <f>IF($A46&lt;Customisation!$H$13,K46,K46*(1-Customisation!$H$24*Customisation!$H$12))</f>
        <v>4.1537549963093482E-4</v>
      </c>
      <c r="BD46" s="54">
        <f>IF($A46&lt;Customisation!$H$13,L46,L46*(1-Customisation!$H$24*Customisation!$H$12))</f>
        <v>1.3580837776324729E-4</v>
      </c>
      <c r="BE46" s="54">
        <f>IF($A46&lt;Customisation!$H$13,M46,M46*(1-Customisation!$H$24*Customisation!$H$12))</f>
        <v>1.9946909199999998E-5</v>
      </c>
      <c r="BF46" s="54">
        <f>IF($A46&lt;Customisation!$H$13,N46,N46*(1-Customisation!$H$24*Customisation!$H$12))</f>
        <v>7.8529375546366828E-6</v>
      </c>
      <c r="BG46" s="54">
        <f>IF($A46&lt;Customisation!$H$13,O46,O46*(1-Customisation!$H$24*Customisation!$H$12))</f>
        <v>2.3297202239261336E-2</v>
      </c>
      <c r="BH46" s="54">
        <f>IF($A46&lt;Customisation!$H$13,P46,P46*(1-Customisation!$H$24*Customisation!$H$12))</f>
        <v>9.5981388563400084E-3</v>
      </c>
      <c r="BI46" s="54">
        <f t="shared" si="13"/>
        <v>3.1355479999999993E-5</v>
      </c>
      <c r="BJ46" s="54">
        <f t="shared" si="14"/>
        <v>1.2918042598265827E-5</v>
      </c>
      <c r="BK46" s="54">
        <f t="shared" si="15"/>
        <v>1.0711939999999999E-5</v>
      </c>
      <c r="BL46" s="54">
        <f t="shared" si="16"/>
        <v>4.4131774487288234E-6</v>
      </c>
      <c r="BM46" s="54">
        <f t="shared" si="17"/>
        <v>4.1537549963093482E-4</v>
      </c>
      <c r="BN46" s="54">
        <f t="shared" si="18"/>
        <v>1.3580837776324729E-4</v>
      </c>
      <c r="BO46" s="54">
        <f t="shared" si="19"/>
        <v>1.9946909199999998E-5</v>
      </c>
      <c r="BP46" s="54">
        <f t="shared" si="20"/>
        <v>7.8529375546366828E-6</v>
      </c>
      <c r="BQ46" s="54">
        <f t="shared" si="21"/>
        <v>2.3297202239261336E-2</v>
      </c>
      <c r="BR46" s="54">
        <f t="shared" si="22"/>
        <v>9.5981388563400084E-3</v>
      </c>
    </row>
    <row r="47" spans="1:70" ht="14.25" customHeight="1" x14ac:dyDescent="0.3">
      <c r="A47" s="1">
        <f t="shared" si="34"/>
        <v>43</v>
      </c>
      <c r="B47" s="53">
        <f>'Life table'!D45</f>
        <v>0.96055751564986758</v>
      </c>
      <c r="C47" s="53">
        <f>IF($A47&lt;Customisation!$H$13,0,B47)/LOOKUP(Customisation!$H$13,$A$4:$A$104,$B$4:$B$104)</f>
        <v>0.9755510965190759</v>
      </c>
      <c r="D47" s="1">
        <f>IF($A47&lt;=Customisation!$H$13,1,1/(1+Customisation!$H$21)^($A47-Customisation!$H$13))</f>
        <v>0.39998714516107459</v>
      </c>
      <c r="E47" s="1">
        <f t="shared" si="11"/>
        <v>32.600441349469783</v>
      </c>
      <c r="F47" s="1">
        <f t="shared" si="2"/>
        <v>0.39020789805542111</v>
      </c>
      <c r="G47" s="54">
        <f>'Age data'!M51*Customisation!$H$22</f>
        <v>3.1355480000000002E-4</v>
      </c>
      <c r="H47" s="54">
        <f t="shared" si="3"/>
        <v>1.2541788930355171E-4</v>
      </c>
      <c r="I47" s="54">
        <f>'Age data'!N51*Customisation!$H$22</f>
        <v>1.0711940000000002E-4</v>
      </c>
      <c r="J47" s="55">
        <f t="shared" si="4"/>
        <v>4.2846382997367222E-5</v>
      </c>
      <c r="K47" s="54">
        <f>I47*'Life table'!I45</f>
        <v>4.0539881068836709E-3</v>
      </c>
      <c r="L47" s="54">
        <f>J47*'Life table'!J45</f>
        <v>1.2999319001244208E-3</v>
      </c>
      <c r="M47" s="54">
        <f t="shared" si="5"/>
        <v>1.9946909200000004E-4</v>
      </c>
      <c r="N47" s="54">
        <f>((G47-I47)*$AW$5+I47*$AW$6)/(1+Customisation!$H$21)^($A47-12)</f>
        <v>7.6242112180938671E-5</v>
      </c>
      <c r="O47" s="54">
        <f>G47*Customisation!$H$17</f>
        <v>0.23297202239261341</v>
      </c>
      <c r="P47" s="54">
        <f>O47/(1+Customisation!$H$21)^($A47-12)</f>
        <v>9.3185814139223389E-2</v>
      </c>
      <c r="Q47" s="54">
        <f>IF($A47&lt;Customisation!$H$13,G47,G47*(1-Customisation!$H$11*Customisation!$H$12))</f>
        <v>6.2710959999999987E-5</v>
      </c>
      <c r="R47" s="54">
        <f>IF($A47&lt;Customisation!$H$13,H47,H47*(1-Customisation!$H$11*Customisation!$H$12))</f>
        <v>2.5083577860710336E-5</v>
      </c>
      <c r="S47" s="54">
        <f>IF($A47&lt;Customisation!$H$13,I47,I47*(1-Customisation!$H$11*Customisation!$H$12))</f>
        <v>2.1423879999999999E-5</v>
      </c>
      <c r="T47" s="54">
        <f>IF($A47&lt;Customisation!$H$13,J47,J47*(1-Customisation!$H$11*Customisation!$H$12))</f>
        <v>8.5692765994734421E-6</v>
      </c>
      <c r="U47" s="54">
        <f>IF($A47&lt;Customisation!$H$13,K47,K47*(1-Customisation!$H$11*Customisation!$H$12))</f>
        <v>8.1079762137673396E-4</v>
      </c>
      <c r="V47" s="54">
        <f>IF($A47&lt;Customisation!$H$13,L47,L47*(1-Customisation!$H$11*Customisation!$H$12))</f>
        <v>2.5998638002488409E-4</v>
      </c>
      <c r="W47" s="54">
        <f>IF($A47&lt;Customisation!$H$13,M47,M47*(1-Customisation!$H$11*Customisation!$H$12))</f>
        <v>3.9893818399999996E-5</v>
      </c>
      <c r="X47" s="54">
        <f>IF($A47&lt;Customisation!$H$13,N47,N47*(1-Customisation!$H$11*Customisation!$H$12))</f>
        <v>1.5248422436187731E-5</v>
      </c>
      <c r="Y47" s="54">
        <f>IF($A47&lt;Customisation!$H$13,O47,O47*(1-Customisation!$H$11*Customisation!$H$12))</f>
        <v>4.6594404478522672E-2</v>
      </c>
      <c r="Z47" s="54">
        <f>IF($A47&lt;Customisation!$H$13,P47,P47*(1-Customisation!$H$11*Customisation!$H$12))</f>
        <v>1.8637162827844674E-2</v>
      </c>
      <c r="AA47" s="54">
        <f t="shared" ref="AA47:AJ47" si="65">G47-Q47</f>
        <v>2.5084384000000006E-4</v>
      </c>
      <c r="AB47" s="54">
        <f t="shared" si="65"/>
        <v>1.0033431144284137E-4</v>
      </c>
      <c r="AC47" s="54">
        <f t="shared" si="65"/>
        <v>8.5695520000000021E-5</v>
      </c>
      <c r="AD47" s="54">
        <f t="shared" si="65"/>
        <v>3.4277106397893782E-5</v>
      </c>
      <c r="AE47" s="54">
        <f t="shared" si="65"/>
        <v>3.2431904855069367E-3</v>
      </c>
      <c r="AF47" s="54">
        <f t="shared" si="65"/>
        <v>1.0399455200995368E-3</v>
      </c>
      <c r="AG47" s="54">
        <f t="shared" si="65"/>
        <v>1.5957527360000004E-4</v>
      </c>
      <c r="AH47" s="54">
        <f t="shared" si="65"/>
        <v>6.0993689744750942E-5</v>
      </c>
      <c r="AI47" s="54">
        <f t="shared" si="65"/>
        <v>0.18637761791409074</v>
      </c>
      <c r="AJ47" s="54">
        <f t="shared" si="65"/>
        <v>7.4548651311378722E-2</v>
      </c>
      <c r="AK47" s="1"/>
      <c r="AL47" s="56">
        <f t="shared" si="7"/>
        <v>31.35548</v>
      </c>
      <c r="AM47" s="56">
        <f t="shared" si="8"/>
        <v>6.2710959999999991</v>
      </c>
      <c r="AN47" s="1"/>
      <c r="AO47" s="1"/>
      <c r="AP47" s="1"/>
      <c r="AQ47" s="1"/>
      <c r="AR47" s="1"/>
      <c r="AS47" s="1"/>
      <c r="AT47" s="1"/>
      <c r="AU47" s="1"/>
      <c r="AV47" s="1"/>
      <c r="AW47" s="1"/>
      <c r="AX47" s="1"/>
      <c r="AY47" s="54">
        <f>IF($A47&lt;Customisation!$H$13,G47,G47*(1-Customisation!$H$24*Customisation!$H$12))</f>
        <v>3.1355479999999993E-5</v>
      </c>
      <c r="AZ47" s="54">
        <f>IF($A47&lt;Customisation!$H$13,H47,H47*(1-Customisation!$H$24*Customisation!$H$12))</f>
        <v>1.2541788930355168E-5</v>
      </c>
      <c r="BA47" s="54">
        <f>IF($A47&lt;Customisation!$H$13,I47,I47*(1-Customisation!$H$24*Customisation!$H$12))</f>
        <v>1.0711939999999999E-5</v>
      </c>
      <c r="BB47" s="54">
        <f>IF($A47&lt;Customisation!$H$13,J47,J47*(1-Customisation!$H$24*Customisation!$H$12))</f>
        <v>4.284638299736721E-6</v>
      </c>
      <c r="BC47" s="54">
        <f>IF($A47&lt;Customisation!$H$13,K47,K47*(1-Customisation!$H$24*Customisation!$H$12))</f>
        <v>4.0539881068836698E-4</v>
      </c>
      <c r="BD47" s="54">
        <f>IF($A47&lt;Customisation!$H$13,L47,L47*(1-Customisation!$H$24*Customisation!$H$12))</f>
        <v>1.2999319001244205E-4</v>
      </c>
      <c r="BE47" s="54">
        <f>IF($A47&lt;Customisation!$H$13,M47,M47*(1-Customisation!$H$24*Customisation!$H$12))</f>
        <v>1.9946909199999998E-5</v>
      </c>
      <c r="BF47" s="54">
        <f>IF($A47&lt;Customisation!$H$13,N47,N47*(1-Customisation!$H$24*Customisation!$H$12))</f>
        <v>7.6242112180938653E-6</v>
      </c>
      <c r="BG47" s="54">
        <f>IF($A47&lt;Customisation!$H$13,O47,O47*(1-Customisation!$H$24*Customisation!$H$12))</f>
        <v>2.3297202239261336E-2</v>
      </c>
      <c r="BH47" s="54">
        <f>IF($A47&lt;Customisation!$H$13,P47,P47*(1-Customisation!$H$24*Customisation!$H$12))</f>
        <v>9.3185814139223368E-3</v>
      </c>
      <c r="BI47" s="54">
        <f t="shared" si="13"/>
        <v>3.1355479999999993E-5</v>
      </c>
      <c r="BJ47" s="54">
        <f t="shared" si="14"/>
        <v>1.2541788930355168E-5</v>
      </c>
      <c r="BK47" s="54">
        <f t="shared" si="15"/>
        <v>1.0711939999999999E-5</v>
      </c>
      <c r="BL47" s="54">
        <f t="shared" si="16"/>
        <v>4.284638299736721E-6</v>
      </c>
      <c r="BM47" s="54">
        <f t="shared" si="17"/>
        <v>4.0539881068836698E-4</v>
      </c>
      <c r="BN47" s="54">
        <f t="shared" si="18"/>
        <v>1.2999319001244205E-4</v>
      </c>
      <c r="BO47" s="54">
        <f t="shared" si="19"/>
        <v>1.9946909199999998E-5</v>
      </c>
      <c r="BP47" s="54">
        <f t="shared" si="20"/>
        <v>7.6242112180938653E-6</v>
      </c>
      <c r="BQ47" s="54">
        <f t="shared" si="21"/>
        <v>2.3297202239261336E-2</v>
      </c>
      <c r="BR47" s="54">
        <f t="shared" si="22"/>
        <v>9.3185814139223368E-3</v>
      </c>
    </row>
    <row r="48" spans="1:70" ht="14.25" customHeight="1" x14ac:dyDescent="0.3">
      <c r="A48" s="1">
        <f t="shared" si="34"/>
        <v>44</v>
      </c>
      <c r="B48" s="53">
        <f>'Life table'!D46</f>
        <v>0.95883811769685434</v>
      </c>
      <c r="C48" s="53">
        <f>IF($A48&lt;Customisation!$H$13,0,B48)/LOOKUP(Customisation!$H$13,$A$4:$A$104,$B$4:$B$104)</f>
        <v>0.97380486005630673</v>
      </c>
      <c r="D48" s="1">
        <f>IF($A48&lt;=Customisation!$H$13,1,1/(1+Customisation!$H$21)^($A48-Customisation!$H$13))</f>
        <v>0.38833703413696569</v>
      </c>
      <c r="E48" s="1">
        <f t="shared" si="11"/>
        <v>33.00042849463086</v>
      </c>
      <c r="F48" s="1">
        <f t="shared" si="2"/>
        <v>0.37816449118242906</v>
      </c>
      <c r="G48" s="54">
        <f>'Age data'!M52*Customisation!$H$22</f>
        <v>3.1355480000000002E-4</v>
      </c>
      <c r="H48" s="54">
        <f t="shared" si="3"/>
        <v>1.2176494107140946E-4</v>
      </c>
      <c r="I48" s="54">
        <f>'Age data'!N52*Customisation!$H$22</f>
        <v>1.0711940000000002E-4</v>
      </c>
      <c r="J48" s="55">
        <f t="shared" si="4"/>
        <v>4.1598430094531289E-5</v>
      </c>
      <c r="K48" s="54">
        <f>I48*'Life table'!I46</f>
        <v>3.9540423144896085E-3</v>
      </c>
      <c r="L48" s="54">
        <f>J48*'Life table'!J46</f>
        <v>1.2434805002280696E-3</v>
      </c>
      <c r="M48" s="54">
        <f t="shared" si="5"/>
        <v>1.9946909200000004E-4</v>
      </c>
      <c r="N48" s="54">
        <f>((G48-I48)*$AW$5+I48*$AW$6)/(1+Customisation!$H$21)^($A48-12)</f>
        <v>7.4021468136833675E-5</v>
      </c>
      <c r="O48" s="54">
        <f>G48*Customisation!$H$17</f>
        <v>0.23297202239261341</v>
      </c>
      <c r="P48" s="54">
        <f>O48/(1+Customisation!$H$21)^($A48-12)</f>
        <v>9.0471664212838254E-2</v>
      </c>
      <c r="Q48" s="54">
        <f>IF($A48&lt;Customisation!$H$13,G48,G48*(1-Customisation!$H$11*Customisation!$H$12))</f>
        <v>6.2710959999999987E-5</v>
      </c>
      <c r="R48" s="54">
        <f>IF($A48&lt;Customisation!$H$13,H48,H48*(1-Customisation!$H$11*Customisation!$H$12))</f>
        <v>2.4352988214281886E-5</v>
      </c>
      <c r="S48" s="54">
        <f>IF($A48&lt;Customisation!$H$13,I48,I48*(1-Customisation!$H$11*Customisation!$H$12))</f>
        <v>2.1423879999999999E-5</v>
      </c>
      <c r="T48" s="54">
        <f>IF($A48&lt;Customisation!$H$13,J48,J48*(1-Customisation!$H$11*Customisation!$H$12))</f>
        <v>8.3196860189062558E-6</v>
      </c>
      <c r="U48" s="54">
        <f>IF($A48&lt;Customisation!$H$13,K48,K48*(1-Customisation!$H$11*Customisation!$H$12))</f>
        <v>7.9080846289792154E-4</v>
      </c>
      <c r="V48" s="54">
        <f>IF($A48&lt;Customisation!$H$13,L48,L48*(1-Customisation!$H$11*Customisation!$H$12))</f>
        <v>2.4869610004561385E-4</v>
      </c>
      <c r="W48" s="54">
        <f>IF($A48&lt;Customisation!$H$13,M48,M48*(1-Customisation!$H$11*Customisation!$H$12))</f>
        <v>3.9893818399999996E-5</v>
      </c>
      <c r="X48" s="54">
        <f>IF($A48&lt;Customisation!$H$13,N48,N48*(1-Customisation!$H$11*Customisation!$H$12))</f>
        <v>1.4804293627366732E-5</v>
      </c>
      <c r="Y48" s="54">
        <f>IF($A48&lt;Customisation!$H$13,O48,O48*(1-Customisation!$H$11*Customisation!$H$12))</f>
        <v>4.6594404478522672E-2</v>
      </c>
      <c r="Z48" s="54">
        <f>IF($A48&lt;Customisation!$H$13,P48,P48*(1-Customisation!$H$11*Customisation!$H$12))</f>
        <v>1.8094332842567645E-2</v>
      </c>
      <c r="AA48" s="54">
        <f t="shared" ref="AA48:AJ48" si="66">G48-Q48</f>
        <v>2.5084384000000006E-4</v>
      </c>
      <c r="AB48" s="54">
        <f t="shared" si="66"/>
        <v>9.7411952857127571E-5</v>
      </c>
      <c r="AC48" s="54">
        <f t="shared" si="66"/>
        <v>8.5695520000000021E-5</v>
      </c>
      <c r="AD48" s="54">
        <f t="shared" si="66"/>
        <v>3.3278744075625037E-5</v>
      </c>
      <c r="AE48" s="54">
        <f t="shared" si="66"/>
        <v>3.163233851591687E-3</v>
      </c>
      <c r="AF48" s="54">
        <f t="shared" si="66"/>
        <v>9.9478440018245583E-4</v>
      </c>
      <c r="AG48" s="54">
        <f t="shared" si="66"/>
        <v>1.5957527360000004E-4</v>
      </c>
      <c r="AH48" s="54">
        <f t="shared" si="66"/>
        <v>5.9217174509466941E-5</v>
      </c>
      <c r="AI48" s="54">
        <f t="shared" si="66"/>
        <v>0.18637761791409074</v>
      </c>
      <c r="AJ48" s="54">
        <f t="shared" si="66"/>
        <v>7.2377331370270609E-2</v>
      </c>
      <c r="AK48" s="1"/>
      <c r="AL48" s="56">
        <f t="shared" si="7"/>
        <v>31.35548</v>
      </c>
      <c r="AM48" s="56">
        <f t="shared" si="8"/>
        <v>6.2710959999999991</v>
      </c>
      <c r="AN48" s="1"/>
      <c r="AO48" s="1"/>
      <c r="AP48" s="1"/>
      <c r="AQ48" s="1"/>
      <c r="AR48" s="1"/>
      <c r="AS48" s="1"/>
      <c r="AT48" s="1"/>
      <c r="AU48" s="1"/>
      <c r="AV48" s="1"/>
      <c r="AW48" s="1"/>
      <c r="AX48" s="1"/>
      <c r="AY48" s="54">
        <f>IF($A48&lt;Customisation!$H$13,G48,G48*(1-Customisation!$H$24*Customisation!$H$12))</f>
        <v>3.1355479999999993E-5</v>
      </c>
      <c r="AZ48" s="54">
        <f>IF($A48&lt;Customisation!$H$13,H48,H48*(1-Customisation!$H$24*Customisation!$H$12))</f>
        <v>1.2176494107140943E-5</v>
      </c>
      <c r="BA48" s="54">
        <f>IF($A48&lt;Customisation!$H$13,I48,I48*(1-Customisation!$H$24*Customisation!$H$12))</f>
        <v>1.0711939999999999E-5</v>
      </c>
      <c r="BB48" s="54">
        <f>IF($A48&lt;Customisation!$H$13,J48,J48*(1-Customisation!$H$24*Customisation!$H$12))</f>
        <v>4.1598430094531279E-6</v>
      </c>
      <c r="BC48" s="54">
        <f>IF($A48&lt;Customisation!$H$13,K48,K48*(1-Customisation!$H$24*Customisation!$H$12))</f>
        <v>3.9540423144896077E-4</v>
      </c>
      <c r="BD48" s="54">
        <f>IF($A48&lt;Customisation!$H$13,L48,L48*(1-Customisation!$H$24*Customisation!$H$12))</f>
        <v>1.2434805002280692E-4</v>
      </c>
      <c r="BE48" s="54">
        <f>IF($A48&lt;Customisation!$H$13,M48,M48*(1-Customisation!$H$24*Customisation!$H$12))</f>
        <v>1.9946909199999998E-5</v>
      </c>
      <c r="BF48" s="54">
        <f>IF($A48&lt;Customisation!$H$13,N48,N48*(1-Customisation!$H$24*Customisation!$H$12))</f>
        <v>7.402146813683366E-6</v>
      </c>
      <c r="BG48" s="54">
        <f>IF($A48&lt;Customisation!$H$13,O48,O48*(1-Customisation!$H$24*Customisation!$H$12))</f>
        <v>2.3297202239261336E-2</v>
      </c>
      <c r="BH48" s="54">
        <f>IF($A48&lt;Customisation!$H$13,P48,P48*(1-Customisation!$H$24*Customisation!$H$12))</f>
        <v>9.0471664212838226E-3</v>
      </c>
      <c r="BI48" s="54">
        <f t="shared" si="13"/>
        <v>3.1355479999999993E-5</v>
      </c>
      <c r="BJ48" s="54">
        <f t="shared" si="14"/>
        <v>1.2176494107140943E-5</v>
      </c>
      <c r="BK48" s="54">
        <f t="shared" si="15"/>
        <v>1.0711939999999999E-5</v>
      </c>
      <c r="BL48" s="54">
        <f t="shared" si="16"/>
        <v>4.1598430094531279E-6</v>
      </c>
      <c r="BM48" s="54">
        <f t="shared" si="17"/>
        <v>3.9540423144896077E-4</v>
      </c>
      <c r="BN48" s="54">
        <f t="shared" si="18"/>
        <v>1.2434805002280692E-4</v>
      </c>
      <c r="BO48" s="54">
        <f t="shared" si="19"/>
        <v>1.9946909199999998E-5</v>
      </c>
      <c r="BP48" s="54">
        <f t="shared" si="20"/>
        <v>7.402146813683366E-6</v>
      </c>
      <c r="BQ48" s="54">
        <f t="shared" si="21"/>
        <v>2.3297202239261336E-2</v>
      </c>
      <c r="BR48" s="54">
        <f t="shared" si="22"/>
        <v>9.0471664212838226E-3</v>
      </c>
    </row>
    <row r="49" spans="1:70" ht="14.25" customHeight="1" x14ac:dyDescent="0.3">
      <c r="A49" s="1">
        <f t="shared" si="34"/>
        <v>45</v>
      </c>
      <c r="B49" s="53">
        <f>'Life table'!D47</f>
        <v>0.95712179746617698</v>
      </c>
      <c r="C49" s="53">
        <f>IF($A49&lt;Customisation!$H$13,0,B49)/LOOKUP(Customisation!$H$13,$A$4:$A$104,$B$4:$B$104)</f>
        <v>0.972061749356806</v>
      </c>
      <c r="D49" s="1">
        <f>IF($A49&lt;=Customisation!$H$13,1,1/(1+Customisation!$H$21)^($A49-Customisation!$H$13))</f>
        <v>0.37702624673491814</v>
      </c>
      <c r="E49" s="1">
        <f t="shared" si="11"/>
        <v>33.388765528767827</v>
      </c>
      <c r="F49" s="1">
        <f t="shared" si="2"/>
        <v>0.36649279295457526</v>
      </c>
      <c r="G49" s="54">
        <f>'Age data'!M53*Customisation!$H$22</f>
        <v>3.2845219999999998E-4</v>
      </c>
      <c r="H49" s="54">
        <f t="shared" si="3"/>
        <v>1.2383510019782666E-4</v>
      </c>
      <c r="I49" s="54">
        <f>'Age data'!N53*Customisation!$H$22</f>
        <v>1.390424E-4</v>
      </c>
      <c r="J49" s="55">
        <f t="shared" si="4"/>
        <v>5.242263420901518E-5</v>
      </c>
      <c r="K49" s="54">
        <f>I49*'Life table'!I47</f>
        <v>5.0024356984771697E-3</v>
      </c>
      <c r="L49" s="54">
        <f>J49*'Life table'!J47</f>
        <v>1.5429210766672319E-3</v>
      </c>
      <c r="M49" s="54">
        <f t="shared" si="5"/>
        <v>2.1806955999999997E-4</v>
      </c>
      <c r="N49" s="54">
        <f>((G49-I49)*$AW$5+I49*$AW$6)/(1+Customisation!$H$21)^($A49-12)</f>
        <v>7.8804689842301053E-5</v>
      </c>
      <c r="O49" s="54">
        <f>G49*Customisation!$H$17</f>
        <v>0.2440408288863801</v>
      </c>
      <c r="P49" s="54">
        <f>O49/(1+Customisation!$H$21)^($A49-12)</f>
        <v>9.2009797765110285E-2</v>
      </c>
      <c r="Q49" s="54">
        <f>IF($A49&lt;Customisation!$H$13,G49,G49*(1-Customisation!$H$11*Customisation!$H$12))</f>
        <v>6.569043999999998E-5</v>
      </c>
      <c r="R49" s="54">
        <f>IF($A49&lt;Customisation!$H$13,H49,H49*(1-Customisation!$H$11*Customisation!$H$12))</f>
        <v>2.4767020039565326E-5</v>
      </c>
      <c r="S49" s="54">
        <f>IF($A49&lt;Customisation!$H$13,I49,I49*(1-Customisation!$H$11*Customisation!$H$12))</f>
        <v>2.7808479999999995E-5</v>
      </c>
      <c r="T49" s="54">
        <f>IF($A49&lt;Customisation!$H$13,J49,J49*(1-Customisation!$H$11*Customisation!$H$12))</f>
        <v>1.0484526841803034E-5</v>
      </c>
      <c r="U49" s="54">
        <f>IF($A49&lt;Customisation!$H$13,K49,K49*(1-Customisation!$H$11*Customisation!$H$12))</f>
        <v>1.0004871396954338E-3</v>
      </c>
      <c r="V49" s="54">
        <f>IF($A49&lt;Customisation!$H$13,L49,L49*(1-Customisation!$H$11*Customisation!$H$12))</f>
        <v>3.0858421533344632E-4</v>
      </c>
      <c r="W49" s="54">
        <f>IF($A49&lt;Customisation!$H$13,M49,M49*(1-Customisation!$H$11*Customisation!$H$12))</f>
        <v>4.3613911999999985E-5</v>
      </c>
      <c r="X49" s="54">
        <f>IF($A49&lt;Customisation!$H$13,N49,N49*(1-Customisation!$H$11*Customisation!$H$12))</f>
        <v>1.5760937968460207E-5</v>
      </c>
      <c r="Y49" s="54">
        <f>IF($A49&lt;Customisation!$H$13,O49,O49*(1-Customisation!$H$11*Customisation!$H$12))</f>
        <v>4.8808165777276008E-2</v>
      </c>
      <c r="Z49" s="54">
        <f>IF($A49&lt;Customisation!$H$13,P49,P49*(1-Customisation!$H$11*Customisation!$H$12))</f>
        <v>1.8401959553022054E-2</v>
      </c>
      <c r="AA49" s="54">
        <f t="shared" ref="AA49:AJ49" si="67">G49-Q49</f>
        <v>2.6276176000000003E-4</v>
      </c>
      <c r="AB49" s="54">
        <f t="shared" si="67"/>
        <v>9.906808015826133E-5</v>
      </c>
      <c r="AC49" s="54">
        <f t="shared" si="67"/>
        <v>1.1123392000000001E-4</v>
      </c>
      <c r="AD49" s="54">
        <f t="shared" si="67"/>
        <v>4.1938107367212144E-5</v>
      </c>
      <c r="AE49" s="54">
        <f t="shared" si="67"/>
        <v>4.0019485587817361E-3</v>
      </c>
      <c r="AF49" s="54">
        <f t="shared" si="67"/>
        <v>1.2343368613337855E-3</v>
      </c>
      <c r="AG49" s="54">
        <f t="shared" si="67"/>
        <v>1.74455648E-4</v>
      </c>
      <c r="AH49" s="54">
        <f t="shared" si="67"/>
        <v>6.3043751873840842E-5</v>
      </c>
      <c r="AI49" s="54">
        <f t="shared" si="67"/>
        <v>0.19523266310910409</v>
      </c>
      <c r="AJ49" s="54">
        <f t="shared" si="67"/>
        <v>7.3607838212088231E-2</v>
      </c>
      <c r="AK49" s="1"/>
      <c r="AL49" s="56">
        <f t="shared" si="7"/>
        <v>32.845219999999998</v>
      </c>
      <c r="AM49" s="56">
        <f t="shared" si="8"/>
        <v>6.5690439999999981</v>
      </c>
      <c r="AN49" s="1"/>
      <c r="AO49" s="1"/>
      <c r="AP49" s="1"/>
      <c r="AQ49" s="1"/>
      <c r="AR49" s="1"/>
      <c r="AS49" s="1"/>
      <c r="AT49" s="1"/>
      <c r="AU49" s="1"/>
      <c r="AV49" s="1"/>
      <c r="AW49" s="1"/>
      <c r="AX49" s="1"/>
      <c r="AY49" s="54">
        <f>IF($A49&lt;Customisation!$H$13,G49,G49*(1-Customisation!$H$24*Customisation!$H$12))</f>
        <v>3.284521999999999E-5</v>
      </c>
      <c r="AZ49" s="54">
        <f>IF($A49&lt;Customisation!$H$13,H49,H49*(1-Customisation!$H$24*Customisation!$H$12))</f>
        <v>1.2383510019782663E-5</v>
      </c>
      <c r="BA49" s="54">
        <f>IF($A49&lt;Customisation!$H$13,I49,I49*(1-Customisation!$H$24*Customisation!$H$12))</f>
        <v>1.3904239999999998E-5</v>
      </c>
      <c r="BB49" s="54">
        <f>IF($A49&lt;Customisation!$H$13,J49,J49*(1-Customisation!$H$24*Customisation!$H$12))</f>
        <v>5.2422634209015171E-6</v>
      </c>
      <c r="BC49" s="54">
        <f>IF($A49&lt;Customisation!$H$13,K49,K49*(1-Customisation!$H$24*Customisation!$H$12))</f>
        <v>5.0024356984771691E-4</v>
      </c>
      <c r="BD49" s="54">
        <f>IF($A49&lt;Customisation!$H$13,L49,L49*(1-Customisation!$H$24*Customisation!$H$12))</f>
        <v>1.5429210766672316E-4</v>
      </c>
      <c r="BE49" s="54">
        <f>IF($A49&lt;Customisation!$H$13,M49,M49*(1-Customisation!$H$24*Customisation!$H$12))</f>
        <v>2.1806955999999993E-5</v>
      </c>
      <c r="BF49" s="54">
        <f>IF($A49&lt;Customisation!$H$13,N49,N49*(1-Customisation!$H$24*Customisation!$H$12))</f>
        <v>7.8804689842301036E-6</v>
      </c>
      <c r="BG49" s="54">
        <f>IF($A49&lt;Customisation!$H$13,O49,O49*(1-Customisation!$H$24*Customisation!$H$12))</f>
        <v>2.4404082888638004E-2</v>
      </c>
      <c r="BH49" s="54">
        <f>IF($A49&lt;Customisation!$H$13,P49,P49*(1-Customisation!$H$24*Customisation!$H$12))</f>
        <v>9.2009797765110271E-3</v>
      </c>
      <c r="BI49" s="54">
        <f t="shared" si="13"/>
        <v>3.284521999999999E-5</v>
      </c>
      <c r="BJ49" s="54">
        <f t="shared" si="14"/>
        <v>1.2383510019782663E-5</v>
      </c>
      <c r="BK49" s="54">
        <f t="shared" si="15"/>
        <v>1.3904239999999998E-5</v>
      </c>
      <c r="BL49" s="54">
        <f t="shared" si="16"/>
        <v>5.2422634209015171E-6</v>
      </c>
      <c r="BM49" s="54">
        <f t="shared" si="17"/>
        <v>5.0024356984771691E-4</v>
      </c>
      <c r="BN49" s="54">
        <f t="shared" si="18"/>
        <v>1.5429210766672316E-4</v>
      </c>
      <c r="BO49" s="54">
        <f t="shared" si="19"/>
        <v>2.1806955999999993E-5</v>
      </c>
      <c r="BP49" s="54">
        <f t="shared" si="20"/>
        <v>7.8804689842301036E-6</v>
      </c>
      <c r="BQ49" s="54">
        <f t="shared" si="21"/>
        <v>2.4404082888638004E-2</v>
      </c>
      <c r="BR49" s="54">
        <f t="shared" si="22"/>
        <v>9.2009797765110271E-3</v>
      </c>
    </row>
    <row r="50" spans="1:70" ht="14.25" customHeight="1" x14ac:dyDescent="0.3">
      <c r="A50" s="1">
        <f t="shared" si="34"/>
        <v>46</v>
      </c>
      <c r="B50" s="53">
        <f>'Life table'!D48</f>
        <v>0.95454713983099304</v>
      </c>
      <c r="C50" s="53">
        <f>IF($A50&lt;Customisation!$H$13,0,B50)/LOOKUP(Customisation!$H$13,$A$4:$A$104,$B$4:$B$104)</f>
        <v>0.96944690325103622</v>
      </c>
      <c r="D50" s="1">
        <f>IF($A50&lt;=Customisation!$H$13,1,1/(1+Customisation!$H$21)^($A50-Customisation!$H$13))</f>
        <v>0.36604489974263904</v>
      </c>
      <c r="E50" s="1">
        <f t="shared" si="11"/>
        <v>33.765791775502748</v>
      </c>
      <c r="F50" s="1">
        <f t="shared" si="2"/>
        <v>0.35486109450633746</v>
      </c>
      <c r="G50" s="54">
        <f>'Age data'!M54*Customisation!$H$22</f>
        <v>3.2845219999999998E-4</v>
      </c>
      <c r="H50" s="54">
        <f t="shared" si="3"/>
        <v>1.2022825261924922E-4</v>
      </c>
      <c r="I50" s="54">
        <f>'Age data'!N54*Customisation!$H$22</f>
        <v>1.390424E-4</v>
      </c>
      <c r="J50" s="55">
        <f t="shared" si="4"/>
        <v>5.0895761367975915E-5</v>
      </c>
      <c r="K50" s="54">
        <f>I50*'Life table'!I48</f>
        <v>4.8766986298193829E-3</v>
      </c>
      <c r="L50" s="54">
        <f>J50*'Life table'!J48</f>
        <v>1.4746609310037784E-3</v>
      </c>
      <c r="M50" s="54">
        <f t="shared" si="5"/>
        <v>2.1806955999999997E-4</v>
      </c>
      <c r="N50" s="54">
        <f>((G50-I50)*$AW$5+I50*$AW$6)/(1+Customisation!$H$21)^($A50-12)</f>
        <v>7.6509407613884535E-5</v>
      </c>
      <c r="O50" s="54">
        <f>G50*Customisation!$H$17</f>
        <v>0.2440408288863801</v>
      </c>
      <c r="P50" s="54">
        <f>O50/(1+Customisation!$H$21)^($A50-12)</f>
        <v>8.9329900742825527E-2</v>
      </c>
      <c r="Q50" s="54">
        <f>IF($A50&lt;Customisation!$H$13,G50,G50*(1-Customisation!$H$11*Customisation!$H$12))</f>
        <v>6.569043999999998E-5</v>
      </c>
      <c r="R50" s="54">
        <f>IF($A50&lt;Customisation!$H$13,H50,H50*(1-Customisation!$H$11*Customisation!$H$12))</f>
        <v>2.4045650523849839E-5</v>
      </c>
      <c r="S50" s="54">
        <f>IF($A50&lt;Customisation!$H$13,I50,I50*(1-Customisation!$H$11*Customisation!$H$12))</f>
        <v>2.7808479999999995E-5</v>
      </c>
      <c r="T50" s="54">
        <f>IF($A50&lt;Customisation!$H$13,J50,J50*(1-Customisation!$H$11*Customisation!$H$12))</f>
        <v>1.017915227359518E-5</v>
      </c>
      <c r="U50" s="54">
        <f>IF($A50&lt;Customisation!$H$13,K50,K50*(1-Customisation!$H$11*Customisation!$H$12))</f>
        <v>9.7533972596387634E-4</v>
      </c>
      <c r="V50" s="54">
        <f>IF($A50&lt;Customisation!$H$13,L50,L50*(1-Customisation!$H$11*Customisation!$H$12))</f>
        <v>2.9493218620075563E-4</v>
      </c>
      <c r="W50" s="54">
        <f>IF($A50&lt;Customisation!$H$13,M50,M50*(1-Customisation!$H$11*Customisation!$H$12))</f>
        <v>4.3613911999999985E-5</v>
      </c>
      <c r="X50" s="54">
        <f>IF($A50&lt;Customisation!$H$13,N50,N50*(1-Customisation!$H$11*Customisation!$H$12))</f>
        <v>1.5301881522776905E-5</v>
      </c>
      <c r="Y50" s="54">
        <f>IF($A50&lt;Customisation!$H$13,O50,O50*(1-Customisation!$H$11*Customisation!$H$12))</f>
        <v>4.8808165777276008E-2</v>
      </c>
      <c r="Z50" s="54">
        <f>IF($A50&lt;Customisation!$H$13,P50,P50*(1-Customisation!$H$11*Customisation!$H$12))</f>
        <v>1.7865980148565101E-2</v>
      </c>
      <c r="AA50" s="54">
        <f t="shared" ref="AA50:AJ50" si="68">G50-Q50</f>
        <v>2.6276176000000003E-4</v>
      </c>
      <c r="AB50" s="54">
        <f t="shared" si="68"/>
        <v>9.6182602095399385E-5</v>
      </c>
      <c r="AC50" s="54">
        <f t="shared" si="68"/>
        <v>1.1123392000000001E-4</v>
      </c>
      <c r="AD50" s="54">
        <f t="shared" si="68"/>
        <v>4.0716609094380735E-5</v>
      </c>
      <c r="AE50" s="54">
        <f t="shared" si="68"/>
        <v>3.9013589038555067E-3</v>
      </c>
      <c r="AF50" s="54">
        <f t="shared" si="68"/>
        <v>1.1797287448030228E-3</v>
      </c>
      <c r="AG50" s="54">
        <f t="shared" si="68"/>
        <v>1.74455648E-4</v>
      </c>
      <c r="AH50" s="54">
        <f t="shared" si="68"/>
        <v>6.1207526091107634E-5</v>
      </c>
      <c r="AI50" s="54">
        <f t="shared" si="68"/>
        <v>0.19523266310910409</v>
      </c>
      <c r="AJ50" s="54">
        <f t="shared" si="68"/>
        <v>7.1463920594260433E-2</v>
      </c>
      <c r="AK50" s="1"/>
      <c r="AL50" s="56">
        <f t="shared" si="7"/>
        <v>32.845219999999998</v>
      </c>
      <c r="AM50" s="56">
        <f t="shared" si="8"/>
        <v>6.5690439999999981</v>
      </c>
      <c r="AN50" s="1"/>
      <c r="AO50" s="1"/>
      <c r="AP50" s="1"/>
      <c r="AQ50" s="1"/>
      <c r="AR50" s="1"/>
      <c r="AS50" s="1"/>
      <c r="AT50" s="1"/>
      <c r="AU50" s="1"/>
      <c r="AV50" s="1"/>
      <c r="AW50" s="1"/>
      <c r="AX50" s="1"/>
      <c r="AY50" s="54">
        <f>IF($A50&lt;Customisation!$H$13,G50,G50*(1-Customisation!$H$24*Customisation!$H$12))</f>
        <v>3.284521999999999E-5</v>
      </c>
      <c r="AZ50" s="54">
        <f>IF($A50&lt;Customisation!$H$13,H50,H50*(1-Customisation!$H$24*Customisation!$H$12))</f>
        <v>1.202282526192492E-5</v>
      </c>
      <c r="BA50" s="54">
        <f>IF($A50&lt;Customisation!$H$13,I50,I50*(1-Customisation!$H$24*Customisation!$H$12))</f>
        <v>1.3904239999999998E-5</v>
      </c>
      <c r="BB50" s="54">
        <f>IF($A50&lt;Customisation!$H$13,J50,J50*(1-Customisation!$H$24*Customisation!$H$12))</f>
        <v>5.0895761367975901E-6</v>
      </c>
      <c r="BC50" s="54">
        <f>IF($A50&lt;Customisation!$H$13,K50,K50*(1-Customisation!$H$24*Customisation!$H$12))</f>
        <v>4.8766986298193817E-4</v>
      </c>
      <c r="BD50" s="54">
        <f>IF($A50&lt;Customisation!$H$13,L50,L50*(1-Customisation!$H$24*Customisation!$H$12))</f>
        <v>1.4746609310037782E-4</v>
      </c>
      <c r="BE50" s="54">
        <f>IF($A50&lt;Customisation!$H$13,M50,M50*(1-Customisation!$H$24*Customisation!$H$12))</f>
        <v>2.1806955999999993E-5</v>
      </c>
      <c r="BF50" s="54">
        <f>IF($A50&lt;Customisation!$H$13,N50,N50*(1-Customisation!$H$24*Customisation!$H$12))</f>
        <v>7.6509407613884525E-6</v>
      </c>
      <c r="BG50" s="54">
        <f>IF($A50&lt;Customisation!$H$13,O50,O50*(1-Customisation!$H$24*Customisation!$H$12))</f>
        <v>2.4404082888638004E-2</v>
      </c>
      <c r="BH50" s="54">
        <f>IF($A50&lt;Customisation!$H$13,P50,P50*(1-Customisation!$H$24*Customisation!$H$12))</f>
        <v>8.9329900742825506E-3</v>
      </c>
      <c r="BI50" s="54">
        <f t="shared" si="13"/>
        <v>3.284521999999999E-5</v>
      </c>
      <c r="BJ50" s="54">
        <f t="shared" si="14"/>
        <v>1.202282526192492E-5</v>
      </c>
      <c r="BK50" s="54">
        <f t="shared" si="15"/>
        <v>1.3904239999999998E-5</v>
      </c>
      <c r="BL50" s="54">
        <f t="shared" si="16"/>
        <v>5.0895761367975901E-6</v>
      </c>
      <c r="BM50" s="54">
        <f t="shared" si="17"/>
        <v>4.8766986298193817E-4</v>
      </c>
      <c r="BN50" s="54">
        <f t="shared" si="18"/>
        <v>1.4746609310037782E-4</v>
      </c>
      <c r="BO50" s="54">
        <f t="shared" si="19"/>
        <v>2.1806955999999993E-5</v>
      </c>
      <c r="BP50" s="54">
        <f t="shared" si="20"/>
        <v>7.6509407613884525E-6</v>
      </c>
      <c r="BQ50" s="54">
        <f t="shared" si="21"/>
        <v>2.4404082888638004E-2</v>
      </c>
      <c r="BR50" s="54">
        <f t="shared" si="22"/>
        <v>8.9329900742825506E-3</v>
      </c>
    </row>
    <row r="51" spans="1:70" ht="14.25" customHeight="1" x14ac:dyDescent="0.3">
      <c r="A51" s="1">
        <f t="shared" si="34"/>
        <v>47</v>
      </c>
      <c r="B51" s="53">
        <f>'Life table'!D49</f>
        <v>0.95197940802484771</v>
      </c>
      <c r="C51" s="53">
        <f>IF($A51&lt;Customisation!$H$13,0,B51)/LOOKUP(Customisation!$H$13,$A$4:$A$104,$B$4:$B$104)</f>
        <v>0.96683909108129107</v>
      </c>
      <c r="D51" s="1">
        <f>IF($A51&lt;=Customisation!$H$13,1,1/(1+Customisation!$H$21)^($A51-Customisation!$H$13))</f>
        <v>0.35538339780838735</v>
      </c>
      <c r="E51" s="1">
        <f t="shared" si="11"/>
        <v>34.131836675245388</v>
      </c>
      <c r="F51" s="1">
        <f t="shared" si="2"/>
        <v>0.3435985613224421</v>
      </c>
      <c r="G51" s="54">
        <f>'Age data'!M55*Customisation!$H$22</f>
        <v>3.2845219999999998E-4</v>
      </c>
      <c r="H51" s="54">
        <f t="shared" si="3"/>
        <v>1.1672645885364E-4</v>
      </c>
      <c r="I51" s="54">
        <f>'Age data'!N55*Customisation!$H$22</f>
        <v>1.390424E-4</v>
      </c>
      <c r="J51" s="55">
        <f t="shared" si="4"/>
        <v>4.9413360551432917E-5</v>
      </c>
      <c r="K51" s="54">
        <f>I51*'Life table'!I49</f>
        <v>4.7506224161468179E-3</v>
      </c>
      <c r="L51" s="54">
        <f>J51*'Life table'!J49</f>
        <v>1.4083812234434734E-3</v>
      </c>
      <c r="M51" s="54">
        <f t="shared" si="5"/>
        <v>2.1806955999999997E-4</v>
      </c>
      <c r="N51" s="54">
        <f>((G51-I51)*$AW$5+I51*$AW$6)/(1+Customisation!$H$21)^($A51-12)</f>
        <v>7.42809782659073E-5</v>
      </c>
      <c r="O51" s="54">
        <f>G51*Customisation!$H$17</f>
        <v>0.2440408288863801</v>
      </c>
      <c r="P51" s="54">
        <f>O51/(1+Customisation!$H$21)^($A51-12)</f>
        <v>8.6728058973617003E-2</v>
      </c>
      <c r="Q51" s="54">
        <f>IF($A51&lt;Customisation!$H$13,G51,G51*(1-Customisation!$H$11*Customisation!$H$12))</f>
        <v>6.569043999999998E-5</v>
      </c>
      <c r="R51" s="54">
        <f>IF($A51&lt;Customisation!$H$13,H51,H51*(1-Customisation!$H$11*Customisation!$H$12))</f>
        <v>2.3345291770727995E-5</v>
      </c>
      <c r="S51" s="54">
        <f>IF($A51&lt;Customisation!$H$13,I51,I51*(1-Customisation!$H$11*Customisation!$H$12))</f>
        <v>2.7808479999999995E-5</v>
      </c>
      <c r="T51" s="54">
        <f>IF($A51&lt;Customisation!$H$13,J51,J51*(1-Customisation!$H$11*Customisation!$H$12))</f>
        <v>9.882672110286581E-6</v>
      </c>
      <c r="U51" s="54">
        <f>IF($A51&lt;Customisation!$H$13,K51,K51*(1-Customisation!$H$11*Customisation!$H$12))</f>
        <v>9.5012448322936332E-4</v>
      </c>
      <c r="V51" s="54">
        <f>IF($A51&lt;Customisation!$H$13,L51,L51*(1-Customisation!$H$11*Customisation!$H$12))</f>
        <v>2.8167624468869462E-4</v>
      </c>
      <c r="W51" s="54">
        <f>IF($A51&lt;Customisation!$H$13,M51,M51*(1-Customisation!$H$11*Customisation!$H$12))</f>
        <v>4.3613911999999985E-5</v>
      </c>
      <c r="X51" s="54">
        <f>IF($A51&lt;Customisation!$H$13,N51,N51*(1-Customisation!$H$11*Customisation!$H$12))</f>
        <v>1.4856195653181456E-5</v>
      </c>
      <c r="Y51" s="54">
        <f>IF($A51&lt;Customisation!$H$13,O51,O51*(1-Customisation!$H$11*Customisation!$H$12))</f>
        <v>4.8808165777276008E-2</v>
      </c>
      <c r="Z51" s="54">
        <f>IF($A51&lt;Customisation!$H$13,P51,P51*(1-Customisation!$H$11*Customisation!$H$12))</f>
        <v>1.7345611794723395E-2</v>
      </c>
      <c r="AA51" s="54">
        <f t="shared" ref="AA51:AJ51" si="69">G51-Q51</f>
        <v>2.6276176000000003E-4</v>
      </c>
      <c r="AB51" s="54">
        <f t="shared" si="69"/>
        <v>9.3381167082912006E-5</v>
      </c>
      <c r="AC51" s="54">
        <f t="shared" si="69"/>
        <v>1.1123392000000001E-4</v>
      </c>
      <c r="AD51" s="54">
        <f t="shared" si="69"/>
        <v>3.9530688441146338E-5</v>
      </c>
      <c r="AE51" s="54">
        <f t="shared" si="69"/>
        <v>3.8004979329174546E-3</v>
      </c>
      <c r="AF51" s="54">
        <f t="shared" si="69"/>
        <v>1.1267049787547787E-3</v>
      </c>
      <c r="AG51" s="54">
        <f t="shared" si="69"/>
        <v>1.74455648E-4</v>
      </c>
      <c r="AH51" s="54">
        <f t="shared" si="69"/>
        <v>5.9424782612725844E-5</v>
      </c>
      <c r="AI51" s="54">
        <f t="shared" si="69"/>
        <v>0.19523266310910409</v>
      </c>
      <c r="AJ51" s="54">
        <f t="shared" si="69"/>
        <v>6.9382447178893608E-2</v>
      </c>
      <c r="AK51" s="1"/>
      <c r="AL51" s="56">
        <f t="shared" si="7"/>
        <v>32.845219999999998</v>
      </c>
      <c r="AM51" s="56">
        <f t="shared" si="8"/>
        <v>6.5690439999999981</v>
      </c>
      <c r="AN51" s="1"/>
      <c r="AO51" s="1"/>
      <c r="AP51" s="1"/>
      <c r="AQ51" s="1"/>
      <c r="AR51" s="1"/>
      <c r="AS51" s="1"/>
      <c r="AT51" s="1"/>
      <c r="AU51" s="1"/>
      <c r="AV51" s="1"/>
      <c r="AW51" s="1"/>
      <c r="AX51" s="1"/>
      <c r="AY51" s="54">
        <f>IF($A51&lt;Customisation!$H$13,G51,G51*(1-Customisation!$H$24*Customisation!$H$12))</f>
        <v>3.284521999999999E-5</v>
      </c>
      <c r="AZ51" s="54">
        <f>IF($A51&lt;Customisation!$H$13,H51,H51*(1-Customisation!$H$24*Customisation!$H$12))</f>
        <v>1.1672645885363997E-5</v>
      </c>
      <c r="BA51" s="54">
        <f>IF($A51&lt;Customisation!$H$13,I51,I51*(1-Customisation!$H$24*Customisation!$H$12))</f>
        <v>1.3904239999999998E-5</v>
      </c>
      <c r="BB51" s="54">
        <f>IF($A51&lt;Customisation!$H$13,J51,J51*(1-Customisation!$H$24*Customisation!$H$12))</f>
        <v>4.9413360551432905E-6</v>
      </c>
      <c r="BC51" s="54">
        <f>IF($A51&lt;Customisation!$H$13,K51,K51*(1-Customisation!$H$24*Customisation!$H$12))</f>
        <v>4.7506224161468166E-4</v>
      </c>
      <c r="BD51" s="54">
        <f>IF($A51&lt;Customisation!$H$13,L51,L51*(1-Customisation!$H$24*Customisation!$H$12))</f>
        <v>1.4083812234434731E-4</v>
      </c>
      <c r="BE51" s="54">
        <f>IF($A51&lt;Customisation!$H$13,M51,M51*(1-Customisation!$H$24*Customisation!$H$12))</f>
        <v>2.1806955999999993E-5</v>
      </c>
      <c r="BF51" s="54">
        <f>IF($A51&lt;Customisation!$H$13,N51,N51*(1-Customisation!$H$24*Customisation!$H$12))</f>
        <v>7.428097826590728E-6</v>
      </c>
      <c r="BG51" s="54">
        <f>IF($A51&lt;Customisation!$H$13,O51,O51*(1-Customisation!$H$24*Customisation!$H$12))</f>
        <v>2.4404082888638004E-2</v>
      </c>
      <c r="BH51" s="54">
        <f>IF($A51&lt;Customisation!$H$13,P51,P51*(1-Customisation!$H$24*Customisation!$H$12))</f>
        <v>8.6728058973616975E-3</v>
      </c>
      <c r="BI51" s="54">
        <f t="shared" si="13"/>
        <v>3.284521999999999E-5</v>
      </c>
      <c r="BJ51" s="54">
        <f t="shared" si="14"/>
        <v>1.1672645885363997E-5</v>
      </c>
      <c r="BK51" s="54">
        <f t="shared" si="15"/>
        <v>1.3904239999999998E-5</v>
      </c>
      <c r="BL51" s="54">
        <f t="shared" si="16"/>
        <v>4.9413360551432905E-6</v>
      </c>
      <c r="BM51" s="54">
        <f t="shared" si="17"/>
        <v>4.7506224161468166E-4</v>
      </c>
      <c r="BN51" s="54">
        <f t="shared" si="18"/>
        <v>1.4083812234434731E-4</v>
      </c>
      <c r="BO51" s="54">
        <f t="shared" si="19"/>
        <v>2.1806955999999993E-5</v>
      </c>
      <c r="BP51" s="54">
        <f t="shared" si="20"/>
        <v>7.428097826590728E-6</v>
      </c>
      <c r="BQ51" s="54">
        <f t="shared" si="21"/>
        <v>2.4404082888638004E-2</v>
      </c>
      <c r="BR51" s="54">
        <f t="shared" si="22"/>
        <v>8.6728058973616975E-3</v>
      </c>
    </row>
    <row r="52" spans="1:70" ht="14.25" customHeight="1" x14ac:dyDescent="0.3">
      <c r="A52" s="1">
        <f t="shared" si="34"/>
        <v>48</v>
      </c>
      <c r="B52" s="53">
        <f>'Life table'!D50</f>
        <v>0.94941858341726093</v>
      </c>
      <c r="C52" s="53">
        <f>IF($A52&lt;Customisation!$H$13,0,B52)/LOOKUP(Customisation!$H$13,$A$4:$A$104,$B$4:$B$104)</f>
        <v>0.96423829392628235</v>
      </c>
      <c r="D52" s="1">
        <f>IF($A52&lt;=Customisation!$H$13,1,1/(1+Customisation!$H$21)^($A52-Customisation!$H$13))</f>
        <v>0.34503242505668674</v>
      </c>
      <c r="E52" s="1">
        <f t="shared" si="11"/>
        <v>34.487220073053777</v>
      </c>
      <c r="F52" s="1">
        <f t="shared" si="2"/>
        <v>0.3326934768859075</v>
      </c>
      <c r="G52" s="54">
        <f>'Age data'!M56*Customisation!$H$22</f>
        <v>3.2845219999999998E-4</v>
      </c>
      <c r="H52" s="54">
        <f t="shared" si="3"/>
        <v>1.1332665908120388E-4</v>
      </c>
      <c r="I52" s="54">
        <f>'Age data'!N56*Customisation!$H$22</f>
        <v>1.390424E-4</v>
      </c>
      <c r="J52" s="55">
        <f t="shared" si="4"/>
        <v>4.797413645770186E-5</v>
      </c>
      <c r="K52" s="54">
        <f>I52*'Life table'!I50</f>
        <v>4.6242061426986746E-3</v>
      </c>
      <c r="L52" s="54">
        <f>J52*'Life table'!J50</f>
        <v>1.3440389658304765E-3</v>
      </c>
      <c r="M52" s="54">
        <f t="shared" si="5"/>
        <v>2.1806955999999997E-4</v>
      </c>
      <c r="N52" s="54">
        <f>((G52-I52)*$AW$5+I52*$AW$6)/(1+Customisation!$H$21)^($A52-12)</f>
        <v>7.2117454627094462E-5</v>
      </c>
      <c r="O52" s="54">
        <f>G52*Customisation!$H$17</f>
        <v>0.2440408288863801</v>
      </c>
      <c r="P52" s="54">
        <f>O52/(1+Customisation!$H$21)^($A52-12)</f>
        <v>8.4201999003511663E-2</v>
      </c>
      <c r="Q52" s="54">
        <f>IF($A52&lt;Customisation!$H$13,G52,G52*(1-Customisation!$H$11*Customisation!$H$12))</f>
        <v>6.569043999999998E-5</v>
      </c>
      <c r="R52" s="54">
        <f>IF($A52&lt;Customisation!$H$13,H52,H52*(1-Customisation!$H$11*Customisation!$H$12))</f>
        <v>2.2665331816240772E-5</v>
      </c>
      <c r="S52" s="54">
        <f>IF($A52&lt;Customisation!$H$13,I52,I52*(1-Customisation!$H$11*Customisation!$H$12))</f>
        <v>2.7808479999999995E-5</v>
      </c>
      <c r="T52" s="54">
        <f>IF($A52&lt;Customisation!$H$13,J52,J52*(1-Customisation!$H$11*Customisation!$H$12))</f>
        <v>9.5948272915403706E-6</v>
      </c>
      <c r="U52" s="54">
        <f>IF($A52&lt;Customisation!$H$13,K52,K52*(1-Customisation!$H$11*Customisation!$H$12))</f>
        <v>9.2484122853973469E-4</v>
      </c>
      <c r="V52" s="54">
        <f>IF($A52&lt;Customisation!$H$13,L52,L52*(1-Customisation!$H$11*Customisation!$H$12))</f>
        <v>2.6880779316609522E-4</v>
      </c>
      <c r="W52" s="54">
        <f>IF($A52&lt;Customisation!$H$13,M52,M52*(1-Customisation!$H$11*Customisation!$H$12))</f>
        <v>4.3613911999999985E-5</v>
      </c>
      <c r="X52" s="54">
        <f>IF($A52&lt;Customisation!$H$13,N52,N52*(1-Customisation!$H$11*Customisation!$H$12))</f>
        <v>1.442349092541889E-5</v>
      </c>
      <c r="Y52" s="54">
        <f>IF($A52&lt;Customisation!$H$13,O52,O52*(1-Customisation!$H$11*Customisation!$H$12))</f>
        <v>4.8808165777276008E-2</v>
      </c>
      <c r="Z52" s="54">
        <f>IF($A52&lt;Customisation!$H$13,P52,P52*(1-Customisation!$H$11*Customisation!$H$12))</f>
        <v>1.684039980070233E-2</v>
      </c>
      <c r="AA52" s="54">
        <f t="shared" ref="AA52:AJ52" si="70">G52-Q52</f>
        <v>2.6276176000000003E-4</v>
      </c>
      <c r="AB52" s="54">
        <f t="shared" si="70"/>
        <v>9.0661327264963113E-5</v>
      </c>
      <c r="AC52" s="54">
        <f t="shared" si="70"/>
        <v>1.1123392000000001E-4</v>
      </c>
      <c r="AD52" s="54">
        <f t="shared" si="70"/>
        <v>3.8379309166161489E-5</v>
      </c>
      <c r="AE52" s="54">
        <f t="shared" si="70"/>
        <v>3.6993649141589396E-3</v>
      </c>
      <c r="AF52" s="54">
        <f t="shared" si="70"/>
        <v>1.0752311726643813E-3</v>
      </c>
      <c r="AG52" s="54">
        <f t="shared" si="70"/>
        <v>1.74455648E-4</v>
      </c>
      <c r="AH52" s="54">
        <f t="shared" si="70"/>
        <v>5.7693963701675574E-5</v>
      </c>
      <c r="AI52" s="54">
        <f t="shared" si="70"/>
        <v>0.19523266310910409</v>
      </c>
      <c r="AJ52" s="54">
        <f t="shared" si="70"/>
        <v>6.7361599202809333E-2</v>
      </c>
      <c r="AK52" s="1"/>
      <c r="AL52" s="56">
        <f t="shared" si="7"/>
        <v>32.845219999999998</v>
      </c>
      <c r="AM52" s="56">
        <f t="shared" si="8"/>
        <v>6.5690439999999981</v>
      </c>
      <c r="AN52" s="1"/>
      <c r="AO52" s="1"/>
      <c r="AP52" s="1"/>
      <c r="AQ52" s="1"/>
      <c r="AR52" s="1"/>
      <c r="AS52" s="1"/>
      <c r="AT52" s="1"/>
      <c r="AU52" s="1"/>
      <c r="AV52" s="1"/>
      <c r="AW52" s="1"/>
      <c r="AX52" s="1"/>
      <c r="AY52" s="54">
        <f>IF($A52&lt;Customisation!$H$13,G52,G52*(1-Customisation!$H$24*Customisation!$H$12))</f>
        <v>3.284521999999999E-5</v>
      </c>
      <c r="AZ52" s="54">
        <f>IF($A52&lt;Customisation!$H$13,H52,H52*(1-Customisation!$H$24*Customisation!$H$12))</f>
        <v>1.1332665908120386E-5</v>
      </c>
      <c r="BA52" s="54">
        <f>IF($A52&lt;Customisation!$H$13,I52,I52*(1-Customisation!$H$24*Customisation!$H$12))</f>
        <v>1.3904239999999998E-5</v>
      </c>
      <c r="BB52" s="54">
        <f>IF($A52&lt;Customisation!$H$13,J52,J52*(1-Customisation!$H$24*Customisation!$H$12))</f>
        <v>4.7974136457701853E-6</v>
      </c>
      <c r="BC52" s="54">
        <f>IF($A52&lt;Customisation!$H$13,K52,K52*(1-Customisation!$H$24*Customisation!$H$12))</f>
        <v>4.6242061426986735E-4</v>
      </c>
      <c r="BD52" s="54">
        <f>IF($A52&lt;Customisation!$H$13,L52,L52*(1-Customisation!$H$24*Customisation!$H$12))</f>
        <v>1.3440389658304761E-4</v>
      </c>
      <c r="BE52" s="54">
        <f>IF($A52&lt;Customisation!$H$13,M52,M52*(1-Customisation!$H$24*Customisation!$H$12))</f>
        <v>2.1806955999999993E-5</v>
      </c>
      <c r="BF52" s="54">
        <f>IF($A52&lt;Customisation!$H$13,N52,N52*(1-Customisation!$H$24*Customisation!$H$12))</f>
        <v>7.211745462709445E-6</v>
      </c>
      <c r="BG52" s="54">
        <f>IF($A52&lt;Customisation!$H$13,O52,O52*(1-Customisation!$H$24*Customisation!$H$12))</f>
        <v>2.4404082888638004E-2</v>
      </c>
      <c r="BH52" s="54">
        <f>IF($A52&lt;Customisation!$H$13,P52,P52*(1-Customisation!$H$24*Customisation!$H$12))</f>
        <v>8.4201999003511649E-3</v>
      </c>
      <c r="BI52" s="54">
        <f t="shared" si="13"/>
        <v>3.284521999999999E-5</v>
      </c>
      <c r="BJ52" s="54">
        <f t="shared" si="14"/>
        <v>1.1332665908120386E-5</v>
      </c>
      <c r="BK52" s="54">
        <f t="shared" si="15"/>
        <v>1.3904239999999998E-5</v>
      </c>
      <c r="BL52" s="54">
        <f t="shared" si="16"/>
        <v>4.7974136457701853E-6</v>
      </c>
      <c r="BM52" s="54">
        <f t="shared" si="17"/>
        <v>4.6242061426986735E-4</v>
      </c>
      <c r="BN52" s="54">
        <f t="shared" si="18"/>
        <v>1.3440389658304761E-4</v>
      </c>
      <c r="BO52" s="54">
        <f t="shared" si="19"/>
        <v>2.1806955999999993E-5</v>
      </c>
      <c r="BP52" s="54">
        <f t="shared" si="20"/>
        <v>7.211745462709445E-6</v>
      </c>
      <c r="BQ52" s="54">
        <f t="shared" si="21"/>
        <v>2.4404082888638004E-2</v>
      </c>
      <c r="BR52" s="54">
        <f t="shared" si="22"/>
        <v>8.4201999003511649E-3</v>
      </c>
    </row>
    <row r="53" spans="1:70" ht="14.25" customHeight="1" x14ac:dyDescent="0.3">
      <c r="A53" s="1">
        <f t="shared" si="34"/>
        <v>49</v>
      </c>
      <c r="B53" s="53">
        <f>'Life table'!D51</f>
        <v>0.94686464742786858</v>
      </c>
      <c r="C53" s="53">
        <f>IF($A53&lt;Customisation!$H$13,0,B53)/LOOKUP(Customisation!$H$13,$A$4:$A$104,$B$4:$B$104)</f>
        <v>0.96164449291562082</v>
      </c>
      <c r="D53" s="1">
        <f>IF($A53&lt;=Customisation!$H$13,1,1/(1+Customisation!$H$21)^($A53-Customisation!$H$13))</f>
        <v>0.33498293694823961</v>
      </c>
      <c r="E53" s="1">
        <f t="shared" si="11"/>
        <v>34.832252498110464</v>
      </c>
      <c r="F53" s="1">
        <f t="shared" si="2"/>
        <v>0.32213449653697523</v>
      </c>
      <c r="G53" s="54">
        <f>'Age data'!M57*Customisation!$H$22</f>
        <v>3.2845219999999998E-4</v>
      </c>
      <c r="H53" s="54">
        <f t="shared" si="3"/>
        <v>1.1002588260311058E-4</v>
      </c>
      <c r="I53" s="54">
        <f>'Age data'!N57*Customisation!$H$22</f>
        <v>1.390424E-4</v>
      </c>
      <c r="J53" s="55">
        <f t="shared" si="4"/>
        <v>4.6576831512331913E-5</v>
      </c>
      <c r="K53" s="54">
        <f>I53*'Life table'!I51</f>
        <v>4.4974488922468175E-3</v>
      </c>
      <c r="L53" s="54">
        <f>J53*'Life table'!J51</f>
        <v>1.281575720428493E-3</v>
      </c>
      <c r="M53" s="54">
        <f t="shared" si="5"/>
        <v>2.1806955999999997E-4</v>
      </c>
      <c r="N53" s="54">
        <f>((G53-I53)*$AW$5+I53*$AW$6)/(1+Customisation!$H$21)^($A53-12)</f>
        <v>7.0016946239897555E-5</v>
      </c>
      <c r="O53" s="54">
        <f>G53*Customisation!$H$17</f>
        <v>0.2440408288863801</v>
      </c>
      <c r="P53" s="54">
        <f>O53/(1+Customisation!$H$21)^($A53-12)</f>
        <v>8.1749513595642406E-2</v>
      </c>
      <c r="Q53" s="54">
        <f>IF($A53&lt;Customisation!$H$13,G53,G53*(1-Customisation!$H$11*Customisation!$H$12))</f>
        <v>6.569043999999998E-5</v>
      </c>
      <c r="R53" s="54">
        <f>IF($A53&lt;Customisation!$H$13,H53,H53*(1-Customisation!$H$11*Customisation!$H$12))</f>
        <v>2.2005176520622111E-5</v>
      </c>
      <c r="S53" s="54">
        <f>IF($A53&lt;Customisation!$H$13,I53,I53*(1-Customisation!$H$11*Customisation!$H$12))</f>
        <v>2.7808479999999995E-5</v>
      </c>
      <c r="T53" s="54">
        <f>IF($A53&lt;Customisation!$H$13,J53,J53*(1-Customisation!$H$11*Customisation!$H$12))</f>
        <v>9.3153663024663812E-6</v>
      </c>
      <c r="U53" s="54">
        <f>IF($A53&lt;Customisation!$H$13,K53,K53*(1-Customisation!$H$11*Customisation!$H$12))</f>
        <v>8.994897784493633E-4</v>
      </c>
      <c r="V53" s="54">
        <f>IF($A53&lt;Customisation!$H$13,L53,L53*(1-Customisation!$H$11*Customisation!$H$12))</f>
        <v>2.5631514408569852E-4</v>
      </c>
      <c r="W53" s="54">
        <f>IF($A53&lt;Customisation!$H$13,M53,M53*(1-Customisation!$H$11*Customisation!$H$12))</f>
        <v>4.3613911999999985E-5</v>
      </c>
      <c r="X53" s="54">
        <f>IF($A53&lt;Customisation!$H$13,N53,N53*(1-Customisation!$H$11*Customisation!$H$12))</f>
        <v>1.4003389247979507E-5</v>
      </c>
      <c r="Y53" s="54">
        <f>IF($A53&lt;Customisation!$H$13,O53,O53*(1-Customisation!$H$11*Customisation!$H$12))</f>
        <v>4.8808165777276008E-2</v>
      </c>
      <c r="Z53" s="54">
        <f>IF($A53&lt;Customisation!$H$13,P53,P53*(1-Customisation!$H$11*Customisation!$H$12))</f>
        <v>1.6349902719128478E-2</v>
      </c>
      <c r="AA53" s="54">
        <f t="shared" ref="AA53:AJ53" si="71">G53-Q53</f>
        <v>2.6276176000000003E-4</v>
      </c>
      <c r="AB53" s="54">
        <f t="shared" si="71"/>
        <v>8.8020706082488472E-5</v>
      </c>
      <c r="AC53" s="54">
        <f t="shared" si="71"/>
        <v>1.1123392000000001E-4</v>
      </c>
      <c r="AD53" s="54">
        <f t="shared" si="71"/>
        <v>3.7261465209865531E-5</v>
      </c>
      <c r="AE53" s="54">
        <f t="shared" si="71"/>
        <v>3.5979591137974541E-3</v>
      </c>
      <c r="AF53" s="54">
        <f t="shared" si="71"/>
        <v>1.0252605763427945E-3</v>
      </c>
      <c r="AG53" s="54">
        <f t="shared" si="71"/>
        <v>1.74455648E-4</v>
      </c>
      <c r="AH53" s="54">
        <f t="shared" si="71"/>
        <v>5.601355699191805E-5</v>
      </c>
      <c r="AI53" s="54">
        <f t="shared" si="71"/>
        <v>0.19523266310910409</v>
      </c>
      <c r="AJ53" s="54">
        <f t="shared" si="71"/>
        <v>6.5399610876513928E-2</v>
      </c>
      <c r="AK53" s="1"/>
      <c r="AL53" s="56">
        <f t="shared" si="7"/>
        <v>32.845219999999998</v>
      </c>
      <c r="AM53" s="56">
        <f t="shared" si="8"/>
        <v>6.5690439999999981</v>
      </c>
      <c r="AN53" s="1"/>
      <c r="AO53" s="1"/>
      <c r="AP53" s="1"/>
      <c r="AQ53" s="1"/>
      <c r="AR53" s="1"/>
      <c r="AS53" s="1"/>
      <c r="AT53" s="1"/>
      <c r="AU53" s="1"/>
      <c r="AV53" s="1"/>
      <c r="AW53" s="1"/>
      <c r="AX53" s="1"/>
      <c r="AY53" s="54">
        <f>IF($A53&lt;Customisation!$H$13,G53,G53*(1-Customisation!$H$24*Customisation!$H$12))</f>
        <v>3.284521999999999E-5</v>
      </c>
      <c r="AZ53" s="54">
        <f>IF($A53&lt;Customisation!$H$13,H53,H53*(1-Customisation!$H$24*Customisation!$H$12))</f>
        <v>1.1002588260311056E-5</v>
      </c>
      <c r="BA53" s="54">
        <f>IF($A53&lt;Customisation!$H$13,I53,I53*(1-Customisation!$H$24*Customisation!$H$12))</f>
        <v>1.3904239999999998E-5</v>
      </c>
      <c r="BB53" s="54">
        <f>IF($A53&lt;Customisation!$H$13,J53,J53*(1-Customisation!$H$24*Customisation!$H$12))</f>
        <v>4.6576831512331906E-6</v>
      </c>
      <c r="BC53" s="54">
        <f>IF($A53&lt;Customisation!$H$13,K53,K53*(1-Customisation!$H$24*Customisation!$H$12))</f>
        <v>4.4974488922468165E-4</v>
      </c>
      <c r="BD53" s="54">
        <f>IF($A53&lt;Customisation!$H$13,L53,L53*(1-Customisation!$H$24*Customisation!$H$12))</f>
        <v>1.2815757204284926E-4</v>
      </c>
      <c r="BE53" s="54">
        <f>IF($A53&lt;Customisation!$H$13,M53,M53*(1-Customisation!$H$24*Customisation!$H$12))</f>
        <v>2.1806955999999993E-5</v>
      </c>
      <c r="BF53" s="54">
        <f>IF($A53&lt;Customisation!$H$13,N53,N53*(1-Customisation!$H$24*Customisation!$H$12))</f>
        <v>7.0016946239897537E-6</v>
      </c>
      <c r="BG53" s="54">
        <f>IF($A53&lt;Customisation!$H$13,O53,O53*(1-Customisation!$H$24*Customisation!$H$12))</f>
        <v>2.4404082888638004E-2</v>
      </c>
      <c r="BH53" s="54">
        <f>IF($A53&lt;Customisation!$H$13,P53,P53*(1-Customisation!$H$24*Customisation!$H$12))</f>
        <v>8.1749513595642392E-3</v>
      </c>
      <c r="BI53" s="54">
        <f t="shared" si="13"/>
        <v>3.284521999999999E-5</v>
      </c>
      <c r="BJ53" s="54">
        <f t="shared" si="14"/>
        <v>1.1002588260311056E-5</v>
      </c>
      <c r="BK53" s="54">
        <f t="shared" si="15"/>
        <v>1.3904239999999998E-5</v>
      </c>
      <c r="BL53" s="54">
        <f t="shared" si="16"/>
        <v>4.6576831512331906E-6</v>
      </c>
      <c r="BM53" s="54">
        <f t="shared" si="17"/>
        <v>4.4974488922468165E-4</v>
      </c>
      <c r="BN53" s="54">
        <f t="shared" si="18"/>
        <v>1.2815757204284926E-4</v>
      </c>
      <c r="BO53" s="54">
        <f t="shared" si="19"/>
        <v>2.1806955999999993E-5</v>
      </c>
      <c r="BP53" s="54">
        <f t="shared" si="20"/>
        <v>7.0016946239897537E-6</v>
      </c>
      <c r="BQ53" s="54">
        <f t="shared" si="21"/>
        <v>2.4404082888638004E-2</v>
      </c>
      <c r="BR53" s="54">
        <f t="shared" si="22"/>
        <v>8.1749513595642392E-3</v>
      </c>
    </row>
    <row r="54" spans="1:70" ht="14.25" customHeight="1" x14ac:dyDescent="0.3">
      <c r="A54" s="1">
        <f t="shared" si="34"/>
        <v>50</v>
      </c>
      <c r="B54" s="53">
        <f>'Life table'!D52</f>
        <v>0.94431758152628764</v>
      </c>
      <c r="C54" s="53">
        <f>IF($A54&lt;Customisation!$H$13,0,B54)/LOOKUP(Customisation!$H$13,$A$4:$A$104,$B$4:$B$104)</f>
        <v>0.95905766922967783</v>
      </c>
      <c r="D54" s="1">
        <f>IF($A54&lt;=Customisation!$H$13,1,1/(1+Customisation!$H$21)^($A54-Customisation!$H$13))</f>
        <v>0.3252261523769317</v>
      </c>
      <c r="E54" s="1">
        <f t="shared" si="11"/>
        <v>35.1672354350587</v>
      </c>
      <c r="F54" s="1">
        <f t="shared" si="2"/>
        <v>0.31191063567115618</v>
      </c>
      <c r="G54" s="54">
        <f>'Age data'!M58*Customisation!$H$22</f>
        <v>3.2703339999999998E-4</v>
      </c>
      <c r="H54" s="54">
        <f t="shared" si="3"/>
        <v>1.0635981438074606E-4</v>
      </c>
      <c r="I54" s="54">
        <f>'Age data'!N58*Customisation!$H$22</f>
        <v>1.6032439999999999E-4</v>
      </c>
      <c r="J54" s="55">
        <f t="shared" si="4"/>
        <v>5.2141687744140149E-5</v>
      </c>
      <c r="K54" s="54">
        <f>I54*'Life table'!I52</f>
        <v>5.0392808285211138E-3</v>
      </c>
      <c r="L54" s="54">
        <f>J54*'Life table'!J52</f>
        <v>1.4078125134263958E-3</v>
      </c>
      <c r="M54" s="54">
        <f t="shared" si="5"/>
        <v>2.2456766400000001E-4</v>
      </c>
      <c r="N54" s="54">
        <f>((G54-I54)*$AW$5+I54*$AW$6)/(1+Customisation!$H$21)^($A54-12)</f>
        <v>7.0163475753811427E-5</v>
      </c>
      <c r="O54" s="54">
        <f>G54*Customisation!$H$17</f>
        <v>0.24298665683935469</v>
      </c>
      <c r="P54" s="54">
        <f>O54/(1+Customisation!$H$21)^($A54-12)</f>
        <v>7.9025615482797171E-2</v>
      </c>
      <c r="Q54" s="54">
        <f>IF($A54&lt;Customisation!$H$13,G54,G54*(1-Customisation!$H$11*Customisation!$H$12))</f>
        <v>6.5406679999999983E-5</v>
      </c>
      <c r="R54" s="54">
        <f>IF($A54&lt;Customisation!$H$13,H54,H54*(1-Customisation!$H$11*Customisation!$H$12))</f>
        <v>2.1271962876149205E-5</v>
      </c>
      <c r="S54" s="54">
        <f>IF($A54&lt;Customisation!$H$13,I54,I54*(1-Customisation!$H$11*Customisation!$H$12))</f>
        <v>3.206487999999999E-5</v>
      </c>
      <c r="T54" s="54">
        <f>IF($A54&lt;Customisation!$H$13,J54,J54*(1-Customisation!$H$11*Customisation!$H$12))</f>
        <v>1.0428337548828028E-5</v>
      </c>
      <c r="U54" s="54">
        <f>IF($A54&lt;Customisation!$H$13,K54,K54*(1-Customisation!$H$11*Customisation!$H$12))</f>
        <v>1.0078561657042226E-3</v>
      </c>
      <c r="V54" s="54">
        <f>IF($A54&lt;Customisation!$H$13,L54,L54*(1-Customisation!$H$11*Customisation!$H$12))</f>
        <v>2.815625026852791E-4</v>
      </c>
      <c r="W54" s="54">
        <f>IF($A54&lt;Customisation!$H$13,M54,M54*(1-Customisation!$H$11*Customisation!$H$12))</f>
        <v>4.491353279999999E-5</v>
      </c>
      <c r="X54" s="54">
        <f>IF($A54&lt;Customisation!$H$13,N54,N54*(1-Customisation!$H$11*Customisation!$H$12))</f>
        <v>1.4032695150762283E-5</v>
      </c>
      <c r="Y54" s="54">
        <f>IF($A54&lt;Customisation!$H$13,O54,O54*(1-Customisation!$H$11*Customisation!$H$12))</f>
        <v>4.8597331367870929E-2</v>
      </c>
      <c r="Z54" s="54">
        <f>IF($A54&lt;Customisation!$H$13,P54,P54*(1-Customisation!$H$11*Customisation!$H$12))</f>
        <v>1.5805123096559431E-2</v>
      </c>
      <c r="AA54" s="54">
        <f t="shared" ref="AA54:AJ54" si="72">G54-Q54</f>
        <v>2.6162671999999999E-4</v>
      </c>
      <c r="AB54" s="54">
        <f t="shared" si="72"/>
        <v>8.5087851504596847E-5</v>
      </c>
      <c r="AC54" s="54">
        <f t="shared" si="72"/>
        <v>1.2825952000000002E-4</v>
      </c>
      <c r="AD54" s="54">
        <f t="shared" si="72"/>
        <v>4.1713350195312119E-5</v>
      </c>
      <c r="AE54" s="54">
        <f t="shared" si="72"/>
        <v>4.0314246628168912E-3</v>
      </c>
      <c r="AF54" s="54">
        <f t="shared" si="72"/>
        <v>1.1262500107411168E-3</v>
      </c>
      <c r="AG54" s="54">
        <f t="shared" si="72"/>
        <v>1.7965413120000001E-4</v>
      </c>
      <c r="AH54" s="54">
        <f t="shared" si="72"/>
        <v>5.6130780603049145E-5</v>
      </c>
      <c r="AI54" s="54">
        <f t="shared" si="72"/>
        <v>0.19438932547148377</v>
      </c>
      <c r="AJ54" s="54">
        <f t="shared" si="72"/>
        <v>6.3220492386237739E-2</v>
      </c>
      <c r="AK54" s="1"/>
      <c r="AL54" s="56">
        <f t="shared" si="7"/>
        <v>32.703339999999997</v>
      </c>
      <c r="AM54" s="56">
        <f t="shared" si="8"/>
        <v>6.5406679999999984</v>
      </c>
      <c r="AN54" s="1"/>
      <c r="AO54" s="1"/>
      <c r="AP54" s="1"/>
      <c r="AQ54" s="1"/>
      <c r="AR54" s="1"/>
      <c r="AS54" s="1"/>
      <c r="AT54" s="1"/>
      <c r="AU54" s="1"/>
      <c r="AV54" s="1"/>
      <c r="AW54" s="1"/>
      <c r="AX54" s="1"/>
      <c r="AY54" s="54">
        <f>IF($A54&lt;Customisation!$H$13,G54,G54*(1-Customisation!$H$24*Customisation!$H$12))</f>
        <v>3.2703339999999992E-5</v>
      </c>
      <c r="AZ54" s="54">
        <f>IF($A54&lt;Customisation!$H$13,H54,H54*(1-Customisation!$H$24*Customisation!$H$12))</f>
        <v>1.0635981438074603E-5</v>
      </c>
      <c r="BA54" s="54">
        <f>IF($A54&lt;Customisation!$H$13,I54,I54*(1-Customisation!$H$24*Customisation!$H$12))</f>
        <v>1.6032439999999995E-5</v>
      </c>
      <c r="BB54" s="54">
        <f>IF($A54&lt;Customisation!$H$13,J54,J54*(1-Customisation!$H$24*Customisation!$H$12))</f>
        <v>5.214168774414014E-6</v>
      </c>
      <c r="BC54" s="54">
        <f>IF($A54&lt;Customisation!$H$13,K54,K54*(1-Customisation!$H$24*Customisation!$H$12))</f>
        <v>5.039280828521113E-4</v>
      </c>
      <c r="BD54" s="54">
        <f>IF($A54&lt;Customisation!$H$13,L54,L54*(1-Customisation!$H$24*Customisation!$H$12))</f>
        <v>1.4078125134263955E-4</v>
      </c>
      <c r="BE54" s="54">
        <f>IF($A54&lt;Customisation!$H$13,M54,M54*(1-Customisation!$H$24*Customisation!$H$12))</f>
        <v>2.2456766399999995E-5</v>
      </c>
      <c r="BF54" s="54">
        <f>IF($A54&lt;Customisation!$H$13,N54,N54*(1-Customisation!$H$24*Customisation!$H$12))</f>
        <v>7.0163475753811415E-6</v>
      </c>
      <c r="BG54" s="54">
        <f>IF($A54&lt;Customisation!$H$13,O54,O54*(1-Customisation!$H$24*Customisation!$H$12))</f>
        <v>2.4298665683935464E-2</v>
      </c>
      <c r="BH54" s="54">
        <f>IF($A54&lt;Customisation!$H$13,P54,P54*(1-Customisation!$H$24*Customisation!$H$12))</f>
        <v>7.9025615482797157E-3</v>
      </c>
      <c r="BI54" s="54">
        <f t="shared" si="13"/>
        <v>3.2703339999999992E-5</v>
      </c>
      <c r="BJ54" s="54">
        <f t="shared" si="14"/>
        <v>1.0635981438074603E-5</v>
      </c>
      <c r="BK54" s="54">
        <f t="shared" si="15"/>
        <v>1.6032439999999995E-5</v>
      </c>
      <c r="BL54" s="54">
        <f t="shared" si="16"/>
        <v>5.214168774414014E-6</v>
      </c>
      <c r="BM54" s="54">
        <f t="shared" si="17"/>
        <v>5.039280828521113E-4</v>
      </c>
      <c r="BN54" s="54">
        <f t="shared" si="18"/>
        <v>1.4078125134263955E-4</v>
      </c>
      <c r="BO54" s="54">
        <f t="shared" si="19"/>
        <v>2.2456766399999995E-5</v>
      </c>
      <c r="BP54" s="54">
        <f t="shared" si="20"/>
        <v>7.0163475753811415E-6</v>
      </c>
      <c r="BQ54" s="54">
        <f t="shared" si="21"/>
        <v>2.4298665683935464E-2</v>
      </c>
      <c r="BR54" s="54">
        <f t="shared" si="22"/>
        <v>7.9025615482797157E-3</v>
      </c>
    </row>
    <row r="55" spans="1:70" ht="14.25" customHeight="1" x14ac:dyDescent="0.3">
      <c r="A55" s="1">
        <f t="shared" si="34"/>
        <v>51</v>
      </c>
      <c r="B55" s="53">
        <f>'Life table'!D53</f>
        <v>0.94040810673876873</v>
      </c>
      <c r="C55" s="53">
        <f>IF($A55&lt;Customisation!$H$13,0,B55)/LOOKUP(Customisation!$H$13,$A$4:$A$104,$B$4:$B$104)</f>
        <v>0.95508717047906688</v>
      </c>
      <c r="D55" s="1">
        <f>IF($A55&lt;=Customisation!$H$13,1,1/(1+Customisation!$H$21)^($A55-Customisation!$H$13))</f>
        <v>0.31575354599702099</v>
      </c>
      <c r="E55" s="1">
        <f t="shared" si="11"/>
        <v>35.492461587435635</v>
      </c>
      <c r="F55" s="1">
        <f t="shared" si="2"/>
        <v>0.30157216081502669</v>
      </c>
      <c r="G55" s="54">
        <f>'Age data'!M59*Customisation!$H$22</f>
        <v>3.2703339999999998E-4</v>
      </c>
      <c r="H55" s="54">
        <f t="shared" si="3"/>
        <v>1.0326195570946216E-4</v>
      </c>
      <c r="I55" s="54">
        <f>'Age data'!N59*Customisation!$H$22</f>
        <v>1.6032439999999999E-4</v>
      </c>
      <c r="J55" s="55">
        <f t="shared" si="4"/>
        <v>5.062299780984479E-5</v>
      </c>
      <c r="K55" s="54">
        <f>I55*'Life table'!I53</f>
        <v>4.899572530304575E-3</v>
      </c>
      <c r="L55" s="54">
        <f>J55*'Life table'!J53</f>
        <v>1.3412702546628105E-3</v>
      </c>
      <c r="M55" s="54">
        <f t="shared" si="5"/>
        <v>2.2456766400000001E-4</v>
      </c>
      <c r="N55" s="54">
        <f>((G55-I55)*$AW$5+I55*$AW$6)/(1+Customisation!$H$21)^($A55-12)</f>
        <v>6.811987937263244E-5</v>
      </c>
      <c r="O55" s="54">
        <f>G55*Customisation!$H$17</f>
        <v>0.24298665683935469</v>
      </c>
      <c r="P55" s="54">
        <f>O55/(1+Customisation!$H$21)^($A55-12)</f>
        <v>7.6723898526987536E-2</v>
      </c>
      <c r="Q55" s="54">
        <f>IF($A55&lt;Customisation!$H$13,G55,G55*(1-Customisation!$H$11*Customisation!$H$12))</f>
        <v>6.5406679999999983E-5</v>
      </c>
      <c r="R55" s="54">
        <f>IF($A55&lt;Customisation!$H$13,H55,H55*(1-Customisation!$H$11*Customisation!$H$12))</f>
        <v>2.0652391141892426E-5</v>
      </c>
      <c r="S55" s="54">
        <f>IF($A55&lt;Customisation!$H$13,I55,I55*(1-Customisation!$H$11*Customisation!$H$12))</f>
        <v>3.206487999999999E-5</v>
      </c>
      <c r="T55" s="54">
        <f>IF($A55&lt;Customisation!$H$13,J55,J55*(1-Customisation!$H$11*Customisation!$H$12))</f>
        <v>1.0124599561968956E-5</v>
      </c>
      <c r="U55" s="54">
        <f>IF($A55&lt;Customisation!$H$13,K55,K55*(1-Customisation!$H$11*Customisation!$H$12))</f>
        <v>9.7991450606091488E-4</v>
      </c>
      <c r="V55" s="54">
        <f>IF($A55&lt;Customisation!$H$13,L55,L55*(1-Customisation!$H$11*Customisation!$H$12))</f>
        <v>2.6825405093256204E-4</v>
      </c>
      <c r="W55" s="54">
        <f>IF($A55&lt;Customisation!$H$13,M55,M55*(1-Customisation!$H$11*Customisation!$H$12))</f>
        <v>4.491353279999999E-5</v>
      </c>
      <c r="X55" s="54">
        <f>IF($A55&lt;Customisation!$H$13,N55,N55*(1-Customisation!$H$11*Customisation!$H$12))</f>
        <v>1.3623975874526485E-5</v>
      </c>
      <c r="Y55" s="54">
        <f>IF($A55&lt;Customisation!$H$13,O55,O55*(1-Customisation!$H$11*Customisation!$H$12))</f>
        <v>4.8597331367870929E-2</v>
      </c>
      <c r="Z55" s="54">
        <f>IF($A55&lt;Customisation!$H$13,P55,P55*(1-Customisation!$H$11*Customisation!$H$12))</f>
        <v>1.5344779705397504E-2</v>
      </c>
      <c r="AA55" s="54">
        <f t="shared" ref="AA55:AJ55" si="73">G55-Q55</f>
        <v>2.6162671999999999E-4</v>
      </c>
      <c r="AB55" s="54">
        <f t="shared" si="73"/>
        <v>8.2609564567569731E-5</v>
      </c>
      <c r="AC55" s="54">
        <f t="shared" si="73"/>
        <v>1.2825952000000002E-4</v>
      </c>
      <c r="AD55" s="54">
        <f t="shared" si="73"/>
        <v>4.0498398247875836E-5</v>
      </c>
      <c r="AE55" s="54">
        <f t="shared" si="73"/>
        <v>3.9196580242436604E-3</v>
      </c>
      <c r="AF55" s="54">
        <f t="shared" si="73"/>
        <v>1.0730162037302484E-3</v>
      </c>
      <c r="AG55" s="54">
        <f t="shared" si="73"/>
        <v>1.7965413120000001E-4</v>
      </c>
      <c r="AH55" s="54">
        <f t="shared" si="73"/>
        <v>5.4495903498105954E-5</v>
      </c>
      <c r="AI55" s="54">
        <f t="shared" si="73"/>
        <v>0.19438932547148377</v>
      </c>
      <c r="AJ55" s="54">
        <f t="shared" si="73"/>
        <v>6.1379118821590029E-2</v>
      </c>
      <c r="AK55" s="1"/>
      <c r="AL55" s="56">
        <f t="shared" si="7"/>
        <v>32.703339999999997</v>
      </c>
      <c r="AM55" s="56">
        <f t="shared" si="8"/>
        <v>6.5406679999999984</v>
      </c>
      <c r="AN55" s="1"/>
      <c r="AO55" s="1"/>
      <c r="AP55" s="1"/>
      <c r="AQ55" s="1"/>
      <c r="AR55" s="1"/>
      <c r="AS55" s="1"/>
      <c r="AT55" s="1"/>
      <c r="AU55" s="1"/>
      <c r="AV55" s="1"/>
      <c r="AW55" s="1"/>
      <c r="AX55" s="1"/>
      <c r="AY55" s="54">
        <f>IF($A55&lt;Customisation!$H$13,G55,G55*(1-Customisation!$H$24*Customisation!$H$12))</f>
        <v>3.2703339999999992E-5</v>
      </c>
      <c r="AZ55" s="54">
        <f>IF($A55&lt;Customisation!$H$13,H55,H55*(1-Customisation!$H$24*Customisation!$H$12))</f>
        <v>1.0326195570946213E-5</v>
      </c>
      <c r="BA55" s="54">
        <f>IF($A55&lt;Customisation!$H$13,I55,I55*(1-Customisation!$H$24*Customisation!$H$12))</f>
        <v>1.6032439999999995E-5</v>
      </c>
      <c r="BB55" s="54">
        <f>IF($A55&lt;Customisation!$H$13,J55,J55*(1-Customisation!$H$24*Customisation!$H$12))</f>
        <v>5.0622997809844779E-6</v>
      </c>
      <c r="BC55" s="54">
        <f>IF($A55&lt;Customisation!$H$13,K55,K55*(1-Customisation!$H$24*Customisation!$H$12))</f>
        <v>4.8995725303045744E-4</v>
      </c>
      <c r="BD55" s="54">
        <f>IF($A55&lt;Customisation!$H$13,L55,L55*(1-Customisation!$H$24*Customisation!$H$12))</f>
        <v>1.3412702546628102E-4</v>
      </c>
      <c r="BE55" s="54">
        <f>IF($A55&lt;Customisation!$H$13,M55,M55*(1-Customisation!$H$24*Customisation!$H$12))</f>
        <v>2.2456766399999995E-5</v>
      </c>
      <c r="BF55" s="54">
        <f>IF($A55&lt;Customisation!$H$13,N55,N55*(1-Customisation!$H$24*Customisation!$H$12))</f>
        <v>6.8119879372632425E-6</v>
      </c>
      <c r="BG55" s="54">
        <f>IF($A55&lt;Customisation!$H$13,O55,O55*(1-Customisation!$H$24*Customisation!$H$12))</f>
        <v>2.4298665683935464E-2</v>
      </c>
      <c r="BH55" s="54">
        <f>IF($A55&lt;Customisation!$H$13,P55,P55*(1-Customisation!$H$24*Customisation!$H$12))</f>
        <v>7.6723898526987518E-3</v>
      </c>
      <c r="BI55" s="54">
        <f t="shared" si="13"/>
        <v>3.2703339999999992E-5</v>
      </c>
      <c r="BJ55" s="54">
        <f t="shared" si="14"/>
        <v>1.0326195570946213E-5</v>
      </c>
      <c r="BK55" s="54">
        <f t="shared" si="15"/>
        <v>1.6032439999999995E-5</v>
      </c>
      <c r="BL55" s="54">
        <f t="shared" si="16"/>
        <v>5.0622997809844779E-6</v>
      </c>
      <c r="BM55" s="54">
        <f t="shared" si="17"/>
        <v>4.8995725303045744E-4</v>
      </c>
      <c r="BN55" s="54">
        <f t="shared" si="18"/>
        <v>1.3412702546628102E-4</v>
      </c>
      <c r="BO55" s="54">
        <f t="shared" si="19"/>
        <v>2.2456766399999995E-5</v>
      </c>
      <c r="BP55" s="54">
        <f t="shared" si="20"/>
        <v>6.8119879372632425E-6</v>
      </c>
      <c r="BQ55" s="54">
        <f t="shared" si="21"/>
        <v>2.4298665683935464E-2</v>
      </c>
      <c r="BR55" s="54">
        <f t="shared" si="22"/>
        <v>7.6723898526987518E-3</v>
      </c>
    </row>
    <row r="56" spans="1:70" ht="14.25" customHeight="1" x14ac:dyDescent="0.3">
      <c r="A56" s="1">
        <f t="shared" si="34"/>
        <v>52</v>
      </c>
      <c r="B56" s="53">
        <f>'Life table'!D54</f>
        <v>0.93651481717687024</v>
      </c>
      <c r="C56" s="53">
        <f>IF($A56&lt;Customisation!$H$13,0,B56)/LOOKUP(Customisation!$H$13,$A$4:$A$104,$B$4:$B$104)</f>
        <v>0.95113310959328357</v>
      </c>
      <c r="D56" s="1">
        <f>IF($A56&lt;=Customisation!$H$13,1,1/(1+Customisation!$H$21)^($A56-Customisation!$H$13))</f>
        <v>0.30655684077380685</v>
      </c>
      <c r="E56" s="1">
        <f t="shared" si="11"/>
        <v>35.808215133432654</v>
      </c>
      <c r="F56" s="1">
        <f t="shared" si="2"/>
        <v>0.29157636123228403</v>
      </c>
      <c r="G56" s="54">
        <f>'Age data'!M60*Customisation!$H$22</f>
        <v>3.2703339999999998E-4</v>
      </c>
      <c r="H56" s="54">
        <f t="shared" si="3"/>
        <v>1.0025432593151669E-4</v>
      </c>
      <c r="I56" s="54">
        <f>'Age data'!N60*Customisation!$H$22</f>
        <v>1.6032439999999999E-4</v>
      </c>
      <c r="J56" s="55">
        <f t="shared" si="4"/>
        <v>4.9148541562956119E-5</v>
      </c>
      <c r="K56" s="54">
        <f>I56*'Life table'!I54</f>
        <v>4.7592834352344453E-3</v>
      </c>
      <c r="L56" s="54">
        <f>J56*'Life table'!J54</f>
        <v>1.2766697685688796E-3</v>
      </c>
      <c r="M56" s="54">
        <f t="shared" si="5"/>
        <v>2.2456766400000001E-4</v>
      </c>
      <c r="N56" s="54">
        <f>((G56-I56)*$AW$5+I56*$AW$6)/(1+Customisation!$H$21)^($A56-12)</f>
        <v>6.6135805216148007E-5</v>
      </c>
      <c r="O56" s="54">
        <f>G56*Customisation!$H$17</f>
        <v>0.24298665683935469</v>
      </c>
      <c r="P56" s="54">
        <f>O56/(1+Customisation!$H$21)^($A56-12)</f>
        <v>7.448922187086171E-2</v>
      </c>
      <c r="Q56" s="54">
        <f>IF($A56&lt;Customisation!$H$13,G56,G56*(1-Customisation!$H$11*Customisation!$H$12))</f>
        <v>6.5406679999999983E-5</v>
      </c>
      <c r="R56" s="54">
        <f>IF($A56&lt;Customisation!$H$13,H56,H56*(1-Customisation!$H$11*Customisation!$H$12))</f>
        <v>2.0050865186303334E-5</v>
      </c>
      <c r="S56" s="54">
        <f>IF($A56&lt;Customisation!$H$13,I56,I56*(1-Customisation!$H$11*Customisation!$H$12))</f>
        <v>3.206487999999999E-5</v>
      </c>
      <c r="T56" s="54">
        <f>IF($A56&lt;Customisation!$H$13,J56,J56*(1-Customisation!$H$11*Customisation!$H$12))</f>
        <v>9.8297083125912211E-6</v>
      </c>
      <c r="U56" s="54">
        <f>IF($A56&lt;Customisation!$H$13,K56,K56*(1-Customisation!$H$11*Customisation!$H$12))</f>
        <v>9.5185668704688884E-4</v>
      </c>
      <c r="V56" s="54">
        <f>IF($A56&lt;Customisation!$H$13,L56,L56*(1-Customisation!$H$11*Customisation!$H$12))</f>
        <v>2.5533395371377587E-4</v>
      </c>
      <c r="W56" s="54">
        <f>IF($A56&lt;Customisation!$H$13,M56,M56*(1-Customisation!$H$11*Customisation!$H$12))</f>
        <v>4.491353279999999E-5</v>
      </c>
      <c r="X56" s="54">
        <f>IF($A56&lt;Customisation!$H$13,N56,N56*(1-Customisation!$H$11*Customisation!$H$12))</f>
        <v>1.3227161043229598E-5</v>
      </c>
      <c r="Y56" s="54">
        <f>IF($A56&lt;Customisation!$H$13,O56,O56*(1-Customisation!$H$11*Customisation!$H$12))</f>
        <v>4.8597331367870929E-2</v>
      </c>
      <c r="Z56" s="54">
        <f>IF($A56&lt;Customisation!$H$13,P56,P56*(1-Customisation!$H$11*Customisation!$H$12))</f>
        <v>1.4897844374172339E-2</v>
      </c>
      <c r="AA56" s="54">
        <f t="shared" ref="AA56:AJ56" si="74">G56-Q56</f>
        <v>2.6162671999999999E-4</v>
      </c>
      <c r="AB56" s="54">
        <f t="shared" si="74"/>
        <v>8.0203460745213349E-5</v>
      </c>
      <c r="AC56" s="54">
        <f t="shared" si="74"/>
        <v>1.2825952000000002E-4</v>
      </c>
      <c r="AD56" s="54">
        <f t="shared" si="74"/>
        <v>3.9318833250364898E-5</v>
      </c>
      <c r="AE56" s="54">
        <f t="shared" si="74"/>
        <v>3.8074267481875562E-3</v>
      </c>
      <c r="AF56" s="54">
        <f t="shared" si="74"/>
        <v>1.0213358148551037E-3</v>
      </c>
      <c r="AG56" s="54">
        <f t="shared" si="74"/>
        <v>1.7965413120000001E-4</v>
      </c>
      <c r="AH56" s="54">
        <f t="shared" si="74"/>
        <v>5.2908644172918406E-5</v>
      </c>
      <c r="AI56" s="54">
        <f t="shared" si="74"/>
        <v>0.19438932547148377</v>
      </c>
      <c r="AJ56" s="54">
        <f t="shared" si="74"/>
        <v>5.9591377496689371E-2</v>
      </c>
      <c r="AK56" s="1"/>
      <c r="AL56" s="56">
        <f t="shared" si="7"/>
        <v>32.703339999999997</v>
      </c>
      <c r="AM56" s="56">
        <f t="shared" si="8"/>
        <v>6.5406679999999984</v>
      </c>
      <c r="AN56" s="1"/>
      <c r="AO56" s="1"/>
      <c r="AP56" s="1"/>
      <c r="AQ56" s="1"/>
      <c r="AR56" s="1"/>
      <c r="AS56" s="1"/>
      <c r="AT56" s="1"/>
      <c r="AU56" s="1"/>
      <c r="AV56" s="1"/>
      <c r="AW56" s="1"/>
      <c r="AX56" s="1"/>
      <c r="AY56" s="54">
        <f>IF($A56&lt;Customisation!$H$13,G56,G56*(1-Customisation!$H$24*Customisation!$H$12))</f>
        <v>3.2703339999999992E-5</v>
      </c>
      <c r="AZ56" s="54">
        <f>IF($A56&lt;Customisation!$H$13,H56,H56*(1-Customisation!$H$24*Customisation!$H$12))</f>
        <v>1.0025432593151667E-5</v>
      </c>
      <c r="BA56" s="54">
        <f>IF($A56&lt;Customisation!$H$13,I56,I56*(1-Customisation!$H$24*Customisation!$H$12))</f>
        <v>1.6032439999999995E-5</v>
      </c>
      <c r="BB56" s="54">
        <f>IF($A56&lt;Customisation!$H$13,J56,J56*(1-Customisation!$H$24*Customisation!$H$12))</f>
        <v>4.9148541562956106E-6</v>
      </c>
      <c r="BC56" s="54">
        <f>IF($A56&lt;Customisation!$H$13,K56,K56*(1-Customisation!$H$24*Customisation!$H$12))</f>
        <v>4.7592834352344442E-4</v>
      </c>
      <c r="BD56" s="54">
        <f>IF($A56&lt;Customisation!$H$13,L56,L56*(1-Customisation!$H$24*Customisation!$H$12))</f>
        <v>1.2766697685688794E-4</v>
      </c>
      <c r="BE56" s="54">
        <f>IF($A56&lt;Customisation!$H$13,M56,M56*(1-Customisation!$H$24*Customisation!$H$12))</f>
        <v>2.2456766399999995E-5</v>
      </c>
      <c r="BF56" s="54">
        <f>IF($A56&lt;Customisation!$H$13,N56,N56*(1-Customisation!$H$24*Customisation!$H$12))</f>
        <v>6.613580521614799E-6</v>
      </c>
      <c r="BG56" s="54">
        <f>IF($A56&lt;Customisation!$H$13,O56,O56*(1-Customisation!$H$24*Customisation!$H$12))</f>
        <v>2.4298665683935464E-2</v>
      </c>
      <c r="BH56" s="54">
        <f>IF($A56&lt;Customisation!$H$13,P56,P56*(1-Customisation!$H$24*Customisation!$H$12))</f>
        <v>7.4489221870861697E-3</v>
      </c>
      <c r="BI56" s="54">
        <f t="shared" si="13"/>
        <v>3.2703339999999992E-5</v>
      </c>
      <c r="BJ56" s="54">
        <f t="shared" si="14"/>
        <v>1.0025432593151667E-5</v>
      </c>
      <c r="BK56" s="54">
        <f t="shared" si="15"/>
        <v>1.6032439999999995E-5</v>
      </c>
      <c r="BL56" s="54">
        <f t="shared" si="16"/>
        <v>4.9148541562956106E-6</v>
      </c>
      <c r="BM56" s="54">
        <f t="shared" si="17"/>
        <v>4.7592834352344442E-4</v>
      </c>
      <c r="BN56" s="54">
        <f t="shared" si="18"/>
        <v>1.2766697685688794E-4</v>
      </c>
      <c r="BO56" s="54">
        <f t="shared" si="19"/>
        <v>2.2456766399999995E-5</v>
      </c>
      <c r="BP56" s="54">
        <f t="shared" si="20"/>
        <v>6.613580521614799E-6</v>
      </c>
      <c r="BQ56" s="54">
        <f t="shared" si="21"/>
        <v>2.4298665683935464E-2</v>
      </c>
      <c r="BR56" s="54">
        <f t="shared" si="22"/>
        <v>7.4489221870861697E-3</v>
      </c>
    </row>
    <row r="57" spans="1:70" ht="14.25" customHeight="1" x14ac:dyDescent="0.3">
      <c r="A57" s="1">
        <f t="shared" si="34"/>
        <v>53</v>
      </c>
      <c r="B57" s="53">
        <f>'Life table'!D55</f>
        <v>0.93263764583375797</v>
      </c>
      <c r="C57" s="53">
        <f>IF($A57&lt;Customisation!$H$13,0,B57)/LOOKUP(Customisation!$H$13,$A$4:$A$104,$B$4:$B$104)</f>
        <v>0.94719541851956734</v>
      </c>
      <c r="D57" s="1">
        <f>IF($A57&lt;=Customisation!$H$13,1,1/(1+Customisation!$H$21)^($A57-Customisation!$H$13))</f>
        <v>0.29762800075126877</v>
      </c>
      <c r="E57" s="1">
        <f t="shared" si="11"/>
        <v>36.114771974206462</v>
      </c>
      <c r="F57" s="1">
        <f t="shared" si="2"/>
        <v>0.28191187873474011</v>
      </c>
      <c r="G57" s="54">
        <f>'Age data'!M61*Customisation!$H$22</f>
        <v>3.2703339999999998E-4</v>
      </c>
      <c r="H57" s="54">
        <f t="shared" si="3"/>
        <v>9.733429702088998E-5</v>
      </c>
      <c r="I57" s="54">
        <f>'Age data'!N61*Customisation!$H$22</f>
        <v>1.6032439999999999E-4</v>
      </c>
      <c r="J57" s="55">
        <f t="shared" si="4"/>
        <v>4.7717030643646716E-5</v>
      </c>
      <c r="K57" s="54">
        <f>I57*'Life table'!I55</f>
        <v>4.618411128815743E-3</v>
      </c>
      <c r="L57" s="54">
        <f>J57*'Life table'!J55</f>
        <v>1.2139509133182226E-3</v>
      </c>
      <c r="M57" s="54">
        <f t="shared" si="5"/>
        <v>2.2456766400000001E-4</v>
      </c>
      <c r="N57" s="54">
        <f>((G57-I57)*$AW$5+I57*$AW$6)/(1+Customisation!$H$21)^($A57-12)</f>
        <v>6.4209519627328167E-5</v>
      </c>
      <c r="O57" s="54">
        <f>G57*Customisation!$H$17</f>
        <v>0.24298665683935469</v>
      </c>
      <c r="P57" s="54">
        <f>O57/(1+Customisation!$H$21)^($A57-12)</f>
        <v>7.2319632884331742E-2</v>
      </c>
      <c r="Q57" s="54">
        <f>IF($A57&lt;Customisation!$H$13,G57,G57*(1-Customisation!$H$11*Customisation!$H$12))</f>
        <v>6.5406679999999983E-5</v>
      </c>
      <c r="R57" s="54">
        <f>IF($A57&lt;Customisation!$H$13,H57,H57*(1-Customisation!$H$11*Customisation!$H$12))</f>
        <v>1.9466859404177993E-5</v>
      </c>
      <c r="S57" s="54">
        <f>IF($A57&lt;Customisation!$H$13,I57,I57*(1-Customisation!$H$11*Customisation!$H$12))</f>
        <v>3.206487999999999E-5</v>
      </c>
      <c r="T57" s="54">
        <f>IF($A57&lt;Customisation!$H$13,J57,J57*(1-Customisation!$H$11*Customisation!$H$12))</f>
        <v>9.5434061287293404E-6</v>
      </c>
      <c r="U57" s="54">
        <f>IF($A57&lt;Customisation!$H$13,K57,K57*(1-Customisation!$H$11*Customisation!$H$12))</f>
        <v>9.2368222576314841E-4</v>
      </c>
      <c r="V57" s="54">
        <f>IF($A57&lt;Customisation!$H$13,L57,L57*(1-Customisation!$H$11*Customisation!$H$12))</f>
        <v>2.4279018266364446E-4</v>
      </c>
      <c r="W57" s="54">
        <f>IF($A57&lt;Customisation!$H$13,M57,M57*(1-Customisation!$H$11*Customisation!$H$12))</f>
        <v>4.491353279999999E-5</v>
      </c>
      <c r="X57" s="54">
        <f>IF($A57&lt;Customisation!$H$13,N57,N57*(1-Customisation!$H$11*Customisation!$H$12))</f>
        <v>1.2841903925465631E-5</v>
      </c>
      <c r="Y57" s="54">
        <f>IF($A57&lt;Customisation!$H$13,O57,O57*(1-Customisation!$H$11*Customisation!$H$12))</f>
        <v>4.8597331367870929E-2</v>
      </c>
      <c r="Z57" s="54">
        <f>IF($A57&lt;Customisation!$H$13,P57,P57*(1-Customisation!$H$11*Customisation!$H$12))</f>
        <v>1.4463926576866345E-2</v>
      </c>
      <c r="AA57" s="54">
        <f t="shared" ref="AA57:AJ57" si="75">G57-Q57</f>
        <v>2.6162671999999999E-4</v>
      </c>
      <c r="AB57" s="54">
        <f t="shared" si="75"/>
        <v>7.7867437616711984E-5</v>
      </c>
      <c r="AC57" s="54">
        <f t="shared" si="75"/>
        <v>1.2825952000000002E-4</v>
      </c>
      <c r="AD57" s="54">
        <f t="shared" si="75"/>
        <v>3.8173624514917375E-5</v>
      </c>
      <c r="AE57" s="54">
        <f t="shared" si="75"/>
        <v>3.6947289030525945E-3</v>
      </c>
      <c r="AF57" s="54">
        <f t="shared" si="75"/>
        <v>9.7116073065457807E-4</v>
      </c>
      <c r="AG57" s="54">
        <f t="shared" si="75"/>
        <v>1.7965413120000001E-4</v>
      </c>
      <c r="AH57" s="54">
        <f t="shared" si="75"/>
        <v>5.1367615701862539E-5</v>
      </c>
      <c r="AI57" s="54">
        <f t="shared" si="75"/>
        <v>0.19438932547148377</v>
      </c>
      <c r="AJ57" s="54">
        <f t="shared" si="75"/>
        <v>5.7855706307465393E-2</v>
      </c>
      <c r="AK57" s="1"/>
      <c r="AL57" s="56">
        <f t="shared" si="7"/>
        <v>32.703339999999997</v>
      </c>
      <c r="AM57" s="56">
        <f t="shared" si="8"/>
        <v>6.5406679999999984</v>
      </c>
      <c r="AN57" s="1"/>
      <c r="AO57" s="1"/>
      <c r="AP57" s="1"/>
      <c r="AQ57" s="1"/>
      <c r="AR57" s="1"/>
      <c r="AS57" s="1"/>
      <c r="AT57" s="1"/>
      <c r="AU57" s="1"/>
      <c r="AV57" s="1"/>
      <c r="AW57" s="1"/>
      <c r="AX57" s="1"/>
      <c r="AY57" s="54">
        <f>IF($A57&lt;Customisation!$H$13,G57,G57*(1-Customisation!$H$24*Customisation!$H$12))</f>
        <v>3.2703339999999992E-5</v>
      </c>
      <c r="AZ57" s="54">
        <f>IF($A57&lt;Customisation!$H$13,H57,H57*(1-Customisation!$H$24*Customisation!$H$12))</f>
        <v>9.7334297020889963E-6</v>
      </c>
      <c r="BA57" s="54">
        <f>IF($A57&lt;Customisation!$H$13,I57,I57*(1-Customisation!$H$24*Customisation!$H$12))</f>
        <v>1.6032439999999995E-5</v>
      </c>
      <c r="BB57" s="54">
        <f>IF($A57&lt;Customisation!$H$13,J57,J57*(1-Customisation!$H$24*Customisation!$H$12))</f>
        <v>4.7717030643646702E-6</v>
      </c>
      <c r="BC57" s="54">
        <f>IF($A57&lt;Customisation!$H$13,K57,K57*(1-Customisation!$H$24*Customisation!$H$12))</f>
        <v>4.618411128815742E-4</v>
      </c>
      <c r="BD57" s="54">
        <f>IF($A57&lt;Customisation!$H$13,L57,L57*(1-Customisation!$H$24*Customisation!$H$12))</f>
        <v>1.2139509133182223E-4</v>
      </c>
      <c r="BE57" s="54">
        <f>IF($A57&lt;Customisation!$H$13,M57,M57*(1-Customisation!$H$24*Customisation!$H$12))</f>
        <v>2.2456766399999995E-5</v>
      </c>
      <c r="BF57" s="54">
        <f>IF($A57&lt;Customisation!$H$13,N57,N57*(1-Customisation!$H$24*Customisation!$H$12))</f>
        <v>6.4209519627328157E-6</v>
      </c>
      <c r="BG57" s="54">
        <f>IF($A57&lt;Customisation!$H$13,O57,O57*(1-Customisation!$H$24*Customisation!$H$12))</f>
        <v>2.4298665683935464E-2</v>
      </c>
      <c r="BH57" s="54">
        <f>IF($A57&lt;Customisation!$H$13,P57,P57*(1-Customisation!$H$24*Customisation!$H$12))</f>
        <v>7.2319632884331724E-3</v>
      </c>
      <c r="BI57" s="54">
        <f t="shared" si="13"/>
        <v>3.2703339999999992E-5</v>
      </c>
      <c r="BJ57" s="54">
        <f t="shared" si="14"/>
        <v>9.7334297020889963E-6</v>
      </c>
      <c r="BK57" s="54">
        <f t="shared" si="15"/>
        <v>1.6032439999999995E-5</v>
      </c>
      <c r="BL57" s="54">
        <f t="shared" si="16"/>
        <v>4.7717030643646702E-6</v>
      </c>
      <c r="BM57" s="54">
        <f t="shared" si="17"/>
        <v>4.618411128815742E-4</v>
      </c>
      <c r="BN57" s="54">
        <f t="shared" si="18"/>
        <v>1.2139509133182223E-4</v>
      </c>
      <c r="BO57" s="54">
        <f t="shared" si="19"/>
        <v>2.2456766399999995E-5</v>
      </c>
      <c r="BP57" s="54">
        <f t="shared" si="20"/>
        <v>6.4209519627328157E-6</v>
      </c>
      <c r="BQ57" s="54">
        <f t="shared" si="21"/>
        <v>2.4298665683935464E-2</v>
      </c>
      <c r="BR57" s="54">
        <f t="shared" si="22"/>
        <v>7.2319632884331724E-3</v>
      </c>
    </row>
    <row r="58" spans="1:70" ht="14.25" customHeight="1" x14ac:dyDescent="0.3">
      <c r="A58" s="1">
        <f t="shared" si="34"/>
        <v>54</v>
      </c>
      <c r="B58" s="53">
        <f>'Life table'!D56</f>
        <v>0.92877652598000615</v>
      </c>
      <c r="C58" s="53">
        <f>IF($A58&lt;Customisation!$H$13,0,B58)/LOOKUP(Customisation!$H$13,$A$4:$A$104,$B$4:$B$104)</f>
        <v>0.9432740294868962</v>
      </c>
      <c r="D58" s="1">
        <f>IF($A58&lt;=Customisation!$H$13,1,1/(1+Customisation!$H$21)^($A58-Customisation!$H$13))</f>
        <v>0.28895922403035801</v>
      </c>
      <c r="E58" s="1">
        <f t="shared" si="11"/>
        <v>36.412399974957729</v>
      </c>
      <c r="F58" s="1">
        <f t="shared" si="2"/>
        <v>0.27256773160852255</v>
      </c>
      <c r="G58" s="54">
        <f>'Age data'!M62*Customisation!$H$22</f>
        <v>3.2703339999999998E-4</v>
      </c>
      <c r="H58" s="54">
        <f t="shared" si="3"/>
        <v>9.4499317496009685E-5</v>
      </c>
      <c r="I58" s="54">
        <f>'Age data'!N62*Customisation!$H$22</f>
        <v>1.6032439999999999E-4</v>
      </c>
      <c r="J58" s="55">
        <f t="shared" si="4"/>
        <v>4.6327214217132726E-5</v>
      </c>
      <c r="K58" s="54">
        <f>I58*'Life table'!I56</f>
        <v>4.4769531865159187E-3</v>
      </c>
      <c r="L58" s="54">
        <f>J58*'Life table'!J56</f>
        <v>1.1530552838831221E-3</v>
      </c>
      <c r="M58" s="54">
        <f t="shared" si="5"/>
        <v>2.2456766400000001E-4</v>
      </c>
      <c r="N58" s="54">
        <f>((G58-I58)*$AW$5+I58*$AW$6)/(1+Customisation!$H$21)^($A58-12)</f>
        <v>6.2339339444007923E-5</v>
      </c>
      <c r="O58" s="54">
        <f>G58*Customisation!$H$17</f>
        <v>0.24298665683935469</v>
      </c>
      <c r="P58" s="54">
        <f>O58/(1+Customisation!$H$21)^($A58-12)</f>
        <v>7.0213235810030819E-2</v>
      </c>
      <c r="Q58" s="54">
        <f>IF($A58&lt;Customisation!$H$13,G58,G58*(1-Customisation!$H$11*Customisation!$H$12))</f>
        <v>6.5406679999999983E-5</v>
      </c>
      <c r="R58" s="54">
        <f>IF($A58&lt;Customisation!$H$13,H58,H58*(1-Customisation!$H$11*Customisation!$H$12))</f>
        <v>1.8899863499201934E-5</v>
      </c>
      <c r="S58" s="54">
        <f>IF($A58&lt;Customisation!$H$13,I58,I58*(1-Customisation!$H$11*Customisation!$H$12))</f>
        <v>3.206487999999999E-5</v>
      </c>
      <c r="T58" s="54">
        <f>IF($A58&lt;Customisation!$H$13,J58,J58*(1-Customisation!$H$11*Customisation!$H$12))</f>
        <v>9.2654428434265428E-6</v>
      </c>
      <c r="U58" s="54">
        <f>IF($A58&lt;Customisation!$H$13,K58,K58*(1-Customisation!$H$11*Customisation!$H$12))</f>
        <v>8.9539063730318356E-4</v>
      </c>
      <c r="V58" s="54">
        <f>IF($A58&lt;Customisation!$H$13,L58,L58*(1-Customisation!$H$11*Customisation!$H$12))</f>
        <v>2.3061105677662437E-4</v>
      </c>
      <c r="W58" s="54">
        <f>IF($A58&lt;Customisation!$H$13,M58,M58*(1-Customisation!$H$11*Customisation!$H$12))</f>
        <v>4.491353279999999E-5</v>
      </c>
      <c r="X58" s="54">
        <f>IF($A58&lt;Customisation!$H$13,N58,N58*(1-Customisation!$H$11*Customisation!$H$12))</f>
        <v>1.2467867888801581E-5</v>
      </c>
      <c r="Y58" s="54">
        <f>IF($A58&lt;Customisation!$H$13,O58,O58*(1-Customisation!$H$11*Customisation!$H$12))</f>
        <v>4.8597331367870929E-2</v>
      </c>
      <c r="Z58" s="54">
        <f>IF($A58&lt;Customisation!$H$13,P58,P58*(1-Customisation!$H$11*Customisation!$H$12))</f>
        <v>1.404264716200616E-2</v>
      </c>
      <c r="AA58" s="54">
        <f t="shared" ref="AA58:AJ58" si="76">G58-Q58</f>
        <v>2.6162671999999999E-4</v>
      </c>
      <c r="AB58" s="54">
        <f t="shared" si="76"/>
        <v>7.5599453996807751E-5</v>
      </c>
      <c r="AC58" s="54">
        <f t="shared" si="76"/>
        <v>1.2825952000000002E-4</v>
      </c>
      <c r="AD58" s="54">
        <f t="shared" si="76"/>
        <v>3.7061771373706185E-5</v>
      </c>
      <c r="AE58" s="54">
        <f t="shared" si="76"/>
        <v>3.5815625492127351E-3</v>
      </c>
      <c r="AF58" s="54">
        <f t="shared" si="76"/>
        <v>9.224442271064978E-4</v>
      </c>
      <c r="AG58" s="54">
        <f t="shared" si="76"/>
        <v>1.7965413120000001E-4</v>
      </c>
      <c r="AH58" s="54">
        <f t="shared" si="76"/>
        <v>4.9871471555206338E-5</v>
      </c>
      <c r="AI58" s="54">
        <f t="shared" si="76"/>
        <v>0.19438932547148377</v>
      </c>
      <c r="AJ58" s="54">
        <f t="shared" si="76"/>
        <v>5.6170588648024655E-2</v>
      </c>
      <c r="AK58" s="1"/>
      <c r="AL58" s="56">
        <f t="shared" si="7"/>
        <v>32.703339999999997</v>
      </c>
      <c r="AM58" s="56">
        <f t="shared" si="8"/>
        <v>6.5406679999999984</v>
      </c>
      <c r="AN58" s="1"/>
      <c r="AO58" s="1"/>
      <c r="AP58" s="1"/>
      <c r="AQ58" s="1"/>
      <c r="AR58" s="1"/>
      <c r="AS58" s="1"/>
      <c r="AT58" s="1"/>
      <c r="AU58" s="1"/>
      <c r="AV58" s="1"/>
      <c r="AW58" s="1"/>
      <c r="AX58" s="1"/>
      <c r="AY58" s="54">
        <f>IF($A58&lt;Customisation!$H$13,G58,G58*(1-Customisation!$H$24*Customisation!$H$12))</f>
        <v>3.2703339999999992E-5</v>
      </c>
      <c r="AZ58" s="54">
        <f>IF($A58&lt;Customisation!$H$13,H58,H58*(1-Customisation!$H$24*Customisation!$H$12))</f>
        <v>9.4499317496009671E-6</v>
      </c>
      <c r="BA58" s="54">
        <f>IF($A58&lt;Customisation!$H$13,I58,I58*(1-Customisation!$H$24*Customisation!$H$12))</f>
        <v>1.6032439999999995E-5</v>
      </c>
      <c r="BB58" s="54">
        <f>IF($A58&lt;Customisation!$H$13,J58,J58*(1-Customisation!$H$24*Customisation!$H$12))</f>
        <v>4.6327214217132714E-6</v>
      </c>
      <c r="BC58" s="54">
        <f>IF($A58&lt;Customisation!$H$13,K58,K58*(1-Customisation!$H$24*Customisation!$H$12))</f>
        <v>4.4769531865159178E-4</v>
      </c>
      <c r="BD58" s="54">
        <f>IF($A58&lt;Customisation!$H$13,L58,L58*(1-Customisation!$H$24*Customisation!$H$12))</f>
        <v>1.1530552838831218E-4</v>
      </c>
      <c r="BE58" s="54">
        <f>IF($A58&lt;Customisation!$H$13,M58,M58*(1-Customisation!$H$24*Customisation!$H$12))</f>
        <v>2.2456766399999995E-5</v>
      </c>
      <c r="BF58" s="54">
        <f>IF($A58&lt;Customisation!$H$13,N58,N58*(1-Customisation!$H$24*Customisation!$H$12))</f>
        <v>6.2339339444007906E-6</v>
      </c>
      <c r="BG58" s="54">
        <f>IF($A58&lt;Customisation!$H$13,O58,O58*(1-Customisation!$H$24*Customisation!$H$12))</f>
        <v>2.4298665683935464E-2</v>
      </c>
      <c r="BH58" s="54">
        <f>IF($A58&lt;Customisation!$H$13,P58,P58*(1-Customisation!$H$24*Customisation!$H$12))</f>
        <v>7.0213235810030802E-3</v>
      </c>
      <c r="BI58" s="54">
        <f t="shared" si="13"/>
        <v>3.2703339999999992E-5</v>
      </c>
      <c r="BJ58" s="54">
        <f t="shared" si="14"/>
        <v>9.4499317496009671E-6</v>
      </c>
      <c r="BK58" s="54">
        <f t="shared" si="15"/>
        <v>1.6032439999999995E-5</v>
      </c>
      <c r="BL58" s="54">
        <f t="shared" si="16"/>
        <v>4.6327214217132714E-6</v>
      </c>
      <c r="BM58" s="54">
        <f t="shared" si="17"/>
        <v>4.4769531865159178E-4</v>
      </c>
      <c r="BN58" s="54">
        <f t="shared" si="18"/>
        <v>1.1530552838831218E-4</v>
      </c>
      <c r="BO58" s="54">
        <f t="shared" si="19"/>
        <v>2.2456766399999995E-5</v>
      </c>
      <c r="BP58" s="54">
        <f t="shared" si="20"/>
        <v>6.2339339444007906E-6</v>
      </c>
      <c r="BQ58" s="54">
        <f t="shared" si="21"/>
        <v>2.4298665683935464E-2</v>
      </c>
      <c r="BR58" s="54">
        <f t="shared" si="22"/>
        <v>7.0213235810030802E-3</v>
      </c>
    </row>
    <row r="59" spans="1:70" ht="14.25" customHeight="1" x14ac:dyDescent="0.3">
      <c r="A59" s="1">
        <f t="shared" si="34"/>
        <v>55</v>
      </c>
      <c r="B59" s="53">
        <f>'Life table'!D57</f>
        <v>0.92493139116244893</v>
      </c>
      <c r="C59" s="53">
        <f>IF($A59&lt;Customisation!$H$13,0,B59)/LOOKUP(Customisation!$H$13,$A$4:$A$104,$B$4:$B$104)</f>
        <v>0.93936887500482047</v>
      </c>
      <c r="D59" s="1">
        <f>IF($A59&lt;=Customisation!$H$13,1,1/(1+Customisation!$H$21)^($A59-Customisation!$H$13))</f>
        <v>0.28054293595180391</v>
      </c>
      <c r="E59" s="1">
        <f t="shared" si="11"/>
        <v>36.701359198988087</v>
      </c>
      <c r="F59" s="1">
        <f t="shared" si="2"/>
        <v>0.26353330213559545</v>
      </c>
      <c r="G59" s="54">
        <f>'Age data'!M63*Customisation!$H$22</f>
        <v>3.3270860000000001E-4</v>
      </c>
      <c r="H59" s="54">
        <f t="shared" si="3"/>
        <v>9.3339047460414351E-5</v>
      </c>
      <c r="I59" s="54">
        <f>'Age data'!N63*Customisation!$H$22</f>
        <v>1.6883720000000001E-4</v>
      </c>
      <c r="J59" s="55">
        <f t="shared" si="4"/>
        <v>4.7366083785881912E-5</v>
      </c>
      <c r="K59" s="54">
        <f>I59*'Life table'!I57</f>
        <v>4.5650792360447156E-3</v>
      </c>
      <c r="L59" s="54">
        <f>J59*'Life table'!J57</f>
        <v>1.1519757586472667E-3</v>
      </c>
      <c r="M59" s="54">
        <f t="shared" si="5"/>
        <v>2.3041312000000001E-4</v>
      </c>
      <c r="N59" s="54">
        <f>((G59-I59)*$AW$5+I59*$AW$6)/(1+Customisation!$H$21)^($A59-12)</f>
        <v>6.2134048587765388E-5</v>
      </c>
      <c r="O59" s="54">
        <f>G59*Customisation!$H$17</f>
        <v>0.24720334502745633</v>
      </c>
      <c r="P59" s="54">
        <f>O59/(1+Customisation!$H$21)^($A59-12)</f>
        <v>6.9351152191109364E-2</v>
      </c>
      <c r="Q59" s="54">
        <f>IF($A59&lt;Customisation!$H$13,G59,G59*(1-Customisation!$H$11*Customisation!$H$12))</f>
        <v>6.6541719999999995E-5</v>
      </c>
      <c r="R59" s="54">
        <f>IF($A59&lt;Customisation!$H$13,H59,H59*(1-Customisation!$H$11*Customisation!$H$12))</f>
        <v>1.8667809492082865E-5</v>
      </c>
      <c r="S59" s="54">
        <f>IF($A59&lt;Customisation!$H$13,I59,I59*(1-Customisation!$H$11*Customisation!$H$12))</f>
        <v>3.3767439999999994E-5</v>
      </c>
      <c r="T59" s="54">
        <f>IF($A59&lt;Customisation!$H$13,J59,J59*(1-Customisation!$H$11*Customisation!$H$12))</f>
        <v>9.4732167571763801E-6</v>
      </c>
      <c r="U59" s="54">
        <f>IF($A59&lt;Customisation!$H$13,K59,K59*(1-Customisation!$H$11*Customisation!$H$12))</f>
        <v>9.1301584720894296E-4</v>
      </c>
      <c r="V59" s="54">
        <f>IF($A59&lt;Customisation!$H$13,L59,L59*(1-Customisation!$H$11*Customisation!$H$12))</f>
        <v>2.3039515172945329E-4</v>
      </c>
      <c r="W59" s="54">
        <f>IF($A59&lt;Customisation!$H$13,M59,M59*(1-Customisation!$H$11*Customisation!$H$12))</f>
        <v>4.608262399999999E-5</v>
      </c>
      <c r="X59" s="54">
        <f>IF($A59&lt;Customisation!$H$13,N59,N59*(1-Customisation!$H$11*Customisation!$H$12))</f>
        <v>1.2426809717553074E-5</v>
      </c>
      <c r="Y59" s="54">
        <f>IF($A59&lt;Customisation!$H$13,O59,O59*(1-Customisation!$H$11*Customisation!$H$12))</f>
        <v>4.9440669005491253E-2</v>
      </c>
      <c r="Z59" s="54">
        <f>IF($A59&lt;Customisation!$H$13,P59,P59*(1-Customisation!$H$11*Customisation!$H$12))</f>
        <v>1.3870230438221869E-2</v>
      </c>
      <c r="AA59" s="54">
        <f t="shared" ref="AA59:AJ59" si="77">G59-Q59</f>
        <v>2.6616688000000003E-4</v>
      </c>
      <c r="AB59" s="54">
        <f t="shared" si="77"/>
        <v>7.4671237968331486E-5</v>
      </c>
      <c r="AC59" s="54">
        <f t="shared" si="77"/>
        <v>1.3506976000000003E-4</v>
      </c>
      <c r="AD59" s="54">
        <f t="shared" si="77"/>
        <v>3.7892867028705534E-5</v>
      </c>
      <c r="AE59" s="54">
        <f t="shared" si="77"/>
        <v>3.6520633888357727E-3</v>
      </c>
      <c r="AF59" s="54">
        <f t="shared" si="77"/>
        <v>9.2158060691781339E-4</v>
      </c>
      <c r="AG59" s="54">
        <f t="shared" si="77"/>
        <v>1.8433049600000002E-4</v>
      </c>
      <c r="AH59" s="54">
        <f t="shared" si="77"/>
        <v>4.970723887021231E-5</v>
      </c>
      <c r="AI59" s="54">
        <f t="shared" si="77"/>
        <v>0.19776267602196507</v>
      </c>
      <c r="AJ59" s="54">
        <f t="shared" si="77"/>
        <v>5.5480921752887491E-2</v>
      </c>
      <c r="AK59" s="1"/>
      <c r="AL59" s="56">
        <f t="shared" si="7"/>
        <v>33.270859999999999</v>
      </c>
      <c r="AM59" s="56">
        <f t="shared" si="8"/>
        <v>6.6541719999999991</v>
      </c>
      <c r="AN59" s="1"/>
      <c r="AO59" s="1"/>
      <c r="AP59" s="1"/>
      <c r="AQ59" s="1"/>
      <c r="AR59" s="1"/>
      <c r="AS59" s="1"/>
      <c r="AT59" s="1"/>
      <c r="AU59" s="1"/>
      <c r="AV59" s="1"/>
      <c r="AW59" s="1"/>
      <c r="AX59" s="1"/>
      <c r="AY59" s="54">
        <f>IF($A59&lt;Customisation!$H$13,G59,G59*(1-Customisation!$H$24*Customisation!$H$12))</f>
        <v>3.3270859999999997E-5</v>
      </c>
      <c r="AZ59" s="54">
        <f>IF($A59&lt;Customisation!$H$13,H59,H59*(1-Customisation!$H$24*Customisation!$H$12))</f>
        <v>9.3339047460414324E-6</v>
      </c>
      <c r="BA59" s="54">
        <f>IF($A59&lt;Customisation!$H$13,I59,I59*(1-Customisation!$H$24*Customisation!$H$12))</f>
        <v>1.6883719999999997E-5</v>
      </c>
      <c r="BB59" s="54">
        <f>IF($A59&lt;Customisation!$H$13,J59,J59*(1-Customisation!$H$24*Customisation!$H$12))</f>
        <v>4.7366083785881901E-6</v>
      </c>
      <c r="BC59" s="54">
        <f>IF($A59&lt;Customisation!$H$13,K59,K59*(1-Customisation!$H$24*Customisation!$H$12))</f>
        <v>4.5650792360447148E-4</v>
      </c>
      <c r="BD59" s="54">
        <f>IF($A59&lt;Customisation!$H$13,L59,L59*(1-Customisation!$H$24*Customisation!$H$12))</f>
        <v>1.1519757586472665E-4</v>
      </c>
      <c r="BE59" s="54">
        <f>IF($A59&lt;Customisation!$H$13,M59,M59*(1-Customisation!$H$24*Customisation!$H$12))</f>
        <v>2.3041311999999995E-5</v>
      </c>
      <c r="BF59" s="54">
        <f>IF($A59&lt;Customisation!$H$13,N59,N59*(1-Customisation!$H$24*Customisation!$H$12))</f>
        <v>6.2134048587765371E-6</v>
      </c>
      <c r="BG59" s="54">
        <f>IF($A59&lt;Customisation!$H$13,O59,O59*(1-Customisation!$H$24*Customisation!$H$12))</f>
        <v>2.4720334502745626E-2</v>
      </c>
      <c r="BH59" s="54">
        <f>IF($A59&lt;Customisation!$H$13,P59,P59*(1-Customisation!$H$24*Customisation!$H$12))</f>
        <v>6.9351152191109346E-3</v>
      </c>
      <c r="BI59" s="54">
        <f t="shared" si="13"/>
        <v>3.3270859999999997E-5</v>
      </c>
      <c r="BJ59" s="54">
        <f t="shared" si="14"/>
        <v>9.3339047460414324E-6</v>
      </c>
      <c r="BK59" s="54">
        <f t="shared" si="15"/>
        <v>1.6883719999999997E-5</v>
      </c>
      <c r="BL59" s="54">
        <f t="shared" si="16"/>
        <v>4.7366083785881901E-6</v>
      </c>
      <c r="BM59" s="54">
        <f t="shared" si="17"/>
        <v>4.5650792360447148E-4</v>
      </c>
      <c r="BN59" s="54">
        <f t="shared" si="18"/>
        <v>1.1519757586472665E-4</v>
      </c>
      <c r="BO59" s="54">
        <f t="shared" si="19"/>
        <v>2.3041311999999995E-5</v>
      </c>
      <c r="BP59" s="54">
        <f t="shared" si="20"/>
        <v>6.2134048587765371E-6</v>
      </c>
      <c r="BQ59" s="54">
        <f t="shared" si="21"/>
        <v>2.4720334502745626E-2</v>
      </c>
      <c r="BR59" s="54">
        <f t="shared" si="22"/>
        <v>6.9351152191109346E-3</v>
      </c>
    </row>
    <row r="60" spans="1:70" ht="14.25" customHeight="1" x14ac:dyDescent="0.3">
      <c r="A60" s="1">
        <f t="shared" si="34"/>
        <v>56</v>
      </c>
      <c r="B60" s="53">
        <f>'Life table'!D58</f>
        <v>0.91926156173462314</v>
      </c>
      <c r="C60" s="53">
        <f>IF($A60&lt;Customisation!$H$13,0,B60)/LOOKUP(Customisation!$H$13,$A$4:$A$104,$B$4:$B$104)</f>
        <v>0.93361054380104092</v>
      </c>
      <c r="D60" s="1">
        <f>IF($A60&lt;=Customisation!$H$13,1,1/(1+Customisation!$H$21)^($A60-Customisation!$H$13))</f>
        <v>0.27237178247747956</v>
      </c>
      <c r="E60" s="1">
        <f t="shared" si="11"/>
        <v>36.981902134939894</v>
      </c>
      <c r="F60" s="1">
        <f t="shared" si="2"/>
        <v>0.25428916795485851</v>
      </c>
      <c r="G60" s="54">
        <f>'Age data'!M64*Customisation!$H$22</f>
        <v>3.3270860000000001E-4</v>
      </c>
      <c r="H60" s="54">
        <f t="shared" si="3"/>
        <v>9.0620434427586755E-5</v>
      </c>
      <c r="I60" s="54">
        <f>'Age data'!N64*Customisation!$H$22</f>
        <v>1.6883720000000001E-4</v>
      </c>
      <c r="J60" s="55">
        <f t="shared" si="4"/>
        <v>4.5986489112506718E-5</v>
      </c>
      <c r="K60" s="54">
        <f>I60*'Life table'!I58</f>
        <v>4.4238778935501788E-3</v>
      </c>
      <c r="L60" s="54">
        <f>J60*'Life table'!J58</f>
        <v>1.0930309230874581E-3</v>
      </c>
      <c r="M60" s="54">
        <f t="shared" si="5"/>
        <v>2.3041312000000001E-4</v>
      </c>
      <c r="N60" s="54">
        <f>((G60-I60)*$AW$5+I60*$AW$6)/(1+Customisation!$H$21)^($A60-12)</f>
        <v>6.0324319017247955E-5</v>
      </c>
      <c r="O60" s="54">
        <f>G60*Customisation!$H$17</f>
        <v>0.24720334502745633</v>
      </c>
      <c r="P60" s="54">
        <f>O60/(1+Customisation!$H$21)^($A60-12)</f>
        <v>6.7331215719523663E-2</v>
      </c>
      <c r="Q60" s="54">
        <f>IF($A60&lt;Customisation!$H$13,G60,G60*(1-Customisation!$H$11*Customisation!$H$12))</f>
        <v>6.6541719999999995E-5</v>
      </c>
      <c r="R60" s="54">
        <f>IF($A60&lt;Customisation!$H$13,H60,H60*(1-Customisation!$H$11*Customisation!$H$12))</f>
        <v>1.8124086885517347E-5</v>
      </c>
      <c r="S60" s="54">
        <f>IF($A60&lt;Customisation!$H$13,I60,I60*(1-Customisation!$H$11*Customisation!$H$12))</f>
        <v>3.3767439999999994E-5</v>
      </c>
      <c r="T60" s="54">
        <f>IF($A60&lt;Customisation!$H$13,J60,J60*(1-Customisation!$H$11*Customisation!$H$12))</f>
        <v>9.197297822501341E-6</v>
      </c>
      <c r="U60" s="54">
        <f>IF($A60&lt;Customisation!$H$13,K60,K60*(1-Customisation!$H$11*Customisation!$H$12))</f>
        <v>8.8477557871003559E-4</v>
      </c>
      <c r="V60" s="54">
        <f>IF($A60&lt;Customisation!$H$13,L60,L60*(1-Customisation!$H$11*Customisation!$H$12))</f>
        <v>2.1860618461749156E-4</v>
      </c>
      <c r="W60" s="54">
        <f>IF($A60&lt;Customisation!$H$13,M60,M60*(1-Customisation!$H$11*Customisation!$H$12))</f>
        <v>4.608262399999999E-5</v>
      </c>
      <c r="X60" s="54">
        <f>IF($A60&lt;Customisation!$H$13,N60,N60*(1-Customisation!$H$11*Customisation!$H$12))</f>
        <v>1.2064863803449588E-5</v>
      </c>
      <c r="Y60" s="54">
        <f>IF($A60&lt;Customisation!$H$13,O60,O60*(1-Customisation!$H$11*Customisation!$H$12))</f>
        <v>4.9440669005491253E-2</v>
      </c>
      <c r="Z60" s="54">
        <f>IF($A60&lt;Customisation!$H$13,P60,P60*(1-Customisation!$H$11*Customisation!$H$12))</f>
        <v>1.3466243143904729E-2</v>
      </c>
      <c r="AA60" s="54">
        <f t="shared" ref="AA60:AJ60" si="78">G60-Q60</f>
        <v>2.6616688000000003E-4</v>
      </c>
      <c r="AB60" s="54">
        <f t="shared" si="78"/>
        <v>7.2496347542069415E-5</v>
      </c>
      <c r="AC60" s="54">
        <f t="shared" si="78"/>
        <v>1.3506976000000003E-4</v>
      </c>
      <c r="AD60" s="54">
        <f t="shared" si="78"/>
        <v>3.6789191290005377E-5</v>
      </c>
      <c r="AE60" s="54">
        <f t="shared" si="78"/>
        <v>3.5391023148401432E-3</v>
      </c>
      <c r="AF60" s="54">
        <f t="shared" si="78"/>
        <v>8.7442473846996655E-4</v>
      </c>
      <c r="AG60" s="54">
        <f t="shared" si="78"/>
        <v>1.8433049600000002E-4</v>
      </c>
      <c r="AH60" s="54">
        <f t="shared" si="78"/>
        <v>4.8259455213798364E-5</v>
      </c>
      <c r="AI60" s="54">
        <f t="shared" si="78"/>
        <v>0.19776267602196507</v>
      </c>
      <c r="AJ60" s="54">
        <f t="shared" si="78"/>
        <v>5.3864972575618932E-2</v>
      </c>
      <c r="AK60" s="1"/>
      <c r="AL60" s="56">
        <f t="shared" si="7"/>
        <v>33.270859999999999</v>
      </c>
      <c r="AM60" s="56">
        <f t="shared" si="8"/>
        <v>6.6541719999999991</v>
      </c>
      <c r="AN60" s="1"/>
      <c r="AO60" s="1"/>
      <c r="AP60" s="1"/>
      <c r="AQ60" s="1"/>
      <c r="AR60" s="1"/>
      <c r="AS60" s="1"/>
      <c r="AT60" s="1"/>
      <c r="AU60" s="1"/>
      <c r="AV60" s="1"/>
      <c r="AW60" s="1"/>
      <c r="AX60" s="1"/>
      <c r="AY60" s="54">
        <f>IF($A60&lt;Customisation!$H$13,G60,G60*(1-Customisation!$H$24*Customisation!$H$12))</f>
        <v>3.3270859999999997E-5</v>
      </c>
      <c r="AZ60" s="54">
        <f>IF($A60&lt;Customisation!$H$13,H60,H60*(1-Customisation!$H$24*Customisation!$H$12))</f>
        <v>9.0620434427586735E-6</v>
      </c>
      <c r="BA60" s="54">
        <f>IF($A60&lt;Customisation!$H$13,I60,I60*(1-Customisation!$H$24*Customisation!$H$12))</f>
        <v>1.6883719999999997E-5</v>
      </c>
      <c r="BB60" s="54">
        <f>IF($A60&lt;Customisation!$H$13,J60,J60*(1-Customisation!$H$24*Customisation!$H$12))</f>
        <v>4.5986489112506705E-6</v>
      </c>
      <c r="BC60" s="54">
        <f>IF($A60&lt;Customisation!$H$13,K60,K60*(1-Customisation!$H$24*Customisation!$H$12))</f>
        <v>4.423877893550178E-4</v>
      </c>
      <c r="BD60" s="54">
        <f>IF($A60&lt;Customisation!$H$13,L60,L60*(1-Customisation!$H$24*Customisation!$H$12))</f>
        <v>1.0930309230874578E-4</v>
      </c>
      <c r="BE60" s="54">
        <f>IF($A60&lt;Customisation!$H$13,M60,M60*(1-Customisation!$H$24*Customisation!$H$12))</f>
        <v>2.3041311999999995E-5</v>
      </c>
      <c r="BF60" s="54">
        <f>IF($A60&lt;Customisation!$H$13,N60,N60*(1-Customisation!$H$24*Customisation!$H$12))</f>
        <v>6.0324319017247939E-6</v>
      </c>
      <c r="BG60" s="54">
        <f>IF($A60&lt;Customisation!$H$13,O60,O60*(1-Customisation!$H$24*Customisation!$H$12))</f>
        <v>2.4720334502745626E-2</v>
      </c>
      <c r="BH60" s="54">
        <f>IF($A60&lt;Customisation!$H$13,P60,P60*(1-Customisation!$H$24*Customisation!$H$12))</f>
        <v>6.7331215719523647E-3</v>
      </c>
      <c r="BI60" s="54">
        <f t="shared" si="13"/>
        <v>3.3270859999999997E-5</v>
      </c>
      <c r="BJ60" s="54">
        <f t="shared" si="14"/>
        <v>9.0620434427586735E-6</v>
      </c>
      <c r="BK60" s="54">
        <f t="shared" si="15"/>
        <v>1.6883719999999997E-5</v>
      </c>
      <c r="BL60" s="54">
        <f t="shared" si="16"/>
        <v>4.5986489112506705E-6</v>
      </c>
      <c r="BM60" s="54">
        <f t="shared" si="17"/>
        <v>4.423877893550178E-4</v>
      </c>
      <c r="BN60" s="54">
        <f t="shared" si="18"/>
        <v>1.0930309230874578E-4</v>
      </c>
      <c r="BO60" s="54">
        <f t="shared" si="19"/>
        <v>2.3041311999999995E-5</v>
      </c>
      <c r="BP60" s="54">
        <f t="shared" si="20"/>
        <v>6.0324319017247939E-6</v>
      </c>
      <c r="BQ60" s="54">
        <f t="shared" si="21"/>
        <v>2.4720334502745626E-2</v>
      </c>
      <c r="BR60" s="54">
        <f t="shared" si="22"/>
        <v>6.7331215719523647E-3</v>
      </c>
    </row>
    <row r="61" spans="1:70" ht="14.25" customHeight="1" x14ac:dyDescent="0.3">
      <c r="A61" s="1">
        <f t="shared" si="34"/>
        <v>57</v>
      </c>
      <c r="B61" s="53">
        <f>'Life table'!D59</f>
        <v>0.91362648836118998</v>
      </c>
      <c r="C61" s="53">
        <f>IF($A61&lt;Customisation!$H$13,0,B61)/LOOKUP(Customisation!$H$13,$A$4:$A$104,$B$4:$B$104)</f>
        <v>0.92788751116754065</v>
      </c>
      <c r="D61" s="1">
        <f>IF($A61&lt;=Customisation!$H$13,1,1/(1+Customisation!$H$21)^($A61-Customisation!$H$13))</f>
        <v>0.26443862376454325</v>
      </c>
      <c r="E61" s="1">
        <f t="shared" si="11"/>
        <v>37.254273917417372</v>
      </c>
      <c r="F61" s="1">
        <f t="shared" si="2"/>
        <v>0.2453692964614517</v>
      </c>
      <c r="G61" s="54">
        <f>'Age data'!M65*Customisation!$H$22</f>
        <v>3.3270860000000001E-4</v>
      </c>
      <c r="H61" s="54">
        <f t="shared" si="3"/>
        <v>8.7981004298627911E-5</v>
      </c>
      <c r="I61" s="54">
        <f>'Age data'!N65*Customisation!$H$22</f>
        <v>1.6883720000000001E-4</v>
      </c>
      <c r="J61" s="55">
        <f t="shared" si="4"/>
        <v>4.4647076808258946E-5</v>
      </c>
      <c r="K61" s="54">
        <f>I61*'Life table'!I59</f>
        <v>4.2818056481915929E-3</v>
      </c>
      <c r="L61" s="54">
        <f>J61*'Life table'!J59</f>
        <v>1.0357910472953507E-3</v>
      </c>
      <c r="M61" s="54">
        <f t="shared" si="5"/>
        <v>2.3041312000000001E-4</v>
      </c>
      <c r="N61" s="54">
        <f>((G61-I61)*$AW$5+I61*$AW$6)/(1+Customisation!$H$21)^($A61-12)</f>
        <v>5.8567300016745588E-5</v>
      </c>
      <c r="O61" s="54">
        <f>G61*Customisation!$H$17</f>
        <v>0.24720334502745633</v>
      </c>
      <c r="P61" s="54">
        <f>O61/(1+Customisation!$H$21)^($A61-12)</f>
        <v>6.5370112349052101E-2</v>
      </c>
      <c r="Q61" s="54">
        <f>IF($A61&lt;Customisation!$H$13,G61,G61*(1-Customisation!$H$11*Customisation!$H$12))</f>
        <v>6.6541719999999995E-5</v>
      </c>
      <c r="R61" s="54">
        <f>IF($A61&lt;Customisation!$H$13,H61,H61*(1-Customisation!$H$11*Customisation!$H$12))</f>
        <v>1.7596200859725579E-5</v>
      </c>
      <c r="S61" s="54">
        <f>IF($A61&lt;Customisation!$H$13,I61,I61*(1-Customisation!$H$11*Customisation!$H$12))</f>
        <v>3.3767439999999994E-5</v>
      </c>
      <c r="T61" s="54">
        <f>IF($A61&lt;Customisation!$H$13,J61,J61*(1-Customisation!$H$11*Customisation!$H$12))</f>
        <v>8.9294153616517865E-6</v>
      </c>
      <c r="U61" s="54">
        <f>IF($A61&lt;Customisation!$H$13,K61,K61*(1-Customisation!$H$11*Customisation!$H$12))</f>
        <v>8.5636112963831835E-4</v>
      </c>
      <c r="V61" s="54">
        <f>IF($A61&lt;Customisation!$H$13,L61,L61*(1-Customisation!$H$11*Customisation!$H$12))</f>
        <v>2.0715820945907008E-4</v>
      </c>
      <c r="W61" s="54">
        <f>IF($A61&lt;Customisation!$H$13,M61,M61*(1-Customisation!$H$11*Customisation!$H$12))</f>
        <v>4.608262399999999E-5</v>
      </c>
      <c r="X61" s="54">
        <f>IF($A61&lt;Customisation!$H$13,N61,N61*(1-Customisation!$H$11*Customisation!$H$12))</f>
        <v>1.1713460003349115E-5</v>
      </c>
      <c r="Y61" s="54">
        <f>IF($A61&lt;Customisation!$H$13,O61,O61*(1-Customisation!$H$11*Customisation!$H$12))</f>
        <v>4.9440669005491253E-2</v>
      </c>
      <c r="Z61" s="54">
        <f>IF($A61&lt;Customisation!$H$13,P61,P61*(1-Customisation!$H$11*Customisation!$H$12))</f>
        <v>1.3074022469810417E-2</v>
      </c>
      <c r="AA61" s="54">
        <f t="shared" ref="AA61:AJ61" si="79">G61-Q61</f>
        <v>2.6616688000000003E-4</v>
      </c>
      <c r="AB61" s="54">
        <f t="shared" si="79"/>
        <v>7.0384803438902331E-5</v>
      </c>
      <c r="AC61" s="54">
        <f t="shared" si="79"/>
        <v>1.3506976000000003E-4</v>
      </c>
      <c r="AD61" s="54">
        <f t="shared" si="79"/>
        <v>3.571766144660716E-5</v>
      </c>
      <c r="AE61" s="54">
        <f t="shared" si="79"/>
        <v>3.4254445185532747E-3</v>
      </c>
      <c r="AF61" s="54">
        <f t="shared" si="79"/>
        <v>8.2863283783628054E-4</v>
      </c>
      <c r="AG61" s="54">
        <f t="shared" si="79"/>
        <v>1.8433049600000002E-4</v>
      </c>
      <c r="AH61" s="54">
        <f t="shared" si="79"/>
        <v>4.6853840013396475E-5</v>
      </c>
      <c r="AI61" s="54">
        <f t="shared" si="79"/>
        <v>0.19776267602196507</v>
      </c>
      <c r="AJ61" s="54">
        <f t="shared" si="79"/>
        <v>5.2296089879241683E-2</v>
      </c>
      <c r="AK61" s="1"/>
      <c r="AL61" s="56">
        <f t="shared" si="7"/>
        <v>33.270859999999999</v>
      </c>
      <c r="AM61" s="56">
        <f t="shared" si="8"/>
        <v>6.6541719999999991</v>
      </c>
      <c r="AN61" s="1"/>
      <c r="AO61" s="1"/>
      <c r="AP61" s="1"/>
      <c r="AQ61" s="1"/>
      <c r="AR61" s="1"/>
      <c r="AS61" s="1"/>
      <c r="AT61" s="1"/>
      <c r="AU61" s="1"/>
      <c r="AV61" s="1"/>
      <c r="AW61" s="1"/>
      <c r="AX61" s="1"/>
      <c r="AY61" s="54">
        <f>IF($A61&lt;Customisation!$H$13,G61,G61*(1-Customisation!$H$24*Customisation!$H$12))</f>
        <v>3.3270859999999997E-5</v>
      </c>
      <c r="AZ61" s="54">
        <f>IF($A61&lt;Customisation!$H$13,H61,H61*(1-Customisation!$H$24*Customisation!$H$12))</f>
        <v>8.7981004298627897E-6</v>
      </c>
      <c r="BA61" s="54">
        <f>IF($A61&lt;Customisation!$H$13,I61,I61*(1-Customisation!$H$24*Customisation!$H$12))</f>
        <v>1.6883719999999997E-5</v>
      </c>
      <c r="BB61" s="54">
        <f>IF($A61&lt;Customisation!$H$13,J61,J61*(1-Customisation!$H$24*Customisation!$H$12))</f>
        <v>4.4647076808258932E-6</v>
      </c>
      <c r="BC61" s="54">
        <f>IF($A61&lt;Customisation!$H$13,K61,K61*(1-Customisation!$H$24*Customisation!$H$12))</f>
        <v>4.2818056481915917E-4</v>
      </c>
      <c r="BD61" s="54">
        <f>IF($A61&lt;Customisation!$H$13,L61,L61*(1-Customisation!$H$24*Customisation!$H$12))</f>
        <v>1.0357910472953504E-4</v>
      </c>
      <c r="BE61" s="54">
        <f>IF($A61&lt;Customisation!$H$13,M61,M61*(1-Customisation!$H$24*Customisation!$H$12))</f>
        <v>2.3041311999999995E-5</v>
      </c>
      <c r="BF61" s="54">
        <f>IF($A61&lt;Customisation!$H$13,N61,N61*(1-Customisation!$H$24*Customisation!$H$12))</f>
        <v>5.8567300016745576E-6</v>
      </c>
      <c r="BG61" s="54">
        <f>IF($A61&lt;Customisation!$H$13,O61,O61*(1-Customisation!$H$24*Customisation!$H$12))</f>
        <v>2.4720334502745626E-2</v>
      </c>
      <c r="BH61" s="54">
        <f>IF($A61&lt;Customisation!$H$13,P61,P61*(1-Customisation!$H$24*Customisation!$H$12))</f>
        <v>6.5370112349052087E-3</v>
      </c>
      <c r="BI61" s="54">
        <f t="shared" si="13"/>
        <v>3.3270859999999997E-5</v>
      </c>
      <c r="BJ61" s="54">
        <f t="shared" si="14"/>
        <v>8.7981004298627897E-6</v>
      </c>
      <c r="BK61" s="54">
        <f t="shared" si="15"/>
        <v>1.6883719999999997E-5</v>
      </c>
      <c r="BL61" s="54">
        <f t="shared" si="16"/>
        <v>4.4647076808258932E-6</v>
      </c>
      <c r="BM61" s="54">
        <f t="shared" si="17"/>
        <v>4.2818056481915917E-4</v>
      </c>
      <c r="BN61" s="54">
        <f t="shared" si="18"/>
        <v>1.0357910472953504E-4</v>
      </c>
      <c r="BO61" s="54">
        <f t="shared" si="19"/>
        <v>2.3041311999999995E-5</v>
      </c>
      <c r="BP61" s="54">
        <f t="shared" si="20"/>
        <v>5.8567300016745576E-6</v>
      </c>
      <c r="BQ61" s="54">
        <f t="shared" si="21"/>
        <v>2.4720334502745626E-2</v>
      </c>
      <c r="BR61" s="54">
        <f t="shared" si="22"/>
        <v>6.5370112349052087E-3</v>
      </c>
    </row>
    <row r="62" spans="1:70" ht="14.25" customHeight="1" x14ac:dyDescent="0.3">
      <c r="A62" s="1">
        <f t="shared" si="34"/>
        <v>58</v>
      </c>
      <c r="B62" s="53">
        <f>'Life table'!D60</f>
        <v>0.90802595798753594</v>
      </c>
      <c r="C62" s="53">
        <f>IF($A62&lt;Customisation!$H$13,0,B62)/LOOKUP(Customisation!$H$13,$A$4:$A$104,$B$4:$B$104)</f>
        <v>0.92219956072408371</v>
      </c>
      <c r="D62" s="1">
        <f>IF($A62&lt;=Customisation!$H$13,1,1/(1+Customisation!$H$21)^($A62-Customisation!$H$13))</f>
        <v>0.25673652792674101</v>
      </c>
      <c r="E62" s="1">
        <f t="shared" si="11"/>
        <v>37.518712541181912</v>
      </c>
      <c r="F62" s="1">
        <f t="shared" si="2"/>
        <v>0.236762313275867</v>
      </c>
      <c r="G62" s="54">
        <f>'Age data'!M66*Customisation!$H$22</f>
        <v>3.3270860000000001E-4</v>
      </c>
      <c r="H62" s="54">
        <f t="shared" si="3"/>
        <v>8.5418450775366905E-5</v>
      </c>
      <c r="I62" s="54">
        <f>'Age data'!N66*Customisation!$H$22</f>
        <v>1.6883720000000001E-4</v>
      </c>
      <c r="J62" s="55">
        <f t="shared" si="4"/>
        <v>4.3346676512872761E-5</v>
      </c>
      <c r="K62" s="54">
        <f>I62*'Life table'!I60</f>
        <v>4.1388571284067246E-3</v>
      </c>
      <c r="L62" s="54">
        <f>J62*'Life table'!J60</f>
        <v>9.802009373223008E-4</v>
      </c>
      <c r="M62" s="54">
        <f t="shared" si="5"/>
        <v>2.3041312000000001E-4</v>
      </c>
      <c r="N62" s="54">
        <f>((G62-I62)*$AW$5+I62*$AW$6)/(1+Customisation!$H$21)^($A62-12)</f>
        <v>5.6861456326937463E-5</v>
      </c>
      <c r="O62" s="54">
        <f>G62*Customisation!$H$17</f>
        <v>0.24720334502745633</v>
      </c>
      <c r="P62" s="54">
        <f>O62/(1+Customisation!$H$21)^($A62-12)</f>
        <v>6.3466128494225338E-2</v>
      </c>
      <c r="Q62" s="54">
        <f>IF($A62&lt;Customisation!$H$13,G62,G62*(1-Customisation!$H$11*Customisation!$H$12))</f>
        <v>6.6541719999999995E-5</v>
      </c>
      <c r="R62" s="54">
        <f>IF($A62&lt;Customisation!$H$13,H62,H62*(1-Customisation!$H$11*Customisation!$H$12))</f>
        <v>1.7083690155073375E-5</v>
      </c>
      <c r="S62" s="54">
        <f>IF($A62&lt;Customisation!$H$13,I62,I62*(1-Customisation!$H$11*Customisation!$H$12))</f>
        <v>3.3767439999999994E-5</v>
      </c>
      <c r="T62" s="54">
        <f>IF($A62&lt;Customisation!$H$13,J62,J62*(1-Customisation!$H$11*Customisation!$H$12))</f>
        <v>8.6693353025745506E-6</v>
      </c>
      <c r="U62" s="54">
        <f>IF($A62&lt;Customisation!$H$13,K62,K62*(1-Customisation!$H$11*Customisation!$H$12))</f>
        <v>8.2777142568134471E-4</v>
      </c>
      <c r="V62" s="54">
        <f>IF($A62&lt;Customisation!$H$13,L62,L62*(1-Customisation!$H$11*Customisation!$H$12))</f>
        <v>1.9604018746446011E-4</v>
      </c>
      <c r="W62" s="54">
        <f>IF($A62&lt;Customisation!$H$13,M62,M62*(1-Customisation!$H$11*Customisation!$H$12))</f>
        <v>4.608262399999999E-5</v>
      </c>
      <c r="X62" s="54">
        <f>IF($A62&lt;Customisation!$H$13,N62,N62*(1-Customisation!$H$11*Customisation!$H$12))</f>
        <v>1.1372291265387491E-5</v>
      </c>
      <c r="Y62" s="54">
        <f>IF($A62&lt;Customisation!$H$13,O62,O62*(1-Customisation!$H$11*Customisation!$H$12))</f>
        <v>4.9440669005491253E-2</v>
      </c>
      <c r="Z62" s="54">
        <f>IF($A62&lt;Customisation!$H$13,P62,P62*(1-Customisation!$H$11*Customisation!$H$12))</f>
        <v>1.2693225698845064E-2</v>
      </c>
      <c r="AA62" s="54">
        <f t="shared" ref="AA62:AJ62" si="80">G62-Q62</f>
        <v>2.6616688000000003E-4</v>
      </c>
      <c r="AB62" s="54">
        <f t="shared" si="80"/>
        <v>6.8334760620293529E-5</v>
      </c>
      <c r="AC62" s="54">
        <f t="shared" si="80"/>
        <v>1.3506976000000003E-4</v>
      </c>
      <c r="AD62" s="54">
        <f t="shared" si="80"/>
        <v>3.4677341210298209E-5</v>
      </c>
      <c r="AE62" s="54">
        <f t="shared" si="80"/>
        <v>3.3110857027253797E-3</v>
      </c>
      <c r="AF62" s="54">
        <f t="shared" si="80"/>
        <v>7.8416074985784064E-4</v>
      </c>
      <c r="AG62" s="54">
        <f t="shared" si="80"/>
        <v>1.8433049600000002E-4</v>
      </c>
      <c r="AH62" s="54">
        <f t="shared" si="80"/>
        <v>4.548916506154997E-5</v>
      </c>
      <c r="AI62" s="54">
        <f t="shared" si="80"/>
        <v>0.19776267602196507</v>
      </c>
      <c r="AJ62" s="54">
        <f t="shared" si="80"/>
        <v>5.077290279538027E-2</v>
      </c>
      <c r="AK62" s="1"/>
      <c r="AL62" s="56">
        <f t="shared" si="7"/>
        <v>33.270859999999999</v>
      </c>
      <c r="AM62" s="56">
        <f t="shared" si="8"/>
        <v>6.6541719999999991</v>
      </c>
      <c r="AN62" s="1"/>
      <c r="AO62" s="1"/>
      <c r="AP62" s="1"/>
      <c r="AQ62" s="1"/>
      <c r="AR62" s="1"/>
      <c r="AS62" s="1"/>
      <c r="AT62" s="1"/>
      <c r="AU62" s="1"/>
      <c r="AV62" s="1"/>
      <c r="AW62" s="1"/>
      <c r="AX62" s="1"/>
      <c r="AY62" s="54">
        <f>IF($A62&lt;Customisation!$H$13,G62,G62*(1-Customisation!$H$24*Customisation!$H$12))</f>
        <v>3.3270859999999997E-5</v>
      </c>
      <c r="AZ62" s="54">
        <f>IF($A62&lt;Customisation!$H$13,H62,H62*(1-Customisation!$H$24*Customisation!$H$12))</f>
        <v>8.5418450775366877E-6</v>
      </c>
      <c r="BA62" s="54">
        <f>IF($A62&lt;Customisation!$H$13,I62,I62*(1-Customisation!$H$24*Customisation!$H$12))</f>
        <v>1.6883719999999997E-5</v>
      </c>
      <c r="BB62" s="54">
        <f>IF($A62&lt;Customisation!$H$13,J62,J62*(1-Customisation!$H$24*Customisation!$H$12))</f>
        <v>4.3346676512872753E-6</v>
      </c>
      <c r="BC62" s="54">
        <f>IF($A62&lt;Customisation!$H$13,K62,K62*(1-Customisation!$H$24*Customisation!$H$12))</f>
        <v>4.1388571284067235E-4</v>
      </c>
      <c r="BD62" s="54">
        <f>IF($A62&lt;Customisation!$H$13,L62,L62*(1-Customisation!$H$24*Customisation!$H$12))</f>
        <v>9.8020093732230053E-5</v>
      </c>
      <c r="BE62" s="54">
        <f>IF($A62&lt;Customisation!$H$13,M62,M62*(1-Customisation!$H$24*Customisation!$H$12))</f>
        <v>2.3041311999999995E-5</v>
      </c>
      <c r="BF62" s="54">
        <f>IF($A62&lt;Customisation!$H$13,N62,N62*(1-Customisation!$H$24*Customisation!$H$12))</f>
        <v>5.6861456326937454E-6</v>
      </c>
      <c r="BG62" s="54">
        <f>IF($A62&lt;Customisation!$H$13,O62,O62*(1-Customisation!$H$24*Customisation!$H$12))</f>
        <v>2.4720334502745626E-2</v>
      </c>
      <c r="BH62" s="54">
        <f>IF($A62&lt;Customisation!$H$13,P62,P62*(1-Customisation!$H$24*Customisation!$H$12))</f>
        <v>6.3466128494225321E-3</v>
      </c>
      <c r="BI62" s="54">
        <f t="shared" si="13"/>
        <v>3.3270859999999997E-5</v>
      </c>
      <c r="BJ62" s="54">
        <f t="shared" si="14"/>
        <v>8.5418450775366877E-6</v>
      </c>
      <c r="BK62" s="54">
        <f t="shared" si="15"/>
        <v>1.6883719999999997E-5</v>
      </c>
      <c r="BL62" s="54">
        <f t="shared" si="16"/>
        <v>4.3346676512872753E-6</v>
      </c>
      <c r="BM62" s="54">
        <f t="shared" si="17"/>
        <v>4.1388571284067235E-4</v>
      </c>
      <c r="BN62" s="54">
        <f t="shared" si="18"/>
        <v>9.8020093732230053E-5</v>
      </c>
      <c r="BO62" s="54">
        <f t="shared" si="19"/>
        <v>2.3041311999999995E-5</v>
      </c>
      <c r="BP62" s="54">
        <f t="shared" si="20"/>
        <v>5.6861456326937454E-6</v>
      </c>
      <c r="BQ62" s="54">
        <f t="shared" si="21"/>
        <v>2.4720334502745626E-2</v>
      </c>
      <c r="BR62" s="54">
        <f t="shared" si="22"/>
        <v>6.3466128494225321E-3</v>
      </c>
    </row>
    <row r="63" spans="1:70" ht="14.25" customHeight="1" x14ac:dyDescent="0.3">
      <c r="A63" s="1">
        <f t="shared" si="34"/>
        <v>59</v>
      </c>
      <c r="B63" s="53">
        <f>'Life table'!D61</f>
        <v>0.90245975886507235</v>
      </c>
      <c r="C63" s="53">
        <f>IF($A63&lt;Customisation!$H$13,0,B63)/LOOKUP(Customisation!$H$13,$A$4:$A$104,$B$4:$B$104)</f>
        <v>0.91654647741684503</v>
      </c>
      <c r="D63" s="1">
        <f>IF($A63&lt;=Customisation!$H$13,1,1/(1+Customisation!$H$21)^($A63-Customisation!$H$13))</f>
        <v>0.24925876497741845</v>
      </c>
      <c r="E63" s="1">
        <f t="shared" si="11"/>
        <v>37.775449069108653</v>
      </c>
      <c r="F63" s="1">
        <f t="shared" si="2"/>
        <v>0.22845724300532613</v>
      </c>
      <c r="G63" s="54">
        <f>'Age data'!M67*Customisation!$H$22</f>
        <v>3.3270860000000001E-4</v>
      </c>
      <c r="H63" s="54">
        <f t="shared" si="3"/>
        <v>8.2930534733365925E-5</v>
      </c>
      <c r="I63" s="54">
        <f>'Age data'!N67*Customisation!$H$22</f>
        <v>1.6883720000000001E-4</v>
      </c>
      <c r="J63" s="55">
        <f t="shared" si="4"/>
        <v>4.2084151954245396E-5</v>
      </c>
      <c r="K63" s="54">
        <f>I63*'Life table'!I61</f>
        <v>3.9950269295025761E-3</v>
      </c>
      <c r="L63" s="54">
        <f>J63*'Life table'!J61</f>
        <v>9.2620697267203629E-4</v>
      </c>
      <c r="M63" s="54">
        <f t="shared" si="5"/>
        <v>2.3041312000000001E-4</v>
      </c>
      <c r="N63" s="54">
        <f>((G63-I63)*$AW$5+I63*$AW$6)/(1+Customisation!$H$21)^($A63-12)</f>
        <v>5.5205297404793647E-5</v>
      </c>
      <c r="O63" s="54">
        <f>G63*Customisation!$H$17</f>
        <v>0.24720334502745633</v>
      </c>
      <c r="P63" s="54">
        <f>O63/(1+Customisation!$H$21)^($A63-12)</f>
        <v>6.161760047983042E-2</v>
      </c>
      <c r="Q63" s="54">
        <f>IF($A63&lt;Customisation!$H$13,G63,G63*(1-Customisation!$H$11*Customisation!$H$12))</f>
        <v>6.6541719999999995E-5</v>
      </c>
      <c r="R63" s="54">
        <f>IF($A63&lt;Customisation!$H$13,H63,H63*(1-Customisation!$H$11*Customisation!$H$12))</f>
        <v>1.658610694667318E-5</v>
      </c>
      <c r="S63" s="54">
        <f>IF($A63&lt;Customisation!$H$13,I63,I63*(1-Customisation!$H$11*Customisation!$H$12))</f>
        <v>3.3767439999999994E-5</v>
      </c>
      <c r="T63" s="54">
        <f>IF($A63&lt;Customisation!$H$13,J63,J63*(1-Customisation!$H$11*Customisation!$H$12))</f>
        <v>8.4168303908490768E-6</v>
      </c>
      <c r="U63" s="54">
        <f>IF($A63&lt;Customisation!$H$13,K63,K63*(1-Customisation!$H$11*Customisation!$H$12))</f>
        <v>7.9900538590051509E-4</v>
      </c>
      <c r="V63" s="54">
        <f>IF($A63&lt;Customisation!$H$13,L63,L63*(1-Customisation!$H$11*Customisation!$H$12))</f>
        <v>1.852413945344072E-4</v>
      </c>
      <c r="W63" s="54">
        <f>IF($A63&lt;Customisation!$H$13,M63,M63*(1-Customisation!$H$11*Customisation!$H$12))</f>
        <v>4.608262399999999E-5</v>
      </c>
      <c r="X63" s="54">
        <f>IF($A63&lt;Customisation!$H$13,N63,N63*(1-Customisation!$H$11*Customisation!$H$12))</f>
        <v>1.1041059480958727E-5</v>
      </c>
      <c r="Y63" s="54">
        <f>IF($A63&lt;Customisation!$H$13,O63,O63*(1-Customisation!$H$11*Customisation!$H$12))</f>
        <v>4.9440669005491253E-2</v>
      </c>
      <c r="Z63" s="54">
        <f>IF($A63&lt;Customisation!$H$13,P63,P63*(1-Customisation!$H$11*Customisation!$H$12))</f>
        <v>1.2323520095966082E-2</v>
      </c>
      <c r="AA63" s="54">
        <f t="shared" ref="AA63:AJ63" si="81">G63-Q63</f>
        <v>2.6616688000000003E-4</v>
      </c>
      <c r="AB63" s="54">
        <f t="shared" si="81"/>
        <v>6.6344427786692748E-5</v>
      </c>
      <c r="AC63" s="54">
        <f t="shared" si="81"/>
        <v>1.3506976000000003E-4</v>
      </c>
      <c r="AD63" s="54">
        <f t="shared" si="81"/>
        <v>3.3667321563396321E-5</v>
      </c>
      <c r="AE63" s="54">
        <f t="shared" si="81"/>
        <v>3.1960215436020612E-3</v>
      </c>
      <c r="AF63" s="54">
        <f t="shared" si="81"/>
        <v>7.4096557813762903E-4</v>
      </c>
      <c r="AG63" s="54">
        <f t="shared" si="81"/>
        <v>1.8433049600000002E-4</v>
      </c>
      <c r="AH63" s="54">
        <f t="shared" si="81"/>
        <v>4.4164237923834923E-5</v>
      </c>
      <c r="AI63" s="54">
        <f t="shared" si="81"/>
        <v>0.19776267602196507</v>
      </c>
      <c r="AJ63" s="54">
        <f t="shared" si="81"/>
        <v>4.929408038386434E-2</v>
      </c>
      <c r="AK63" s="1"/>
      <c r="AL63" s="56">
        <f t="shared" si="7"/>
        <v>33.270859999999999</v>
      </c>
      <c r="AM63" s="56">
        <f t="shared" si="8"/>
        <v>6.6541719999999991</v>
      </c>
      <c r="AN63" s="1"/>
      <c r="AO63" s="1"/>
      <c r="AP63" s="1"/>
      <c r="AQ63" s="1"/>
      <c r="AR63" s="1"/>
      <c r="AS63" s="1"/>
      <c r="AT63" s="1"/>
      <c r="AU63" s="1"/>
      <c r="AV63" s="1"/>
      <c r="AW63" s="1"/>
      <c r="AX63" s="1"/>
      <c r="AY63" s="54">
        <f>IF($A63&lt;Customisation!$H$13,G63,G63*(1-Customisation!$H$24*Customisation!$H$12))</f>
        <v>3.3270859999999997E-5</v>
      </c>
      <c r="AZ63" s="54">
        <f>IF($A63&lt;Customisation!$H$13,H63,H63*(1-Customisation!$H$24*Customisation!$H$12))</f>
        <v>8.2930534733365901E-6</v>
      </c>
      <c r="BA63" s="54">
        <f>IF($A63&lt;Customisation!$H$13,I63,I63*(1-Customisation!$H$24*Customisation!$H$12))</f>
        <v>1.6883719999999997E-5</v>
      </c>
      <c r="BB63" s="54">
        <f>IF($A63&lt;Customisation!$H$13,J63,J63*(1-Customisation!$H$24*Customisation!$H$12))</f>
        <v>4.2084151954245384E-6</v>
      </c>
      <c r="BC63" s="54">
        <f>IF($A63&lt;Customisation!$H$13,K63,K63*(1-Customisation!$H$24*Customisation!$H$12))</f>
        <v>3.9950269295025754E-4</v>
      </c>
      <c r="BD63" s="54">
        <f>IF($A63&lt;Customisation!$H$13,L63,L63*(1-Customisation!$H$24*Customisation!$H$12))</f>
        <v>9.2620697267203602E-5</v>
      </c>
      <c r="BE63" s="54">
        <f>IF($A63&lt;Customisation!$H$13,M63,M63*(1-Customisation!$H$24*Customisation!$H$12))</f>
        <v>2.3041311999999995E-5</v>
      </c>
      <c r="BF63" s="54">
        <f>IF($A63&lt;Customisation!$H$13,N63,N63*(1-Customisation!$H$24*Customisation!$H$12))</f>
        <v>5.5205297404793637E-6</v>
      </c>
      <c r="BG63" s="54">
        <f>IF($A63&lt;Customisation!$H$13,O63,O63*(1-Customisation!$H$24*Customisation!$H$12))</f>
        <v>2.4720334502745626E-2</v>
      </c>
      <c r="BH63" s="54">
        <f>IF($A63&lt;Customisation!$H$13,P63,P63*(1-Customisation!$H$24*Customisation!$H$12))</f>
        <v>6.1617600479830408E-3</v>
      </c>
      <c r="BI63" s="54">
        <f t="shared" si="13"/>
        <v>3.3270859999999997E-5</v>
      </c>
      <c r="BJ63" s="54">
        <f t="shared" si="14"/>
        <v>8.2930534733365901E-6</v>
      </c>
      <c r="BK63" s="54">
        <f t="shared" si="15"/>
        <v>1.6883719999999997E-5</v>
      </c>
      <c r="BL63" s="54">
        <f t="shared" si="16"/>
        <v>4.2084151954245384E-6</v>
      </c>
      <c r="BM63" s="54">
        <f t="shared" si="17"/>
        <v>3.9950269295025754E-4</v>
      </c>
      <c r="BN63" s="54">
        <f t="shared" si="18"/>
        <v>9.2620697267203602E-5</v>
      </c>
      <c r="BO63" s="54">
        <f t="shared" si="19"/>
        <v>2.3041311999999995E-5</v>
      </c>
      <c r="BP63" s="54">
        <f t="shared" si="20"/>
        <v>5.5205297404793637E-6</v>
      </c>
      <c r="BQ63" s="54">
        <f t="shared" si="21"/>
        <v>2.4720334502745626E-2</v>
      </c>
      <c r="BR63" s="54">
        <f t="shared" si="22"/>
        <v>6.1617600479830408E-3</v>
      </c>
    </row>
    <row r="64" spans="1:70" ht="14.25" customHeight="1" x14ac:dyDescent="0.3">
      <c r="A64" s="1">
        <f t="shared" si="34"/>
        <v>60</v>
      </c>
      <c r="B64" s="53">
        <f>'Life table'!D62</f>
        <v>0.89692768054322947</v>
      </c>
      <c r="C64" s="53">
        <f>IF($A64&lt;Customisation!$H$13,0,B64)/LOOKUP(Customisation!$H$13,$A$4:$A$104,$B$4:$B$104)</f>
        <v>0.91092804751027978</v>
      </c>
      <c r="D64" s="1">
        <f>IF($A64&lt;=Customisation!$H$13,1,1/(1+Customisation!$H$21)^($A64-Customisation!$H$13))</f>
        <v>0.24199880094894996</v>
      </c>
      <c r="E64" s="1">
        <f t="shared" si="11"/>
        <v>38.024707834086072</v>
      </c>
      <c r="F64" s="1">
        <f t="shared" si="2"/>
        <v>0.22044349524825582</v>
      </c>
      <c r="G64" s="54">
        <f>'Age data'!M68*Customisation!$H$22</f>
        <v>3.36965E-4</v>
      </c>
      <c r="H64" s="54">
        <f t="shared" si="3"/>
        <v>8.1545125961762918E-5</v>
      </c>
      <c r="I64" s="54">
        <f>'Age data'!N68*Customisation!$H$22</f>
        <v>1.6670899999999999E-4</v>
      </c>
      <c r="J64" s="55">
        <f t="shared" si="4"/>
        <v>4.0343378107398496E-5</v>
      </c>
      <c r="K64" s="54">
        <f>I64*'Life table'!I62</f>
        <v>3.801776298995765E-3</v>
      </c>
      <c r="L64" s="54">
        <f>J64*'Life table'!J62</f>
        <v>8.6274331580430937E-4</v>
      </c>
      <c r="M64" s="54">
        <f t="shared" si="5"/>
        <v>2.3190286000000001E-4</v>
      </c>
      <c r="N64" s="54">
        <f>((G64-I64)*$AW$5+I64*$AW$6)/(1+Customisation!$H$21)^($A64-12)</f>
        <v>5.392151074510688E-5</v>
      </c>
      <c r="O64" s="54">
        <f>G64*Customisation!$H$17</f>
        <v>0.25036586116853249</v>
      </c>
      <c r="P64" s="54">
        <f>O64/(1+Customisation!$H$21)^($A64-12)</f>
        <v>6.0588238201336138E-2</v>
      </c>
      <c r="Q64" s="54">
        <f>IF($A64&lt;Customisation!$H$13,G64,G64*(1-Customisation!$H$11*Customisation!$H$12))</f>
        <v>6.7392999999999983E-5</v>
      </c>
      <c r="R64" s="54">
        <f>IF($A64&lt;Customisation!$H$13,H64,H64*(1-Customisation!$H$11*Customisation!$H$12))</f>
        <v>1.6309025192352581E-5</v>
      </c>
      <c r="S64" s="54">
        <f>IF($A64&lt;Customisation!$H$13,I64,I64*(1-Customisation!$H$11*Customisation!$H$12))</f>
        <v>3.3341799999999993E-5</v>
      </c>
      <c r="T64" s="54">
        <f>IF($A64&lt;Customisation!$H$13,J64,J64*(1-Customisation!$H$11*Customisation!$H$12))</f>
        <v>8.0686756214796975E-6</v>
      </c>
      <c r="U64" s="54">
        <f>IF($A64&lt;Customisation!$H$13,K64,K64*(1-Customisation!$H$11*Customisation!$H$12))</f>
        <v>7.6035525979915278E-4</v>
      </c>
      <c r="V64" s="54">
        <f>IF($A64&lt;Customisation!$H$13,L64,L64*(1-Customisation!$H$11*Customisation!$H$12))</f>
        <v>1.7254866316086183E-4</v>
      </c>
      <c r="W64" s="54">
        <f>IF($A64&lt;Customisation!$H$13,M64,M64*(1-Customisation!$H$11*Customisation!$H$12))</f>
        <v>4.6380571999999991E-5</v>
      </c>
      <c r="X64" s="54">
        <f>IF($A64&lt;Customisation!$H$13,N64,N64*(1-Customisation!$H$11*Customisation!$H$12))</f>
        <v>1.0784302149021374E-5</v>
      </c>
      <c r="Y64" s="54">
        <f>IF($A64&lt;Customisation!$H$13,O64,O64*(1-Customisation!$H$11*Customisation!$H$12))</f>
        <v>5.0073172233706484E-2</v>
      </c>
      <c r="Z64" s="54">
        <f>IF($A64&lt;Customisation!$H$13,P64,P64*(1-Customisation!$H$11*Customisation!$H$12))</f>
        <v>1.2117647640267225E-2</v>
      </c>
      <c r="AA64" s="54">
        <f t="shared" ref="AA64:AJ64" si="82">G64-Q64</f>
        <v>2.6957200000000004E-4</v>
      </c>
      <c r="AB64" s="54">
        <f t="shared" si="82"/>
        <v>6.5236100769410337E-5</v>
      </c>
      <c r="AC64" s="54">
        <f t="shared" si="82"/>
        <v>1.333672E-4</v>
      </c>
      <c r="AD64" s="54">
        <f t="shared" si="82"/>
        <v>3.2274702485918797E-5</v>
      </c>
      <c r="AE64" s="54">
        <f t="shared" si="82"/>
        <v>3.041421039196612E-3</v>
      </c>
      <c r="AF64" s="54">
        <f t="shared" si="82"/>
        <v>6.9019465264344752E-4</v>
      </c>
      <c r="AG64" s="54">
        <f t="shared" si="82"/>
        <v>1.8552228800000002E-4</v>
      </c>
      <c r="AH64" s="54">
        <f t="shared" si="82"/>
        <v>4.3137208596085504E-5</v>
      </c>
      <c r="AI64" s="54">
        <f t="shared" si="82"/>
        <v>0.20029268893482599</v>
      </c>
      <c r="AJ64" s="54">
        <f t="shared" si="82"/>
        <v>4.8470590561068914E-2</v>
      </c>
      <c r="AK64" s="1"/>
      <c r="AL64" s="56">
        <f t="shared" si="7"/>
        <v>33.6965</v>
      </c>
      <c r="AM64" s="56">
        <f t="shared" si="8"/>
        <v>6.7392999999999983</v>
      </c>
      <c r="AN64" s="1"/>
      <c r="AO64" s="1"/>
      <c r="AP64" s="1"/>
      <c r="AQ64" s="1"/>
      <c r="AR64" s="1"/>
      <c r="AS64" s="1"/>
      <c r="AT64" s="1"/>
      <c r="AU64" s="1"/>
      <c r="AV64" s="1"/>
      <c r="AW64" s="1"/>
      <c r="AX64" s="1"/>
      <c r="AY64" s="54">
        <f>IF($A64&lt;Customisation!$H$13,G64,G64*(1-Customisation!$H$24*Customisation!$H$12))</f>
        <v>3.3696499999999992E-5</v>
      </c>
      <c r="AZ64" s="54">
        <f>IF($A64&lt;Customisation!$H$13,H64,H64*(1-Customisation!$H$24*Customisation!$H$12))</f>
        <v>8.1545125961762904E-6</v>
      </c>
      <c r="BA64" s="54">
        <f>IF($A64&lt;Customisation!$H$13,I64,I64*(1-Customisation!$H$24*Customisation!$H$12))</f>
        <v>1.6670899999999997E-5</v>
      </c>
      <c r="BB64" s="54">
        <f>IF($A64&lt;Customisation!$H$13,J64,J64*(1-Customisation!$H$24*Customisation!$H$12))</f>
        <v>4.0343378107398488E-6</v>
      </c>
      <c r="BC64" s="54">
        <f>IF($A64&lt;Customisation!$H$13,K64,K64*(1-Customisation!$H$24*Customisation!$H$12))</f>
        <v>3.8017762989957639E-4</v>
      </c>
      <c r="BD64" s="54">
        <f>IF($A64&lt;Customisation!$H$13,L64,L64*(1-Customisation!$H$24*Customisation!$H$12))</f>
        <v>8.6274331580430913E-5</v>
      </c>
      <c r="BE64" s="54">
        <f>IF($A64&lt;Customisation!$H$13,M64,M64*(1-Customisation!$H$24*Customisation!$H$12))</f>
        <v>2.3190285999999996E-5</v>
      </c>
      <c r="BF64" s="54">
        <f>IF($A64&lt;Customisation!$H$13,N64,N64*(1-Customisation!$H$24*Customisation!$H$12))</f>
        <v>5.3921510745106872E-6</v>
      </c>
      <c r="BG64" s="54">
        <f>IF($A64&lt;Customisation!$H$13,O64,O64*(1-Customisation!$H$24*Customisation!$H$12))</f>
        <v>2.5036586116853242E-2</v>
      </c>
      <c r="BH64" s="54">
        <f>IF($A64&lt;Customisation!$H$13,P64,P64*(1-Customisation!$H$24*Customisation!$H$12))</f>
        <v>6.0588238201336126E-3</v>
      </c>
      <c r="BI64" s="54">
        <f t="shared" si="13"/>
        <v>3.3696499999999992E-5</v>
      </c>
      <c r="BJ64" s="54">
        <f t="shared" si="14"/>
        <v>8.1545125961762904E-6</v>
      </c>
      <c r="BK64" s="54">
        <f t="shared" si="15"/>
        <v>1.6670899999999997E-5</v>
      </c>
      <c r="BL64" s="54">
        <f t="shared" si="16"/>
        <v>4.0343378107398488E-6</v>
      </c>
      <c r="BM64" s="54">
        <f t="shared" si="17"/>
        <v>3.8017762989957639E-4</v>
      </c>
      <c r="BN64" s="54">
        <f t="shared" si="18"/>
        <v>8.6274331580430913E-5</v>
      </c>
      <c r="BO64" s="54">
        <f t="shared" si="19"/>
        <v>2.3190285999999996E-5</v>
      </c>
      <c r="BP64" s="54">
        <f t="shared" si="20"/>
        <v>5.3921510745106872E-6</v>
      </c>
      <c r="BQ64" s="54">
        <f t="shared" si="21"/>
        <v>2.5036586116853242E-2</v>
      </c>
      <c r="BR64" s="54">
        <f t="shared" si="22"/>
        <v>6.0588238201336126E-3</v>
      </c>
    </row>
    <row r="65" spans="1:70" ht="14.25" customHeight="1" x14ac:dyDescent="0.3">
      <c r="A65" s="1">
        <f t="shared" si="34"/>
        <v>61</v>
      </c>
      <c r="B65" s="53">
        <f>'Life table'!D63</f>
        <v>0.88848759106931763</v>
      </c>
      <c r="C65" s="53">
        <f>IF($A65&lt;Customisation!$H$13,0,B65)/LOOKUP(Customisation!$H$13,$A$4:$A$104,$B$4:$B$104)</f>
        <v>0.90235621458320803</v>
      </c>
      <c r="D65" s="1">
        <f>IF($A65&lt;=Customisation!$H$13,1,1/(1+Customisation!$H$21)^($A65-Customisation!$H$13))</f>
        <v>0.2349502921834466</v>
      </c>
      <c r="E65" s="1">
        <f t="shared" si="11"/>
        <v>38.266706635035021</v>
      </c>
      <c r="F65" s="1">
        <f t="shared" si="2"/>
        <v>0.21200885626987356</v>
      </c>
      <c r="G65" s="54">
        <f>'Age data'!M69*Customisation!$H$22</f>
        <v>3.36965E-4</v>
      </c>
      <c r="H65" s="54">
        <f t="shared" si="3"/>
        <v>7.9170025205595087E-5</v>
      </c>
      <c r="I65" s="54">
        <f>'Age data'!N69*Customisation!$H$22</f>
        <v>1.6670899999999999E-4</v>
      </c>
      <c r="J65" s="55">
        <f t="shared" si="4"/>
        <v>3.9168328259610197E-5</v>
      </c>
      <c r="K65" s="54">
        <f>I65*'Life table'!I63</f>
        <v>3.6703900350707817E-3</v>
      </c>
      <c r="L65" s="54">
        <f>J65*'Life table'!J63</f>
        <v>8.1464525525437093E-4</v>
      </c>
      <c r="M65" s="54">
        <f t="shared" si="5"/>
        <v>2.3190286000000001E-4</v>
      </c>
      <c r="N65" s="54">
        <f>((G65-I65)*$AW$5+I65*$AW$6)/(1+Customisation!$H$21)^($A65-12)</f>
        <v>5.2350981305929017E-5</v>
      </c>
      <c r="O65" s="54">
        <f>G65*Customisation!$H$17</f>
        <v>0.25036586116853249</v>
      </c>
      <c r="P65" s="54">
        <f>O65/(1+Customisation!$H$21)^($A65-12)</f>
        <v>5.8823532234306933E-2</v>
      </c>
      <c r="Q65" s="54">
        <f>IF($A65&lt;Customisation!$H$13,G65,G65*(1-Customisation!$H$11*Customisation!$H$12))</f>
        <v>6.7392999999999983E-5</v>
      </c>
      <c r="R65" s="54">
        <f>IF($A65&lt;Customisation!$H$13,H65,H65*(1-Customisation!$H$11*Customisation!$H$12))</f>
        <v>1.5834005041119013E-5</v>
      </c>
      <c r="S65" s="54">
        <f>IF($A65&lt;Customisation!$H$13,I65,I65*(1-Customisation!$H$11*Customisation!$H$12))</f>
        <v>3.3341799999999993E-5</v>
      </c>
      <c r="T65" s="54">
        <f>IF($A65&lt;Customisation!$H$13,J65,J65*(1-Customisation!$H$11*Customisation!$H$12))</f>
        <v>7.8336656519220369E-6</v>
      </c>
      <c r="U65" s="54">
        <f>IF($A65&lt;Customisation!$H$13,K65,K65*(1-Customisation!$H$11*Customisation!$H$12))</f>
        <v>7.3407800701415617E-4</v>
      </c>
      <c r="V65" s="54">
        <f>IF($A65&lt;Customisation!$H$13,L65,L65*(1-Customisation!$H$11*Customisation!$H$12))</f>
        <v>1.6292905105087414E-4</v>
      </c>
      <c r="W65" s="54">
        <f>IF($A65&lt;Customisation!$H$13,M65,M65*(1-Customisation!$H$11*Customisation!$H$12))</f>
        <v>4.6380571999999991E-5</v>
      </c>
      <c r="X65" s="54">
        <f>IF($A65&lt;Customisation!$H$13,N65,N65*(1-Customisation!$H$11*Customisation!$H$12))</f>
        <v>1.0470196261185802E-5</v>
      </c>
      <c r="Y65" s="54">
        <f>IF($A65&lt;Customisation!$H$13,O65,O65*(1-Customisation!$H$11*Customisation!$H$12))</f>
        <v>5.0073172233706484E-2</v>
      </c>
      <c r="Z65" s="54">
        <f>IF($A65&lt;Customisation!$H$13,P65,P65*(1-Customisation!$H$11*Customisation!$H$12))</f>
        <v>1.1764706446861384E-2</v>
      </c>
      <c r="AA65" s="54">
        <f t="shared" ref="AA65:AJ65" si="83">G65-Q65</f>
        <v>2.6957200000000004E-4</v>
      </c>
      <c r="AB65" s="54">
        <f t="shared" si="83"/>
        <v>6.3336020164476078E-5</v>
      </c>
      <c r="AC65" s="54">
        <f t="shared" si="83"/>
        <v>1.333672E-4</v>
      </c>
      <c r="AD65" s="54">
        <f t="shared" si="83"/>
        <v>3.1334662607688161E-5</v>
      </c>
      <c r="AE65" s="54">
        <f t="shared" si="83"/>
        <v>2.9363120280566255E-3</v>
      </c>
      <c r="AF65" s="54">
        <f t="shared" si="83"/>
        <v>6.5171620420349677E-4</v>
      </c>
      <c r="AG65" s="54">
        <f t="shared" si="83"/>
        <v>1.8552228800000002E-4</v>
      </c>
      <c r="AH65" s="54">
        <f t="shared" si="83"/>
        <v>4.1880785044743214E-5</v>
      </c>
      <c r="AI65" s="54">
        <f t="shared" si="83"/>
        <v>0.20029268893482599</v>
      </c>
      <c r="AJ65" s="54">
        <f t="shared" si="83"/>
        <v>4.7058825787445552E-2</v>
      </c>
      <c r="AK65" s="1"/>
      <c r="AL65" s="56">
        <f t="shared" si="7"/>
        <v>33.6965</v>
      </c>
      <c r="AM65" s="56">
        <f t="shared" si="8"/>
        <v>6.7392999999999983</v>
      </c>
      <c r="AN65" s="1"/>
      <c r="AO65" s="1"/>
      <c r="AP65" s="1"/>
      <c r="AQ65" s="1"/>
      <c r="AR65" s="1"/>
      <c r="AS65" s="1"/>
      <c r="AT65" s="1"/>
      <c r="AU65" s="1"/>
      <c r="AV65" s="1"/>
      <c r="AW65" s="1"/>
      <c r="AX65" s="1"/>
      <c r="AY65" s="54">
        <f>IF($A65&lt;Customisation!$H$13,G65,G65*(1-Customisation!$H$24*Customisation!$H$12))</f>
        <v>3.3696499999999992E-5</v>
      </c>
      <c r="AZ65" s="54">
        <f>IF($A65&lt;Customisation!$H$13,H65,H65*(1-Customisation!$H$24*Customisation!$H$12))</f>
        <v>7.9170025205595063E-6</v>
      </c>
      <c r="BA65" s="54">
        <f>IF($A65&lt;Customisation!$H$13,I65,I65*(1-Customisation!$H$24*Customisation!$H$12))</f>
        <v>1.6670899999999997E-5</v>
      </c>
      <c r="BB65" s="54">
        <f>IF($A65&lt;Customisation!$H$13,J65,J65*(1-Customisation!$H$24*Customisation!$H$12))</f>
        <v>3.9168328259610185E-6</v>
      </c>
      <c r="BC65" s="54">
        <f>IF($A65&lt;Customisation!$H$13,K65,K65*(1-Customisation!$H$24*Customisation!$H$12))</f>
        <v>3.6703900350707809E-4</v>
      </c>
      <c r="BD65" s="54">
        <f>IF($A65&lt;Customisation!$H$13,L65,L65*(1-Customisation!$H$24*Customisation!$H$12))</f>
        <v>8.1464525525437069E-5</v>
      </c>
      <c r="BE65" s="54">
        <f>IF($A65&lt;Customisation!$H$13,M65,M65*(1-Customisation!$H$24*Customisation!$H$12))</f>
        <v>2.3190285999999996E-5</v>
      </c>
      <c r="BF65" s="54">
        <f>IF($A65&lt;Customisation!$H$13,N65,N65*(1-Customisation!$H$24*Customisation!$H$12))</f>
        <v>5.2350981305929009E-6</v>
      </c>
      <c r="BG65" s="54">
        <f>IF($A65&lt;Customisation!$H$13,O65,O65*(1-Customisation!$H$24*Customisation!$H$12))</f>
        <v>2.5036586116853242E-2</v>
      </c>
      <c r="BH65" s="54">
        <f>IF($A65&lt;Customisation!$H$13,P65,P65*(1-Customisation!$H$24*Customisation!$H$12))</f>
        <v>5.8823532234306922E-3</v>
      </c>
      <c r="BI65" s="54">
        <f t="shared" si="13"/>
        <v>3.3696499999999992E-5</v>
      </c>
      <c r="BJ65" s="54">
        <f t="shared" si="14"/>
        <v>7.9170025205595063E-6</v>
      </c>
      <c r="BK65" s="54">
        <f t="shared" si="15"/>
        <v>1.6670899999999997E-5</v>
      </c>
      <c r="BL65" s="54">
        <f t="shared" si="16"/>
        <v>3.9168328259610185E-6</v>
      </c>
      <c r="BM65" s="54">
        <f t="shared" si="17"/>
        <v>3.6703900350707809E-4</v>
      </c>
      <c r="BN65" s="54">
        <f t="shared" si="18"/>
        <v>8.1464525525437069E-5</v>
      </c>
      <c r="BO65" s="54">
        <f t="shared" si="19"/>
        <v>2.3190285999999996E-5</v>
      </c>
      <c r="BP65" s="54">
        <f t="shared" si="20"/>
        <v>5.2350981305929009E-6</v>
      </c>
      <c r="BQ65" s="54">
        <f t="shared" si="21"/>
        <v>2.5036586116853242E-2</v>
      </c>
      <c r="BR65" s="54">
        <f t="shared" si="22"/>
        <v>5.8823532234306922E-3</v>
      </c>
    </row>
    <row r="66" spans="1:70" ht="14.25" customHeight="1" x14ac:dyDescent="0.3">
      <c r="A66" s="1">
        <f t="shared" si="34"/>
        <v>62</v>
      </c>
      <c r="B66" s="53">
        <f>'Life table'!D64</f>
        <v>0.88012692283735527</v>
      </c>
      <c r="C66" s="53">
        <f>IF($A66&lt;Customisation!$H$13,0,B66)/LOOKUP(Customisation!$H$13,$A$4:$A$104,$B$4:$B$104)</f>
        <v>0.89386504260397992</v>
      </c>
      <c r="D66" s="1">
        <f>IF($A66&lt;=Customisation!$H$13,1,1/(1+Customisation!$H$21)^($A66-Customisation!$H$13))</f>
        <v>0.22810707978975397</v>
      </c>
      <c r="E66" s="1">
        <f t="shared" si="11"/>
        <v>38.50165692721847</v>
      </c>
      <c r="F66" s="1">
        <f t="shared" si="2"/>
        <v>0.20389694459453789</v>
      </c>
      <c r="G66" s="54">
        <f>'Age data'!M70*Customisation!$H$22</f>
        <v>3.36965E-4</v>
      </c>
      <c r="H66" s="54">
        <f t="shared" si="3"/>
        <v>7.6864102141354444E-5</v>
      </c>
      <c r="I66" s="54">
        <f>'Age data'!N70*Customisation!$H$22</f>
        <v>1.6670899999999999E-4</v>
      </c>
      <c r="J66" s="55">
        <f t="shared" si="4"/>
        <v>3.8027503164670093E-5</v>
      </c>
      <c r="K66" s="54">
        <f>I66*'Life table'!I64</f>
        <v>3.5377556818822942E-3</v>
      </c>
      <c r="L66" s="54">
        <f>J66*'Life table'!J64</f>
        <v>7.6774412880285163E-4</v>
      </c>
      <c r="M66" s="54">
        <f t="shared" si="5"/>
        <v>2.3190286000000001E-4</v>
      </c>
      <c r="N66" s="54">
        <f>((G66-I66)*$AW$5+I66*$AW$6)/(1+Customisation!$H$21)^($A66-12)</f>
        <v>5.0826195442649529E-5</v>
      </c>
      <c r="O66" s="54">
        <f>G66*Customisation!$H$17</f>
        <v>0.25036586116853249</v>
      </c>
      <c r="P66" s="54">
        <f>O66/(1+Customisation!$H$21)^($A66-12)</f>
        <v>5.7110225470200907E-2</v>
      </c>
      <c r="Q66" s="54">
        <f>IF($A66&lt;Customisation!$H$13,G66,G66*(1-Customisation!$H$11*Customisation!$H$12))</f>
        <v>6.7392999999999983E-5</v>
      </c>
      <c r="R66" s="54">
        <f>IF($A66&lt;Customisation!$H$13,H66,H66*(1-Customisation!$H$11*Customisation!$H$12))</f>
        <v>1.5372820428270884E-5</v>
      </c>
      <c r="S66" s="54">
        <f>IF($A66&lt;Customisation!$H$13,I66,I66*(1-Customisation!$H$11*Customisation!$H$12))</f>
        <v>3.3341799999999993E-5</v>
      </c>
      <c r="T66" s="54">
        <f>IF($A66&lt;Customisation!$H$13,J66,J66*(1-Customisation!$H$11*Customisation!$H$12))</f>
        <v>7.6055006329340165E-6</v>
      </c>
      <c r="U66" s="54">
        <f>IF($A66&lt;Customisation!$H$13,K66,K66*(1-Customisation!$H$11*Customisation!$H$12))</f>
        <v>7.0755113637645869E-4</v>
      </c>
      <c r="V66" s="54">
        <f>IF($A66&lt;Customisation!$H$13,L66,L66*(1-Customisation!$H$11*Customisation!$H$12))</f>
        <v>1.5354882576057029E-4</v>
      </c>
      <c r="W66" s="54">
        <f>IF($A66&lt;Customisation!$H$13,M66,M66*(1-Customisation!$H$11*Customisation!$H$12))</f>
        <v>4.6380571999999991E-5</v>
      </c>
      <c r="X66" s="54">
        <f>IF($A66&lt;Customisation!$H$13,N66,N66*(1-Customisation!$H$11*Customisation!$H$12))</f>
        <v>1.0165239088529904E-5</v>
      </c>
      <c r="Y66" s="54">
        <f>IF($A66&lt;Customisation!$H$13,O66,O66*(1-Customisation!$H$11*Customisation!$H$12))</f>
        <v>5.0073172233706484E-2</v>
      </c>
      <c r="Z66" s="54">
        <f>IF($A66&lt;Customisation!$H$13,P66,P66*(1-Customisation!$H$11*Customisation!$H$12))</f>
        <v>1.1422045094040179E-2</v>
      </c>
      <c r="AA66" s="54">
        <f t="shared" ref="AA66:AJ66" si="84">G66-Q66</f>
        <v>2.6957200000000004E-4</v>
      </c>
      <c r="AB66" s="54">
        <f t="shared" si="84"/>
        <v>6.1491281713083564E-5</v>
      </c>
      <c r="AC66" s="54">
        <f t="shared" si="84"/>
        <v>1.333672E-4</v>
      </c>
      <c r="AD66" s="54">
        <f t="shared" si="84"/>
        <v>3.0422002531736076E-5</v>
      </c>
      <c r="AE66" s="54">
        <f t="shared" si="84"/>
        <v>2.8302045455058356E-3</v>
      </c>
      <c r="AF66" s="54">
        <f t="shared" si="84"/>
        <v>6.1419530304228137E-4</v>
      </c>
      <c r="AG66" s="54">
        <f t="shared" si="84"/>
        <v>1.8552228800000002E-4</v>
      </c>
      <c r="AH66" s="54">
        <f t="shared" si="84"/>
        <v>4.0660956354119629E-5</v>
      </c>
      <c r="AI66" s="54">
        <f t="shared" si="84"/>
        <v>0.20029268893482599</v>
      </c>
      <c r="AJ66" s="54">
        <f t="shared" si="84"/>
        <v>4.5688180376160729E-2</v>
      </c>
      <c r="AK66" s="1"/>
      <c r="AL66" s="56">
        <f t="shared" si="7"/>
        <v>33.6965</v>
      </c>
      <c r="AM66" s="56">
        <f t="shared" si="8"/>
        <v>6.7392999999999983</v>
      </c>
      <c r="AN66" s="1"/>
      <c r="AO66" s="1"/>
      <c r="AP66" s="1"/>
      <c r="AQ66" s="1"/>
      <c r="AR66" s="1"/>
      <c r="AS66" s="1"/>
      <c r="AT66" s="1"/>
      <c r="AU66" s="1"/>
      <c r="AV66" s="1"/>
      <c r="AW66" s="1"/>
      <c r="AX66" s="1"/>
      <c r="AY66" s="54">
        <f>IF($A66&lt;Customisation!$H$13,G66,G66*(1-Customisation!$H$24*Customisation!$H$12))</f>
        <v>3.3696499999999992E-5</v>
      </c>
      <c r="AZ66" s="54">
        <f>IF($A66&lt;Customisation!$H$13,H66,H66*(1-Customisation!$H$24*Customisation!$H$12))</f>
        <v>7.6864102141354421E-6</v>
      </c>
      <c r="BA66" s="54">
        <f>IF($A66&lt;Customisation!$H$13,I66,I66*(1-Customisation!$H$24*Customisation!$H$12))</f>
        <v>1.6670899999999997E-5</v>
      </c>
      <c r="BB66" s="54">
        <f>IF($A66&lt;Customisation!$H$13,J66,J66*(1-Customisation!$H$24*Customisation!$H$12))</f>
        <v>3.8027503164670082E-6</v>
      </c>
      <c r="BC66" s="54">
        <f>IF($A66&lt;Customisation!$H$13,K66,K66*(1-Customisation!$H$24*Customisation!$H$12))</f>
        <v>3.5377556818822934E-4</v>
      </c>
      <c r="BD66" s="54">
        <f>IF($A66&lt;Customisation!$H$13,L66,L66*(1-Customisation!$H$24*Customisation!$H$12))</f>
        <v>7.6774412880285144E-5</v>
      </c>
      <c r="BE66" s="54">
        <f>IF($A66&lt;Customisation!$H$13,M66,M66*(1-Customisation!$H$24*Customisation!$H$12))</f>
        <v>2.3190285999999996E-5</v>
      </c>
      <c r="BF66" s="54">
        <f>IF($A66&lt;Customisation!$H$13,N66,N66*(1-Customisation!$H$24*Customisation!$H$12))</f>
        <v>5.0826195442649519E-6</v>
      </c>
      <c r="BG66" s="54">
        <f>IF($A66&lt;Customisation!$H$13,O66,O66*(1-Customisation!$H$24*Customisation!$H$12))</f>
        <v>2.5036586116853242E-2</v>
      </c>
      <c r="BH66" s="54">
        <f>IF($A66&lt;Customisation!$H$13,P66,P66*(1-Customisation!$H$24*Customisation!$H$12))</f>
        <v>5.7110225470200894E-3</v>
      </c>
      <c r="BI66" s="54">
        <f t="shared" si="13"/>
        <v>3.3696499999999992E-5</v>
      </c>
      <c r="BJ66" s="54">
        <f t="shared" si="14"/>
        <v>7.6864102141354421E-6</v>
      </c>
      <c r="BK66" s="54">
        <f t="shared" si="15"/>
        <v>1.6670899999999997E-5</v>
      </c>
      <c r="BL66" s="54">
        <f t="shared" si="16"/>
        <v>3.8027503164670082E-6</v>
      </c>
      <c r="BM66" s="54">
        <f t="shared" si="17"/>
        <v>3.5377556818822934E-4</v>
      </c>
      <c r="BN66" s="54">
        <f t="shared" si="18"/>
        <v>7.6774412880285144E-5</v>
      </c>
      <c r="BO66" s="54">
        <f t="shared" si="19"/>
        <v>2.3190285999999996E-5</v>
      </c>
      <c r="BP66" s="54">
        <f t="shared" si="20"/>
        <v>5.0826195442649519E-6</v>
      </c>
      <c r="BQ66" s="54">
        <f t="shared" si="21"/>
        <v>2.5036586116853242E-2</v>
      </c>
      <c r="BR66" s="54">
        <f t="shared" si="22"/>
        <v>5.7110225470200894E-3</v>
      </c>
    </row>
    <row r="67" spans="1:70" ht="14.25" customHeight="1" x14ac:dyDescent="0.3">
      <c r="A67" s="1">
        <f t="shared" si="34"/>
        <v>63</v>
      </c>
      <c r="B67" s="53">
        <f>'Life table'!D65</f>
        <v>0.87184492849345574</v>
      </c>
      <c r="C67" s="53">
        <f>IF($A67&lt;Customisation!$H$13,0,B67)/LOOKUP(Customisation!$H$13,$A$4:$A$104,$B$4:$B$104)</f>
        <v>0.88545377255307645</v>
      </c>
      <c r="D67" s="1">
        <f>IF($A67&lt;=Customisation!$H$13,1,1/(1+Customisation!$H$21)^($A67-Customisation!$H$13))</f>
        <v>0.22146318426189707</v>
      </c>
      <c r="E67" s="1">
        <f t="shared" si="11"/>
        <v>38.729764007008221</v>
      </c>
      <c r="F67" s="1">
        <f t="shared" si="2"/>
        <v>0.19609541198631386</v>
      </c>
      <c r="G67" s="54">
        <f>'Age data'!M71*Customisation!$H$22</f>
        <v>3.36965E-4</v>
      </c>
      <c r="H67" s="54">
        <f t="shared" si="3"/>
        <v>7.4625341884810146E-5</v>
      </c>
      <c r="I67" s="54">
        <f>'Age data'!N71*Customisation!$H$22</f>
        <v>1.6670899999999999E-4</v>
      </c>
      <c r="J67" s="55">
        <f t="shared" si="4"/>
        <v>3.6919905985116596E-5</v>
      </c>
      <c r="K67" s="54">
        <f>I67*'Life table'!I65</f>
        <v>3.4038613833445668E-3</v>
      </c>
      <c r="L67" s="54">
        <f>J67*'Life table'!J65</f>
        <v>7.2216229238101213E-4</v>
      </c>
      <c r="M67" s="54">
        <f t="shared" si="5"/>
        <v>2.3190286000000001E-4</v>
      </c>
      <c r="N67" s="54">
        <f>((G67-I67)*$AW$5+I67*$AW$6)/(1+Customisation!$H$21)^($A67-12)</f>
        <v>4.9345820818106338E-5</v>
      </c>
      <c r="O67" s="54">
        <f>G67*Customisation!$H$17</f>
        <v>0.25036586116853249</v>
      </c>
      <c r="P67" s="54">
        <f>O67/(1+Customisation!$H$21)^($A67-12)</f>
        <v>5.5446820844855249E-2</v>
      </c>
      <c r="Q67" s="54">
        <f>IF($A67&lt;Customisation!$H$13,G67,G67*(1-Customisation!$H$11*Customisation!$H$12))</f>
        <v>6.7392999999999983E-5</v>
      </c>
      <c r="R67" s="54">
        <f>IF($A67&lt;Customisation!$H$13,H67,H67*(1-Customisation!$H$11*Customisation!$H$12))</f>
        <v>1.4925068376962026E-5</v>
      </c>
      <c r="S67" s="54">
        <f>IF($A67&lt;Customisation!$H$13,I67,I67*(1-Customisation!$H$11*Customisation!$H$12))</f>
        <v>3.3341799999999993E-5</v>
      </c>
      <c r="T67" s="54">
        <f>IF($A67&lt;Customisation!$H$13,J67,J67*(1-Customisation!$H$11*Customisation!$H$12))</f>
        <v>7.3839811970233174E-6</v>
      </c>
      <c r="U67" s="54">
        <f>IF($A67&lt;Customisation!$H$13,K67,K67*(1-Customisation!$H$11*Customisation!$H$12))</f>
        <v>6.8077227666891321E-4</v>
      </c>
      <c r="V67" s="54">
        <f>IF($A67&lt;Customisation!$H$13,L67,L67*(1-Customisation!$H$11*Customisation!$H$12))</f>
        <v>1.444324584762024E-4</v>
      </c>
      <c r="W67" s="54">
        <f>IF($A67&lt;Customisation!$H$13,M67,M67*(1-Customisation!$H$11*Customisation!$H$12))</f>
        <v>4.6380571999999991E-5</v>
      </c>
      <c r="X67" s="54">
        <f>IF($A67&lt;Customisation!$H$13,N67,N67*(1-Customisation!$H$11*Customisation!$H$12))</f>
        <v>9.8691641636212648E-6</v>
      </c>
      <c r="Y67" s="54">
        <f>IF($A67&lt;Customisation!$H$13,O67,O67*(1-Customisation!$H$11*Customisation!$H$12))</f>
        <v>5.0073172233706484E-2</v>
      </c>
      <c r="Z67" s="54">
        <f>IF($A67&lt;Customisation!$H$13,P67,P67*(1-Customisation!$H$11*Customisation!$H$12))</f>
        <v>1.1089364168971048E-2</v>
      </c>
      <c r="AA67" s="54">
        <f t="shared" ref="AA67:AJ67" si="85">G67-Q67</f>
        <v>2.6957200000000004E-4</v>
      </c>
      <c r="AB67" s="54">
        <f t="shared" si="85"/>
        <v>5.9700273507848119E-5</v>
      </c>
      <c r="AC67" s="54">
        <f t="shared" si="85"/>
        <v>1.333672E-4</v>
      </c>
      <c r="AD67" s="54">
        <f t="shared" si="85"/>
        <v>2.953592478809328E-5</v>
      </c>
      <c r="AE67" s="54">
        <f t="shared" si="85"/>
        <v>2.7230891066756537E-3</v>
      </c>
      <c r="AF67" s="54">
        <f t="shared" si="85"/>
        <v>5.777298339048097E-4</v>
      </c>
      <c r="AG67" s="54">
        <f t="shared" si="85"/>
        <v>1.8552228800000002E-4</v>
      </c>
      <c r="AH67" s="54">
        <f t="shared" si="85"/>
        <v>3.9476656654485073E-5</v>
      </c>
      <c r="AI67" s="54">
        <f t="shared" si="85"/>
        <v>0.20029268893482599</v>
      </c>
      <c r="AJ67" s="54">
        <f t="shared" si="85"/>
        <v>4.4357456675884199E-2</v>
      </c>
      <c r="AK67" s="1"/>
      <c r="AL67" s="56">
        <f t="shared" si="7"/>
        <v>33.6965</v>
      </c>
      <c r="AM67" s="56">
        <f t="shared" si="8"/>
        <v>6.7392999999999983</v>
      </c>
      <c r="AN67" s="1"/>
      <c r="AO67" s="1"/>
      <c r="AP67" s="1"/>
      <c r="AQ67" s="1"/>
      <c r="AR67" s="1"/>
      <c r="AS67" s="1"/>
      <c r="AT67" s="1"/>
      <c r="AU67" s="1"/>
      <c r="AV67" s="1"/>
      <c r="AW67" s="1"/>
      <c r="AX67" s="1"/>
      <c r="AY67" s="54">
        <f>IF($A67&lt;Customisation!$H$13,G67,G67*(1-Customisation!$H$24*Customisation!$H$12))</f>
        <v>3.3696499999999992E-5</v>
      </c>
      <c r="AZ67" s="54">
        <f>IF($A67&lt;Customisation!$H$13,H67,H67*(1-Customisation!$H$24*Customisation!$H$12))</f>
        <v>7.4625341884810131E-6</v>
      </c>
      <c r="BA67" s="54">
        <f>IF($A67&lt;Customisation!$H$13,I67,I67*(1-Customisation!$H$24*Customisation!$H$12))</f>
        <v>1.6670899999999997E-5</v>
      </c>
      <c r="BB67" s="54">
        <f>IF($A67&lt;Customisation!$H$13,J67,J67*(1-Customisation!$H$24*Customisation!$H$12))</f>
        <v>3.6919905985116587E-6</v>
      </c>
      <c r="BC67" s="54">
        <f>IF($A67&lt;Customisation!$H$13,K67,K67*(1-Customisation!$H$24*Customisation!$H$12))</f>
        <v>3.403861383344566E-4</v>
      </c>
      <c r="BD67" s="54">
        <f>IF($A67&lt;Customisation!$H$13,L67,L67*(1-Customisation!$H$24*Customisation!$H$12))</f>
        <v>7.22162292381012E-5</v>
      </c>
      <c r="BE67" s="54">
        <f>IF($A67&lt;Customisation!$H$13,M67,M67*(1-Customisation!$H$24*Customisation!$H$12))</f>
        <v>2.3190285999999996E-5</v>
      </c>
      <c r="BF67" s="54">
        <f>IF($A67&lt;Customisation!$H$13,N67,N67*(1-Customisation!$H$24*Customisation!$H$12))</f>
        <v>4.9345820818106324E-6</v>
      </c>
      <c r="BG67" s="54">
        <f>IF($A67&lt;Customisation!$H$13,O67,O67*(1-Customisation!$H$24*Customisation!$H$12))</f>
        <v>2.5036586116853242E-2</v>
      </c>
      <c r="BH67" s="54">
        <f>IF($A67&lt;Customisation!$H$13,P67,P67*(1-Customisation!$H$24*Customisation!$H$12))</f>
        <v>5.544682084485524E-3</v>
      </c>
      <c r="BI67" s="54">
        <f t="shared" si="13"/>
        <v>3.3696499999999992E-5</v>
      </c>
      <c r="BJ67" s="54">
        <f t="shared" si="14"/>
        <v>7.4625341884810131E-6</v>
      </c>
      <c r="BK67" s="54">
        <f t="shared" si="15"/>
        <v>1.6670899999999997E-5</v>
      </c>
      <c r="BL67" s="54">
        <f t="shared" si="16"/>
        <v>3.6919905985116587E-6</v>
      </c>
      <c r="BM67" s="54">
        <f t="shared" si="17"/>
        <v>3.403861383344566E-4</v>
      </c>
      <c r="BN67" s="54">
        <f t="shared" si="18"/>
        <v>7.22162292381012E-5</v>
      </c>
      <c r="BO67" s="54">
        <f t="shared" si="19"/>
        <v>2.3190285999999996E-5</v>
      </c>
      <c r="BP67" s="54">
        <f t="shared" si="20"/>
        <v>4.9345820818106324E-6</v>
      </c>
      <c r="BQ67" s="54">
        <f t="shared" si="21"/>
        <v>2.5036586116853242E-2</v>
      </c>
      <c r="BR67" s="54">
        <f t="shared" si="22"/>
        <v>5.544682084485524E-3</v>
      </c>
    </row>
    <row r="68" spans="1:70" ht="14.25" customHeight="1" x14ac:dyDescent="0.3">
      <c r="A68" s="1">
        <f t="shared" si="34"/>
        <v>64</v>
      </c>
      <c r="B68" s="53">
        <f>'Life table'!D66</f>
        <v>0.86364086771633231</v>
      </c>
      <c r="C68" s="53">
        <f>IF($A68&lt;Customisation!$H$13,0,B68)/LOOKUP(Customisation!$H$13,$A$4:$A$104,$B$4:$B$104)</f>
        <v>0.87712165255335206</v>
      </c>
      <c r="D68" s="1">
        <f>IF($A68&lt;=Customisation!$H$13,1,1/(1+Customisation!$H$21)^($A68-Customisation!$H$13))</f>
        <v>0.215012800254269</v>
      </c>
      <c r="E68" s="1">
        <f t="shared" si="11"/>
        <v>38.951227191270121</v>
      </c>
      <c r="F68" s="1">
        <f t="shared" si="2"/>
        <v>0.18859238267914821</v>
      </c>
      <c r="G68" s="54">
        <f>'Age data'!M72*Customisation!$H$22</f>
        <v>3.36965E-4</v>
      </c>
      <c r="H68" s="54">
        <f t="shared" si="3"/>
        <v>7.2451788237679746E-5</v>
      </c>
      <c r="I68" s="54">
        <f>'Age data'!N72*Customisation!$H$22</f>
        <v>1.6670899999999999E-4</v>
      </c>
      <c r="J68" s="55">
        <f t="shared" si="4"/>
        <v>3.5844568917588926E-5</v>
      </c>
      <c r="K68" s="54">
        <f>I68*'Life table'!I66</f>
        <v>3.2686951707462902E-3</v>
      </c>
      <c r="L68" s="54">
        <f>J68*'Life table'!J66</f>
        <v>6.7785281200219167E-4</v>
      </c>
      <c r="M68" s="54">
        <f t="shared" si="5"/>
        <v>2.3190286000000001E-4</v>
      </c>
      <c r="N68" s="54">
        <f>((G68-I68)*$AW$5+I68*$AW$6)/(1+Customisation!$H$21)^($A68-12)</f>
        <v>4.7908563901074113E-5</v>
      </c>
      <c r="O68" s="54">
        <f>G68*Customisation!$H$17</f>
        <v>0.25036586116853249</v>
      </c>
      <c r="P68" s="54">
        <f>O68/(1+Customisation!$H$21)^($A68-12)</f>
        <v>5.3831864897917719E-2</v>
      </c>
      <c r="Q68" s="54">
        <f>IF($A68&lt;Customisation!$H$13,G68,G68*(1-Customisation!$H$11*Customisation!$H$12))</f>
        <v>6.7392999999999983E-5</v>
      </c>
      <c r="R68" s="54">
        <f>IF($A68&lt;Customisation!$H$13,H68,H68*(1-Customisation!$H$11*Customisation!$H$12))</f>
        <v>1.4490357647535946E-5</v>
      </c>
      <c r="S68" s="54">
        <f>IF($A68&lt;Customisation!$H$13,I68,I68*(1-Customisation!$H$11*Customisation!$H$12))</f>
        <v>3.3341799999999993E-5</v>
      </c>
      <c r="T68" s="54">
        <f>IF($A68&lt;Customisation!$H$13,J68,J68*(1-Customisation!$H$11*Customisation!$H$12))</f>
        <v>7.1689137835177834E-6</v>
      </c>
      <c r="U68" s="54">
        <f>IF($A68&lt;Customisation!$H$13,K68,K68*(1-Customisation!$H$11*Customisation!$H$12))</f>
        <v>6.5373903414925794E-4</v>
      </c>
      <c r="V68" s="54">
        <f>IF($A68&lt;Customisation!$H$13,L68,L68*(1-Customisation!$H$11*Customisation!$H$12))</f>
        <v>1.3557056240043829E-4</v>
      </c>
      <c r="W68" s="54">
        <f>IF($A68&lt;Customisation!$H$13,M68,M68*(1-Customisation!$H$11*Customisation!$H$12))</f>
        <v>4.6380571999999991E-5</v>
      </c>
      <c r="X68" s="54">
        <f>IF($A68&lt;Customisation!$H$13,N68,N68*(1-Customisation!$H$11*Customisation!$H$12))</f>
        <v>9.5817127802148206E-6</v>
      </c>
      <c r="Y68" s="54">
        <f>IF($A68&lt;Customisation!$H$13,O68,O68*(1-Customisation!$H$11*Customisation!$H$12))</f>
        <v>5.0073172233706484E-2</v>
      </c>
      <c r="Z68" s="54">
        <f>IF($A68&lt;Customisation!$H$13,P68,P68*(1-Customisation!$H$11*Customisation!$H$12))</f>
        <v>1.0766372979583541E-2</v>
      </c>
      <c r="AA68" s="54">
        <f t="shared" ref="AA68:AJ68" si="86">G68-Q68</f>
        <v>2.6957200000000004E-4</v>
      </c>
      <c r="AB68" s="54">
        <f t="shared" si="86"/>
        <v>5.7961430590143798E-5</v>
      </c>
      <c r="AC68" s="54">
        <f t="shared" si="86"/>
        <v>1.333672E-4</v>
      </c>
      <c r="AD68" s="54">
        <f t="shared" si="86"/>
        <v>2.8675655134071144E-5</v>
      </c>
      <c r="AE68" s="54">
        <f t="shared" si="86"/>
        <v>2.6149561365970322E-3</v>
      </c>
      <c r="AF68" s="54">
        <f t="shared" si="86"/>
        <v>5.4228224960175338E-4</v>
      </c>
      <c r="AG68" s="54">
        <f t="shared" si="86"/>
        <v>1.8552228800000002E-4</v>
      </c>
      <c r="AH68" s="54">
        <f t="shared" si="86"/>
        <v>3.8326851120859296E-5</v>
      </c>
      <c r="AI68" s="54">
        <f t="shared" si="86"/>
        <v>0.20029268893482599</v>
      </c>
      <c r="AJ68" s="54">
        <f t="shared" si="86"/>
        <v>4.3065491918334177E-2</v>
      </c>
      <c r="AK68" s="1"/>
      <c r="AL68" s="56">
        <f t="shared" si="7"/>
        <v>33.6965</v>
      </c>
      <c r="AM68" s="56">
        <f t="shared" si="8"/>
        <v>6.7392999999999983</v>
      </c>
      <c r="AN68" s="1"/>
      <c r="AO68" s="1"/>
      <c r="AP68" s="1"/>
      <c r="AQ68" s="1"/>
      <c r="AR68" s="1"/>
      <c r="AS68" s="1"/>
      <c r="AT68" s="1"/>
      <c r="AU68" s="1"/>
      <c r="AV68" s="1"/>
      <c r="AW68" s="1"/>
      <c r="AX68" s="1"/>
      <c r="AY68" s="54">
        <f>IF($A68&lt;Customisation!$H$13,G68,G68*(1-Customisation!$H$24*Customisation!$H$12))</f>
        <v>3.3696499999999992E-5</v>
      </c>
      <c r="AZ68" s="54">
        <f>IF($A68&lt;Customisation!$H$13,H68,H68*(1-Customisation!$H$24*Customisation!$H$12))</f>
        <v>7.2451788237679731E-6</v>
      </c>
      <c r="BA68" s="54">
        <f>IF($A68&lt;Customisation!$H$13,I68,I68*(1-Customisation!$H$24*Customisation!$H$12))</f>
        <v>1.6670899999999997E-5</v>
      </c>
      <c r="BB68" s="54">
        <f>IF($A68&lt;Customisation!$H$13,J68,J68*(1-Customisation!$H$24*Customisation!$H$12))</f>
        <v>3.5844568917588917E-6</v>
      </c>
      <c r="BC68" s="54">
        <f>IF($A68&lt;Customisation!$H$13,K68,K68*(1-Customisation!$H$24*Customisation!$H$12))</f>
        <v>3.2686951707462897E-4</v>
      </c>
      <c r="BD68" s="54">
        <f>IF($A68&lt;Customisation!$H$13,L68,L68*(1-Customisation!$H$24*Customisation!$H$12))</f>
        <v>6.7785281200219145E-5</v>
      </c>
      <c r="BE68" s="54">
        <f>IF($A68&lt;Customisation!$H$13,M68,M68*(1-Customisation!$H$24*Customisation!$H$12))</f>
        <v>2.3190285999999996E-5</v>
      </c>
      <c r="BF68" s="54">
        <f>IF($A68&lt;Customisation!$H$13,N68,N68*(1-Customisation!$H$24*Customisation!$H$12))</f>
        <v>4.7908563901074103E-6</v>
      </c>
      <c r="BG68" s="54">
        <f>IF($A68&lt;Customisation!$H$13,O68,O68*(1-Customisation!$H$24*Customisation!$H$12))</f>
        <v>2.5036586116853242E-2</v>
      </c>
      <c r="BH68" s="54">
        <f>IF($A68&lt;Customisation!$H$13,P68,P68*(1-Customisation!$H$24*Customisation!$H$12))</f>
        <v>5.3831864897917704E-3</v>
      </c>
      <c r="BI68" s="54">
        <f t="shared" si="13"/>
        <v>3.3696499999999992E-5</v>
      </c>
      <c r="BJ68" s="54">
        <f t="shared" si="14"/>
        <v>7.2451788237679731E-6</v>
      </c>
      <c r="BK68" s="54">
        <f t="shared" si="15"/>
        <v>1.6670899999999997E-5</v>
      </c>
      <c r="BL68" s="54">
        <f t="shared" si="16"/>
        <v>3.5844568917588917E-6</v>
      </c>
      <c r="BM68" s="54">
        <f t="shared" si="17"/>
        <v>3.2686951707462897E-4</v>
      </c>
      <c r="BN68" s="54">
        <f t="shared" si="18"/>
        <v>6.7785281200219145E-5</v>
      </c>
      <c r="BO68" s="54">
        <f t="shared" si="19"/>
        <v>2.3190285999999996E-5</v>
      </c>
      <c r="BP68" s="54">
        <f t="shared" si="20"/>
        <v>4.7908563901074103E-6</v>
      </c>
      <c r="BQ68" s="54">
        <f t="shared" si="21"/>
        <v>2.5036586116853242E-2</v>
      </c>
      <c r="BR68" s="54">
        <f t="shared" si="22"/>
        <v>5.3831864897917704E-3</v>
      </c>
    </row>
    <row r="69" spans="1:70" ht="14.25" customHeight="1" x14ac:dyDescent="0.3">
      <c r="A69" s="1">
        <f t="shared" si="34"/>
        <v>65</v>
      </c>
      <c r="B69" s="53">
        <f>'Life table'!D67</f>
        <v>0.85551400715112158</v>
      </c>
      <c r="C69" s="53">
        <f>IF($A69&lt;Customisation!$H$13,0,B69)/LOOKUP(Customisation!$H$13,$A$4:$A$104,$B$4:$B$104)</f>
        <v>0.8688679378028249</v>
      </c>
      <c r="D69" s="1">
        <f>IF($A69&lt;=Customisation!$H$13,1,1/(1+Customisation!$H$21)^($A69-Customisation!$H$13))</f>
        <v>0.20875029150899907</v>
      </c>
      <c r="E69" s="1">
        <f t="shared" si="11"/>
        <v>39.166239991524392</v>
      </c>
      <c r="F69" s="1">
        <f t="shared" si="2"/>
        <v>0.18137643529916256</v>
      </c>
      <c r="G69" s="54">
        <f>'Age data'!M73*Customisation!$H$22</f>
        <v>3.2490520000000002E-4</v>
      </c>
      <c r="H69" s="54">
        <f t="shared" si="3"/>
        <v>6.7824055212789656E-5</v>
      </c>
      <c r="I69" s="54">
        <f>'Age data'!N73*Customisation!$H$22</f>
        <v>1.723842E-4</v>
      </c>
      <c r="J69" s="55">
        <f t="shared" si="4"/>
        <v>3.5985252001545596E-5</v>
      </c>
      <c r="K69" s="54">
        <f>I69*'Life table'!I67</f>
        <v>3.2388745773974949E-3</v>
      </c>
      <c r="L69" s="54">
        <f>J69*'Life table'!J67</f>
        <v>6.5637923271420111E-4</v>
      </c>
      <c r="M69" s="54">
        <f t="shared" si="5"/>
        <v>2.2756133200000001E-4</v>
      </c>
      <c r="N69" s="54">
        <f>((G69-I69)*$AW$5+I69*$AW$6)/(1+Customisation!$H$21)^($A69-12)</f>
        <v>4.5695168054204188E-5</v>
      </c>
      <c r="O69" s="54">
        <f>G69*Customisation!$H$17</f>
        <v>0.24140539876881664</v>
      </c>
      <c r="P69" s="54">
        <f>O69/(1+Customisation!$H$21)^($A69-12)</f>
        <v>5.0393447364836634E-2</v>
      </c>
      <c r="Q69" s="54">
        <f>IF($A69&lt;Customisation!$H$13,G69,G69*(1-Customisation!$H$11*Customisation!$H$12))</f>
        <v>6.4981039999999996E-5</v>
      </c>
      <c r="R69" s="54">
        <f>IF($A69&lt;Customisation!$H$13,H69,H69*(1-Customisation!$H$11*Customisation!$H$12))</f>
        <v>1.3564811042557928E-5</v>
      </c>
      <c r="S69" s="54">
        <f>IF($A69&lt;Customisation!$H$13,I69,I69*(1-Customisation!$H$11*Customisation!$H$12))</f>
        <v>3.4476839999999991E-5</v>
      </c>
      <c r="T69" s="54">
        <f>IF($A69&lt;Customisation!$H$13,J69,J69*(1-Customisation!$H$11*Customisation!$H$12))</f>
        <v>7.1970504003091176E-6</v>
      </c>
      <c r="U69" s="54">
        <f>IF($A69&lt;Customisation!$H$13,K69,K69*(1-Customisation!$H$11*Customisation!$H$12))</f>
        <v>6.4777491547949879E-4</v>
      </c>
      <c r="V69" s="54">
        <f>IF($A69&lt;Customisation!$H$13,L69,L69*(1-Customisation!$H$11*Customisation!$H$12))</f>
        <v>1.312758465428402E-4</v>
      </c>
      <c r="W69" s="54">
        <f>IF($A69&lt;Customisation!$H$13,M69,M69*(1-Customisation!$H$11*Customisation!$H$12))</f>
        <v>4.5512266399999995E-5</v>
      </c>
      <c r="X69" s="54">
        <f>IF($A69&lt;Customisation!$H$13,N69,N69*(1-Customisation!$H$11*Customisation!$H$12))</f>
        <v>9.1390336108408359E-6</v>
      </c>
      <c r="Y69" s="54">
        <f>IF($A69&lt;Customisation!$H$13,O69,O69*(1-Customisation!$H$11*Customisation!$H$12))</f>
        <v>4.828107975376332E-2</v>
      </c>
      <c r="Z69" s="54">
        <f>IF($A69&lt;Customisation!$H$13,P69,P69*(1-Customisation!$H$11*Customisation!$H$12))</f>
        <v>1.0078689472967325E-2</v>
      </c>
      <c r="AA69" s="54">
        <f t="shared" ref="AA69:AJ69" si="87">G69-Q69</f>
        <v>2.5992416000000004E-4</v>
      </c>
      <c r="AB69" s="54">
        <f t="shared" si="87"/>
        <v>5.4259244170231726E-5</v>
      </c>
      <c r="AC69" s="54">
        <f t="shared" si="87"/>
        <v>1.3790736000000002E-4</v>
      </c>
      <c r="AD69" s="54">
        <f t="shared" si="87"/>
        <v>2.8788201601236477E-5</v>
      </c>
      <c r="AE69" s="54">
        <f t="shared" si="87"/>
        <v>2.591099661917996E-3</v>
      </c>
      <c r="AF69" s="54">
        <f t="shared" si="87"/>
        <v>5.2510338617136091E-4</v>
      </c>
      <c r="AG69" s="54">
        <f t="shared" si="87"/>
        <v>1.8204906560000003E-4</v>
      </c>
      <c r="AH69" s="54">
        <f t="shared" si="87"/>
        <v>3.655613444336335E-5</v>
      </c>
      <c r="AI69" s="54">
        <f t="shared" si="87"/>
        <v>0.19312431901505334</v>
      </c>
      <c r="AJ69" s="54">
        <f t="shared" si="87"/>
        <v>4.0314757891869307E-2</v>
      </c>
      <c r="AK69" s="1"/>
      <c r="AL69" s="56">
        <f t="shared" si="7"/>
        <v>32.490520000000004</v>
      </c>
      <c r="AM69" s="56">
        <f t="shared" si="8"/>
        <v>6.4981039999999997</v>
      </c>
      <c r="AN69" s="1"/>
      <c r="AO69" s="1"/>
      <c r="AP69" s="1"/>
      <c r="AQ69" s="1"/>
      <c r="AR69" s="1"/>
      <c r="AS69" s="1"/>
      <c r="AT69" s="1"/>
      <c r="AU69" s="1"/>
      <c r="AV69" s="1"/>
      <c r="AW69" s="1"/>
      <c r="AX69" s="1"/>
      <c r="AY69" s="54">
        <f>IF($A69&lt;Customisation!$H$13,G69,G69*(1-Customisation!$H$24*Customisation!$H$12))</f>
        <v>3.2490519999999998E-5</v>
      </c>
      <c r="AZ69" s="54">
        <f>IF($A69&lt;Customisation!$H$13,H69,H69*(1-Customisation!$H$24*Customisation!$H$12))</f>
        <v>6.782405521278964E-6</v>
      </c>
      <c r="BA69" s="54">
        <f>IF($A69&lt;Customisation!$H$13,I69,I69*(1-Customisation!$H$24*Customisation!$H$12))</f>
        <v>1.7238419999999995E-5</v>
      </c>
      <c r="BB69" s="54">
        <f>IF($A69&lt;Customisation!$H$13,J69,J69*(1-Customisation!$H$24*Customisation!$H$12))</f>
        <v>3.5985252001545588E-6</v>
      </c>
      <c r="BC69" s="54">
        <f>IF($A69&lt;Customisation!$H$13,K69,K69*(1-Customisation!$H$24*Customisation!$H$12))</f>
        <v>3.238874577397494E-4</v>
      </c>
      <c r="BD69" s="54">
        <f>IF($A69&lt;Customisation!$H$13,L69,L69*(1-Customisation!$H$24*Customisation!$H$12))</f>
        <v>6.56379232714201E-5</v>
      </c>
      <c r="BE69" s="54">
        <f>IF($A69&lt;Customisation!$H$13,M69,M69*(1-Customisation!$H$24*Customisation!$H$12))</f>
        <v>2.2756133199999997E-5</v>
      </c>
      <c r="BF69" s="54">
        <f>IF($A69&lt;Customisation!$H$13,N69,N69*(1-Customisation!$H$24*Customisation!$H$12))</f>
        <v>4.5695168054204179E-6</v>
      </c>
      <c r="BG69" s="54">
        <f>IF($A69&lt;Customisation!$H$13,O69,O69*(1-Customisation!$H$24*Customisation!$H$12))</f>
        <v>2.414053987688166E-2</v>
      </c>
      <c r="BH69" s="54">
        <f>IF($A69&lt;Customisation!$H$13,P69,P69*(1-Customisation!$H$24*Customisation!$H$12))</f>
        <v>5.0393447364836625E-3</v>
      </c>
      <c r="BI69" s="54">
        <f t="shared" ref="BI69:BI104" si="88">Q69-AY69</f>
        <v>3.2490519999999998E-5</v>
      </c>
      <c r="BJ69" s="54">
        <f t="shared" ref="BJ69:BJ104" si="89">R69-AZ69</f>
        <v>6.782405521278964E-6</v>
      </c>
      <c r="BK69" s="54">
        <f t="shared" ref="BK69:BK104" si="90">S69-BA69</f>
        <v>1.7238419999999995E-5</v>
      </c>
      <c r="BL69" s="54">
        <f t="shared" ref="BL69:BL104" si="91">T69-BB69</f>
        <v>3.5985252001545588E-6</v>
      </c>
      <c r="BM69" s="54">
        <f t="shared" ref="BM69:BM104" si="92">U69-BC69</f>
        <v>3.238874577397494E-4</v>
      </c>
      <c r="BN69" s="54">
        <f t="shared" ref="BN69:BN104" si="93">V69-BD69</f>
        <v>6.56379232714201E-5</v>
      </c>
      <c r="BO69" s="54">
        <f t="shared" ref="BO69:BO104" si="94">W69-BE69</f>
        <v>2.2756133199999997E-5</v>
      </c>
      <c r="BP69" s="54">
        <f t="shared" ref="BP69:BP104" si="95">X69-BF69</f>
        <v>4.5695168054204179E-6</v>
      </c>
      <c r="BQ69" s="54">
        <f t="shared" ref="BQ69:BQ104" si="96">Y69-BG69</f>
        <v>2.414053987688166E-2</v>
      </c>
      <c r="BR69" s="54">
        <f t="shared" ref="BR69:BR104" si="97">Z69-BH69</f>
        <v>5.0393447364836625E-3</v>
      </c>
    </row>
    <row r="70" spans="1:70" ht="14.25" customHeight="1" x14ac:dyDescent="0.3">
      <c r="A70" s="1">
        <f t="shared" si="34"/>
        <v>66</v>
      </c>
      <c r="B70" s="53">
        <f>'Life table'!D68</f>
        <v>0.84390468207408087</v>
      </c>
      <c r="C70" s="53">
        <f>IF($A70&lt;Customisation!$H$13,0,B70)/LOOKUP(Customisation!$H$13,$A$4:$A$104,$B$4:$B$104)</f>
        <v>0.85707739988684062</v>
      </c>
      <c r="D70" s="1">
        <f>IF($A70&lt;=Customisation!$H$13,1,1/(1+Customisation!$H$21)^($A70-Customisation!$H$13))</f>
        <v>0.20267018593106703</v>
      </c>
      <c r="E70" s="1">
        <f t="shared" si="11"/>
        <v>39.374990283033391</v>
      </c>
      <c r="F70" s="1">
        <f t="shared" si="2"/>
        <v>0.17370403599238149</v>
      </c>
      <c r="G70" s="54">
        <f>'Age data'!M74*Customisation!$H$22</f>
        <v>3.2490520000000002E-4</v>
      </c>
      <c r="H70" s="54">
        <f t="shared" si="3"/>
        <v>6.584859729397052E-5</v>
      </c>
      <c r="I70" s="54">
        <f>'Age data'!N74*Customisation!$H$22</f>
        <v>1.723842E-4</v>
      </c>
      <c r="J70" s="55">
        <f t="shared" si="4"/>
        <v>3.4937137865578242E-5</v>
      </c>
      <c r="K70" s="54">
        <f>I70*'Life table'!I68</f>
        <v>3.1098608154602925E-3</v>
      </c>
      <c r="L70" s="54">
        <f>J70*'Life table'!J68</f>
        <v>6.1536348651641739E-4</v>
      </c>
      <c r="M70" s="54">
        <f t="shared" si="5"/>
        <v>2.2756133200000001E-4</v>
      </c>
      <c r="N70" s="54">
        <f>((G70-I70)*$AW$5+I70*$AW$6)/(1+Customisation!$H$21)^($A70-12)</f>
        <v>4.4364240829324443E-5</v>
      </c>
      <c r="O70" s="54">
        <f>G70*Customisation!$H$17</f>
        <v>0.24140539876881664</v>
      </c>
      <c r="P70" s="54">
        <f>O70/(1+Customisation!$H$21)^($A70-12)</f>
        <v>4.8925677053239448E-2</v>
      </c>
      <c r="Q70" s="54">
        <f>IF($A70&lt;Customisation!$H$13,G70,G70*(1-Customisation!$H$11*Customisation!$H$12))</f>
        <v>6.4981039999999996E-5</v>
      </c>
      <c r="R70" s="54">
        <f>IF($A70&lt;Customisation!$H$13,H70,H70*(1-Customisation!$H$11*Customisation!$H$12))</f>
        <v>1.3169719458794101E-5</v>
      </c>
      <c r="S70" s="54">
        <f>IF($A70&lt;Customisation!$H$13,I70,I70*(1-Customisation!$H$11*Customisation!$H$12))</f>
        <v>3.4476839999999991E-5</v>
      </c>
      <c r="T70" s="54">
        <f>IF($A70&lt;Customisation!$H$13,J70,J70*(1-Customisation!$H$11*Customisation!$H$12))</f>
        <v>6.9874275731156464E-6</v>
      </c>
      <c r="U70" s="54">
        <f>IF($A70&lt;Customisation!$H$13,K70,K70*(1-Customisation!$H$11*Customisation!$H$12))</f>
        <v>6.2197216309205835E-4</v>
      </c>
      <c r="V70" s="54">
        <f>IF($A70&lt;Customisation!$H$13,L70,L70*(1-Customisation!$H$11*Customisation!$H$12))</f>
        <v>1.2307269730328345E-4</v>
      </c>
      <c r="W70" s="54">
        <f>IF($A70&lt;Customisation!$H$13,M70,M70*(1-Customisation!$H$11*Customisation!$H$12))</f>
        <v>4.5512266399999995E-5</v>
      </c>
      <c r="X70" s="54">
        <f>IF($A70&lt;Customisation!$H$13,N70,N70*(1-Customisation!$H$11*Customisation!$H$12))</f>
        <v>8.872848165864886E-6</v>
      </c>
      <c r="Y70" s="54">
        <f>IF($A70&lt;Customisation!$H$13,O70,O70*(1-Customisation!$H$11*Customisation!$H$12))</f>
        <v>4.828107975376332E-2</v>
      </c>
      <c r="Z70" s="54">
        <f>IF($A70&lt;Customisation!$H$13,P70,P70*(1-Customisation!$H$11*Customisation!$H$12))</f>
        <v>9.7851354106478876E-3</v>
      </c>
      <c r="AA70" s="54">
        <f t="shared" ref="AA70:AJ70" si="98">G70-Q70</f>
        <v>2.5992416000000004E-4</v>
      </c>
      <c r="AB70" s="54">
        <f t="shared" si="98"/>
        <v>5.2678877835176416E-5</v>
      </c>
      <c r="AC70" s="54">
        <f t="shared" si="98"/>
        <v>1.3790736000000002E-4</v>
      </c>
      <c r="AD70" s="54">
        <f t="shared" si="98"/>
        <v>2.7949710292462596E-5</v>
      </c>
      <c r="AE70" s="54">
        <f t="shared" si="98"/>
        <v>2.4878886523682343E-3</v>
      </c>
      <c r="AF70" s="54">
        <f t="shared" si="98"/>
        <v>4.9229078921313391E-4</v>
      </c>
      <c r="AG70" s="54">
        <f t="shared" si="98"/>
        <v>1.8204906560000003E-4</v>
      </c>
      <c r="AH70" s="54">
        <f t="shared" si="98"/>
        <v>3.5491392663459557E-5</v>
      </c>
      <c r="AI70" s="54">
        <f t="shared" si="98"/>
        <v>0.19312431901505334</v>
      </c>
      <c r="AJ70" s="54">
        <f t="shared" si="98"/>
        <v>3.9140541642591564E-2</v>
      </c>
      <c r="AK70" s="1"/>
      <c r="AL70" s="56">
        <f t="shared" si="7"/>
        <v>32.490520000000004</v>
      </c>
      <c r="AM70" s="56">
        <f t="shared" si="8"/>
        <v>6.4981039999999997</v>
      </c>
      <c r="AN70" s="1"/>
      <c r="AO70" s="1"/>
      <c r="AP70" s="1"/>
      <c r="AQ70" s="1"/>
      <c r="AR70" s="1"/>
      <c r="AS70" s="1"/>
      <c r="AT70" s="1"/>
      <c r="AU70" s="1"/>
      <c r="AV70" s="1"/>
      <c r="AW70" s="1"/>
      <c r="AX70" s="1"/>
      <c r="AY70" s="54">
        <f>IF($A70&lt;Customisation!$H$13,G70,G70*(1-Customisation!$H$24*Customisation!$H$12))</f>
        <v>3.2490519999999998E-5</v>
      </c>
      <c r="AZ70" s="54">
        <f>IF($A70&lt;Customisation!$H$13,H70,H70*(1-Customisation!$H$24*Customisation!$H$12))</f>
        <v>6.5848597293970503E-6</v>
      </c>
      <c r="BA70" s="54">
        <f>IF($A70&lt;Customisation!$H$13,I70,I70*(1-Customisation!$H$24*Customisation!$H$12))</f>
        <v>1.7238419999999995E-5</v>
      </c>
      <c r="BB70" s="54">
        <f>IF($A70&lt;Customisation!$H$13,J70,J70*(1-Customisation!$H$24*Customisation!$H$12))</f>
        <v>3.4937137865578232E-6</v>
      </c>
      <c r="BC70" s="54">
        <f>IF($A70&lt;Customisation!$H$13,K70,K70*(1-Customisation!$H$24*Customisation!$H$12))</f>
        <v>3.1098608154602917E-4</v>
      </c>
      <c r="BD70" s="54">
        <f>IF($A70&lt;Customisation!$H$13,L70,L70*(1-Customisation!$H$24*Customisation!$H$12))</f>
        <v>6.1536348651641725E-5</v>
      </c>
      <c r="BE70" s="54">
        <f>IF($A70&lt;Customisation!$H$13,M70,M70*(1-Customisation!$H$24*Customisation!$H$12))</f>
        <v>2.2756133199999997E-5</v>
      </c>
      <c r="BF70" s="54">
        <f>IF($A70&lt;Customisation!$H$13,N70,N70*(1-Customisation!$H$24*Customisation!$H$12))</f>
        <v>4.436424082932443E-6</v>
      </c>
      <c r="BG70" s="54">
        <f>IF($A70&lt;Customisation!$H$13,O70,O70*(1-Customisation!$H$24*Customisation!$H$12))</f>
        <v>2.414053987688166E-2</v>
      </c>
      <c r="BH70" s="54">
        <f>IF($A70&lt;Customisation!$H$13,P70,P70*(1-Customisation!$H$24*Customisation!$H$12))</f>
        <v>4.8925677053239438E-3</v>
      </c>
      <c r="BI70" s="54">
        <f t="shared" si="88"/>
        <v>3.2490519999999998E-5</v>
      </c>
      <c r="BJ70" s="54">
        <f t="shared" si="89"/>
        <v>6.5848597293970503E-6</v>
      </c>
      <c r="BK70" s="54">
        <f t="shared" si="90"/>
        <v>1.7238419999999995E-5</v>
      </c>
      <c r="BL70" s="54">
        <f t="shared" si="91"/>
        <v>3.4937137865578232E-6</v>
      </c>
      <c r="BM70" s="54">
        <f t="shared" si="92"/>
        <v>3.1098608154602917E-4</v>
      </c>
      <c r="BN70" s="54">
        <f t="shared" si="93"/>
        <v>6.1536348651641725E-5</v>
      </c>
      <c r="BO70" s="54">
        <f t="shared" si="94"/>
        <v>2.2756133199999997E-5</v>
      </c>
      <c r="BP70" s="54">
        <f t="shared" si="95"/>
        <v>4.436424082932443E-6</v>
      </c>
      <c r="BQ70" s="54">
        <f t="shared" si="96"/>
        <v>2.414053987688166E-2</v>
      </c>
      <c r="BR70" s="54">
        <f t="shared" si="97"/>
        <v>4.8925677053239438E-3</v>
      </c>
    </row>
    <row r="71" spans="1:70" ht="14.25" customHeight="1" x14ac:dyDescent="0.3">
      <c r="A71" s="1">
        <f t="shared" si="34"/>
        <v>67</v>
      </c>
      <c r="B71" s="53">
        <f>'Life table'!D69</f>
        <v>0.83245289553833557</v>
      </c>
      <c r="C71" s="53">
        <f>IF($A71&lt;Customisation!$H$13,0,B71)/LOOKUP(Customisation!$H$13,$A$4:$A$104,$B$4:$B$104)</f>
        <v>0.84544685957037613</v>
      </c>
      <c r="D71" s="1">
        <f>IF($A71&lt;=Customisation!$H$13,1,1/(1+Customisation!$H$21)^($A71-Customisation!$H$13))</f>
        <v>0.19676717080686118</v>
      </c>
      <c r="E71" s="1">
        <f t="shared" si="11"/>
        <v>39.57766046896446</v>
      </c>
      <c r="F71" s="1">
        <f t="shared" si="2"/>
        <v>0.16635618662520857</v>
      </c>
      <c r="G71" s="54">
        <f>'Age data'!M75*Customisation!$H$22</f>
        <v>3.2490520000000002E-4</v>
      </c>
      <c r="H71" s="54">
        <f t="shared" si="3"/>
        <v>6.3930676984437401E-5</v>
      </c>
      <c r="I71" s="54">
        <f>'Age data'!N75*Customisation!$H$22</f>
        <v>1.723842E-4</v>
      </c>
      <c r="J71" s="55">
        <f t="shared" si="4"/>
        <v>3.3919551325804121E-5</v>
      </c>
      <c r="K71" s="54">
        <f>I71*'Life table'!I69</f>
        <v>2.9790722527267954E-3</v>
      </c>
      <c r="L71" s="54">
        <f>J71*'Life table'!J69</f>
        <v>5.7527546621799518E-4</v>
      </c>
      <c r="M71" s="54">
        <f t="shared" si="5"/>
        <v>2.2756133200000001E-4</v>
      </c>
      <c r="N71" s="54">
        <f>((G71-I71)*$AW$5+I71*$AW$6)/(1+Customisation!$H$21)^($A71-12)</f>
        <v>4.3072078475072276E-5</v>
      </c>
      <c r="O71" s="54">
        <f>G71*Customisation!$H$17</f>
        <v>0.24140539876881664</v>
      </c>
      <c r="P71" s="54">
        <f>O71/(1+Customisation!$H$21)^($A71-12)</f>
        <v>4.7500657333242179E-2</v>
      </c>
      <c r="Q71" s="54">
        <f>IF($A71&lt;Customisation!$H$13,G71,G71*(1-Customisation!$H$11*Customisation!$H$12))</f>
        <v>6.4981039999999996E-5</v>
      </c>
      <c r="R71" s="54">
        <f>IF($A71&lt;Customisation!$H$13,H71,H71*(1-Customisation!$H$11*Customisation!$H$12))</f>
        <v>1.2786135396887477E-5</v>
      </c>
      <c r="S71" s="54">
        <f>IF($A71&lt;Customisation!$H$13,I71,I71*(1-Customisation!$H$11*Customisation!$H$12))</f>
        <v>3.4476839999999991E-5</v>
      </c>
      <c r="T71" s="54">
        <f>IF($A71&lt;Customisation!$H$13,J71,J71*(1-Customisation!$H$11*Customisation!$H$12))</f>
        <v>6.7839102651608226E-6</v>
      </c>
      <c r="U71" s="54">
        <f>IF($A71&lt;Customisation!$H$13,K71,K71*(1-Customisation!$H$11*Customisation!$H$12))</f>
        <v>5.958144505453589E-4</v>
      </c>
      <c r="V71" s="54">
        <f>IF($A71&lt;Customisation!$H$13,L71,L71*(1-Customisation!$H$11*Customisation!$H$12))</f>
        <v>1.1505509324359901E-4</v>
      </c>
      <c r="W71" s="54">
        <f>IF($A71&lt;Customisation!$H$13,M71,M71*(1-Customisation!$H$11*Customisation!$H$12))</f>
        <v>4.5512266399999995E-5</v>
      </c>
      <c r="X71" s="54">
        <f>IF($A71&lt;Customisation!$H$13,N71,N71*(1-Customisation!$H$11*Customisation!$H$12))</f>
        <v>8.6144156950144528E-6</v>
      </c>
      <c r="Y71" s="54">
        <f>IF($A71&lt;Customisation!$H$13,O71,O71*(1-Customisation!$H$11*Customisation!$H$12))</f>
        <v>4.828107975376332E-2</v>
      </c>
      <c r="Z71" s="54">
        <f>IF($A71&lt;Customisation!$H$13,P71,P71*(1-Customisation!$H$11*Customisation!$H$12))</f>
        <v>9.5001314666484336E-3</v>
      </c>
      <c r="AA71" s="54">
        <f t="shared" ref="AA71:AJ71" si="99">G71-Q71</f>
        <v>2.5992416000000004E-4</v>
      </c>
      <c r="AB71" s="54">
        <f t="shared" si="99"/>
        <v>5.1144541587549923E-5</v>
      </c>
      <c r="AC71" s="54">
        <f t="shared" si="99"/>
        <v>1.3790736000000002E-4</v>
      </c>
      <c r="AD71" s="54">
        <f t="shared" si="99"/>
        <v>2.7135641060643297E-5</v>
      </c>
      <c r="AE71" s="54">
        <f t="shared" si="99"/>
        <v>2.3832578021814365E-3</v>
      </c>
      <c r="AF71" s="54">
        <f t="shared" si="99"/>
        <v>4.6022037297439617E-4</v>
      </c>
      <c r="AG71" s="54">
        <f t="shared" si="99"/>
        <v>1.8204906560000003E-4</v>
      </c>
      <c r="AH71" s="54">
        <f t="shared" si="99"/>
        <v>3.4457662780057825E-5</v>
      </c>
      <c r="AI71" s="54">
        <f t="shared" si="99"/>
        <v>0.19312431901505334</v>
      </c>
      <c r="AJ71" s="54">
        <f t="shared" si="99"/>
        <v>3.8000525866593748E-2</v>
      </c>
      <c r="AK71" s="1"/>
      <c r="AL71" s="56">
        <f t="shared" si="7"/>
        <v>32.490520000000004</v>
      </c>
      <c r="AM71" s="56">
        <f t="shared" si="8"/>
        <v>6.4981039999999997</v>
      </c>
      <c r="AN71" s="1"/>
      <c r="AO71" s="1"/>
      <c r="AP71" s="1"/>
      <c r="AQ71" s="1"/>
      <c r="AR71" s="1"/>
      <c r="AS71" s="1"/>
      <c r="AT71" s="1"/>
      <c r="AU71" s="1"/>
      <c r="AV71" s="1"/>
      <c r="AW71" s="1"/>
      <c r="AX71" s="1"/>
      <c r="AY71" s="54">
        <f>IF($A71&lt;Customisation!$H$13,G71,G71*(1-Customisation!$H$24*Customisation!$H$12))</f>
        <v>3.2490519999999998E-5</v>
      </c>
      <c r="AZ71" s="54">
        <f>IF($A71&lt;Customisation!$H$13,H71,H71*(1-Customisation!$H$24*Customisation!$H$12))</f>
        <v>6.3930676984437387E-6</v>
      </c>
      <c r="BA71" s="54">
        <f>IF($A71&lt;Customisation!$H$13,I71,I71*(1-Customisation!$H$24*Customisation!$H$12))</f>
        <v>1.7238419999999995E-5</v>
      </c>
      <c r="BB71" s="54">
        <f>IF($A71&lt;Customisation!$H$13,J71,J71*(1-Customisation!$H$24*Customisation!$H$12))</f>
        <v>3.3919551325804113E-6</v>
      </c>
      <c r="BC71" s="54">
        <f>IF($A71&lt;Customisation!$H$13,K71,K71*(1-Customisation!$H$24*Customisation!$H$12))</f>
        <v>2.9790722527267945E-4</v>
      </c>
      <c r="BD71" s="54">
        <f>IF($A71&lt;Customisation!$H$13,L71,L71*(1-Customisation!$H$24*Customisation!$H$12))</f>
        <v>5.7527546621799507E-5</v>
      </c>
      <c r="BE71" s="54">
        <f>IF($A71&lt;Customisation!$H$13,M71,M71*(1-Customisation!$H$24*Customisation!$H$12))</f>
        <v>2.2756133199999997E-5</v>
      </c>
      <c r="BF71" s="54">
        <f>IF($A71&lt;Customisation!$H$13,N71,N71*(1-Customisation!$H$24*Customisation!$H$12))</f>
        <v>4.3072078475072264E-6</v>
      </c>
      <c r="BG71" s="54">
        <f>IF($A71&lt;Customisation!$H$13,O71,O71*(1-Customisation!$H$24*Customisation!$H$12))</f>
        <v>2.414053987688166E-2</v>
      </c>
      <c r="BH71" s="54">
        <f>IF($A71&lt;Customisation!$H$13,P71,P71*(1-Customisation!$H$24*Customisation!$H$12))</f>
        <v>4.7500657333242168E-3</v>
      </c>
      <c r="BI71" s="54">
        <f t="shared" si="88"/>
        <v>3.2490519999999998E-5</v>
      </c>
      <c r="BJ71" s="54">
        <f t="shared" si="89"/>
        <v>6.3930676984437387E-6</v>
      </c>
      <c r="BK71" s="54">
        <f t="shared" si="90"/>
        <v>1.7238419999999995E-5</v>
      </c>
      <c r="BL71" s="54">
        <f t="shared" si="91"/>
        <v>3.3919551325804113E-6</v>
      </c>
      <c r="BM71" s="54">
        <f t="shared" si="92"/>
        <v>2.9790722527267945E-4</v>
      </c>
      <c r="BN71" s="54">
        <f t="shared" si="93"/>
        <v>5.7527546621799507E-5</v>
      </c>
      <c r="BO71" s="54">
        <f t="shared" si="94"/>
        <v>2.2756133199999997E-5</v>
      </c>
      <c r="BP71" s="54">
        <f t="shared" si="95"/>
        <v>4.3072078475072264E-6</v>
      </c>
      <c r="BQ71" s="54">
        <f t="shared" si="96"/>
        <v>2.414053987688166E-2</v>
      </c>
      <c r="BR71" s="54">
        <f t="shared" si="97"/>
        <v>4.7500657333242168E-3</v>
      </c>
    </row>
    <row r="72" spans="1:70" ht="14.25" customHeight="1" x14ac:dyDescent="0.3">
      <c r="A72" s="1">
        <f t="shared" si="34"/>
        <v>68</v>
      </c>
      <c r="B72" s="53">
        <f>'Life table'!D70</f>
        <v>0.82115650974588039</v>
      </c>
      <c r="C72" s="53">
        <f>IF($A72&lt;Customisation!$H$13,0,B72)/LOOKUP(Customisation!$H$13,$A$4:$A$104,$B$4:$B$104)</f>
        <v>0.83397414568600625</v>
      </c>
      <c r="D72" s="1">
        <f>IF($A72&lt;=Customisation!$H$13,1,1/(1+Customisation!$H$21)^($A72-Customisation!$H$13))</f>
        <v>0.19103608816200118</v>
      </c>
      <c r="E72" s="1">
        <f t="shared" si="11"/>
        <v>39.774427639771318</v>
      </c>
      <c r="F72" s="1">
        <f t="shared" si="2"/>
        <v>0.1593191584201015</v>
      </c>
      <c r="G72" s="54">
        <f>'Age data'!M76*Customisation!$H$22</f>
        <v>3.2490520000000002E-4</v>
      </c>
      <c r="H72" s="54">
        <f t="shared" si="3"/>
        <v>6.2068618431492637E-5</v>
      </c>
      <c r="I72" s="54">
        <f>'Age data'!N76*Customisation!$H$22</f>
        <v>1.723842E-4</v>
      </c>
      <c r="J72" s="55">
        <f t="shared" si="4"/>
        <v>3.2931603228936041E-5</v>
      </c>
      <c r="K72" s="54">
        <f>I72*'Life table'!I70</f>
        <v>2.8464844738337186E-3</v>
      </c>
      <c r="L72" s="54">
        <f>J72*'Life table'!J70</f>
        <v>5.3625530725584687E-4</v>
      </c>
      <c r="M72" s="54">
        <f t="shared" si="5"/>
        <v>2.2756133200000001E-4</v>
      </c>
      <c r="N72" s="54">
        <f>((G72-I72)*$AW$5+I72*$AW$6)/(1+Customisation!$H$21)^($A72-12)</f>
        <v>4.1817551917545909E-5</v>
      </c>
      <c r="O72" s="54">
        <f>G72*Customisation!$H$17</f>
        <v>0.24140539876881664</v>
      </c>
      <c r="P72" s="54">
        <f>O72/(1+Customisation!$H$21)^($A72-12)</f>
        <v>4.6117143041982708E-2</v>
      </c>
      <c r="Q72" s="54">
        <f>IF($A72&lt;Customisation!$H$13,G72,G72*(1-Customisation!$H$11*Customisation!$H$12))</f>
        <v>6.4981039999999996E-5</v>
      </c>
      <c r="R72" s="54">
        <f>IF($A72&lt;Customisation!$H$13,H72,H72*(1-Customisation!$H$11*Customisation!$H$12))</f>
        <v>1.2413723686298524E-5</v>
      </c>
      <c r="S72" s="54">
        <f>IF($A72&lt;Customisation!$H$13,I72,I72*(1-Customisation!$H$11*Customisation!$H$12))</f>
        <v>3.4476839999999991E-5</v>
      </c>
      <c r="T72" s="54">
        <f>IF($A72&lt;Customisation!$H$13,J72,J72*(1-Customisation!$H$11*Customisation!$H$12))</f>
        <v>6.5863206457872064E-6</v>
      </c>
      <c r="U72" s="54">
        <f>IF($A72&lt;Customisation!$H$13,K72,K72*(1-Customisation!$H$11*Customisation!$H$12))</f>
        <v>5.6929689476674361E-4</v>
      </c>
      <c r="V72" s="54">
        <f>IF($A72&lt;Customisation!$H$13,L72,L72*(1-Customisation!$H$11*Customisation!$H$12))</f>
        <v>1.0725106145116936E-4</v>
      </c>
      <c r="W72" s="54">
        <f>IF($A72&lt;Customisation!$H$13,M72,M72*(1-Customisation!$H$11*Customisation!$H$12))</f>
        <v>4.5512266399999995E-5</v>
      </c>
      <c r="X72" s="54">
        <f>IF($A72&lt;Customisation!$H$13,N72,N72*(1-Customisation!$H$11*Customisation!$H$12))</f>
        <v>8.3635103835091809E-6</v>
      </c>
      <c r="Y72" s="54">
        <f>IF($A72&lt;Customisation!$H$13,O72,O72*(1-Customisation!$H$11*Customisation!$H$12))</f>
        <v>4.828107975376332E-2</v>
      </c>
      <c r="Z72" s="54">
        <f>IF($A72&lt;Customisation!$H$13,P72,P72*(1-Customisation!$H$11*Customisation!$H$12))</f>
        <v>9.2234286083965403E-3</v>
      </c>
      <c r="AA72" s="54">
        <f t="shared" ref="AA72:AJ72" si="100">G72-Q72</f>
        <v>2.5992416000000004E-4</v>
      </c>
      <c r="AB72" s="54">
        <f t="shared" si="100"/>
        <v>4.965489474519411E-5</v>
      </c>
      <c r="AC72" s="54">
        <f t="shared" si="100"/>
        <v>1.3790736000000002E-4</v>
      </c>
      <c r="AD72" s="54">
        <f t="shared" si="100"/>
        <v>2.6345282583148836E-5</v>
      </c>
      <c r="AE72" s="54">
        <f t="shared" si="100"/>
        <v>2.2771875790669749E-3</v>
      </c>
      <c r="AF72" s="54">
        <f t="shared" si="100"/>
        <v>4.2900424580467753E-4</v>
      </c>
      <c r="AG72" s="54">
        <f t="shared" si="100"/>
        <v>1.8204906560000003E-4</v>
      </c>
      <c r="AH72" s="54">
        <f t="shared" si="100"/>
        <v>3.345404153403673E-5</v>
      </c>
      <c r="AI72" s="54">
        <f t="shared" si="100"/>
        <v>0.19312431901505334</v>
      </c>
      <c r="AJ72" s="54">
        <f t="shared" si="100"/>
        <v>3.6893714433586168E-2</v>
      </c>
      <c r="AK72" s="1"/>
      <c r="AL72" s="56">
        <f t="shared" si="7"/>
        <v>32.490520000000004</v>
      </c>
      <c r="AM72" s="56">
        <f t="shared" si="8"/>
        <v>6.4981039999999997</v>
      </c>
      <c r="AN72" s="1"/>
      <c r="AO72" s="1"/>
      <c r="AP72" s="1"/>
      <c r="AQ72" s="1"/>
      <c r="AR72" s="1"/>
      <c r="AS72" s="1"/>
      <c r="AT72" s="1"/>
      <c r="AU72" s="1"/>
      <c r="AV72" s="1"/>
      <c r="AW72" s="1"/>
      <c r="AX72" s="1"/>
      <c r="AY72" s="54">
        <f>IF($A72&lt;Customisation!$H$13,G72,G72*(1-Customisation!$H$24*Customisation!$H$12))</f>
        <v>3.2490519999999998E-5</v>
      </c>
      <c r="AZ72" s="54">
        <f>IF($A72&lt;Customisation!$H$13,H72,H72*(1-Customisation!$H$24*Customisation!$H$12))</f>
        <v>6.206861843149262E-6</v>
      </c>
      <c r="BA72" s="54">
        <f>IF($A72&lt;Customisation!$H$13,I72,I72*(1-Customisation!$H$24*Customisation!$H$12))</f>
        <v>1.7238419999999995E-5</v>
      </c>
      <c r="BB72" s="54">
        <f>IF($A72&lt;Customisation!$H$13,J72,J72*(1-Customisation!$H$24*Customisation!$H$12))</f>
        <v>3.2931603228936032E-6</v>
      </c>
      <c r="BC72" s="54">
        <f>IF($A72&lt;Customisation!$H$13,K72,K72*(1-Customisation!$H$24*Customisation!$H$12))</f>
        <v>2.8464844738337181E-4</v>
      </c>
      <c r="BD72" s="54">
        <f>IF($A72&lt;Customisation!$H$13,L72,L72*(1-Customisation!$H$24*Customisation!$H$12))</f>
        <v>5.3625530725584678E-5</v>
      </c>
      <c r="BE72" s="54">
        <f>IF($A72&lt;Customisation!$H$13,M72,M72*(1-Customisation!$H$24*Customisation!$H$12))</f>
        <v>2.2756133199999997E-5</v>
      </c>
      <c r="BF72" s="54">
        <f>IF($A72&lt;Customisation!$H$13,N72,N72*(1-Customisation!$H$24*Customisation!$H$12))</f>
        <v>4.1817551917545904E-6</v>
      </c>
      <c r="BG72" s="54">
        <f>IF($A72&lt;Customisation!$H$13,O72,O72*(1-Customisation!$H$24*Customisation!$H$12))</f>
        <v>2.414053987688166E-2</v>
      </c>
      <c r="BH72" s="54">
        <f>IF($A72&lt;Customisation!$H$13,P72,P72*(1-Customisation!$H$24*Customisation!$H$12))</f>
        <v>4.6117143041982701E-3</v>
      </c>
      <c r="BI72" s="54">
        <f t="shared" si="88"/>
        <v>3.2490519999999998E-5</v>
      </c>
      <c r="BJ72" s="54">
        <f t="shared" si="89"/>
        <v>6.206861843149262E-6</v>
      </c>
      <c r="BK72" s="54">
        <f t="shared" si="90"/>
        <v>1.7238419999999995E-5</v>
      </c>
      <c r="BL72" s="54">
        <f t="shared" si="91"/>
        <v>3.2931603228936032E-6</v>
      </c>
      <c r="BM72" s="54">
        <f t="shared" si="92"/>
        <v>2.8464844738337181E-4</v>
      </c>
      <c r="BN72" s="54">
        <f t="shared" si="93"/>
        <v>5.3625530725584678E-5</v>
      </c>
      <c r="BO72" s="54">
        <f t="shared" si="94"/>
        <v>2.2756133199999997E-5</v>
      </c>
      <c r="BP72" s="54">
        <f t="shared" si="95"/>
        <v>4.1817551917545904E-6</v>
      </c>
      <c r="BQ72" s="54">
        <f t="shared" si="96"/>
        <v>2.414053987688166E-2</v>
      </c>
      <c r="BR72" s="54">
        <f t="shared" si="97"/>
        <v>4.6117143041982701E-3</v>
      </c>
    </row>
    <row r="73" spans="1:70" ht="14.25" customHeight="1" x14ac:dyDescent="0.3">
      <c r="A73" s="1">
        <f t="shared" si="34"/>
        <v>69</v>
      </c>
      <c r="B73" s="53">
        <f>'Life table'!D71</f>
        <v>0.81001341590862885</v>
      </c>
      <c r="C73" s="53">
        <f>IF($A73&lt;Customisation!$H$13,0,B73)/LOOKUP(Customisation!$H$13,$A$4:$A$104,$B$4:$B$104)</f>
        <v>0.82265711652904716</v>
      </c>
      <c r="D73" s="1">
        <f>IF($A73&lt;=Customisation!$H$13,1,1/(1+Customisation!$H$21)^($A73-Customisation!$H$13))</f>
        <v>0.18547193025437006</v>
      </c>
      <c r="E73" s="1">
        <f t="shared" si="11"/>
        <v>39.965463727933319</v>
      </c>
      <c r="F73" s="1">
        <f t="shared" si="2"/>
        <v>0.15257980334013663</v>
      </c>
      <c r="G73" s="54">
        <f>'Age data'!M77*Customisation!$H$22</f>
        <v>3.2490520000000002E-4</v>
      </c>
      <c r="H73" s="54">
        <f t="shared" si="3"/>
        <v>6.0260794593682161E-5</v>
      </c>
      <c r="I73" s="54">
        <f>'Age data'!N77*Customisation!$H$22</f>
        <v>1.723842E-4</v>
      </c>
      <c r="J73" s="55">
        <f t="shared" si="4"/>
        <v>3.1972430319355376E-5</v>
      </c>
      <c r="K73" s="54">
        <f>I73*'Life table'!I71</f>
        <v>2.7120727275434841E-3</v>
      </c>
      <c r="L73" s="54">
        <f>J73*'Life table'!J71</f>
        <v>4.9825881101560668E-4</v>
      </c>
      <c r="M73" s="54">
        <f t="shared" si="5"/>
        <v>2.2756133200000001E-4</v>
      </c>
      <c r="N73" s="54">
        <f>((G73-I73)*$AW$5+I73*$AW$6)/(1+Customisation!$H$21)^($A73-12)</f>
        <v>4.0599564968491168E-5</v>
      </c>
      <c r="O73" s="54">
        <f>G73*Customisation!$H$17</f>
        <v>0.24140539876881664</v>
      </c>
      <c r="P73" s="54">
        <f>O73/(1+Customisation!$H$21)^($A73-12)</f>
        <v>4.4773925283478351E-2</v>
      </c>
      <c r="Q73" s="54">
        <f>IF($A73&lt;Customisation!$H$13,G73,G73*(1-Customisation!$H$11*Customisation!$H$12))</f>
        <v>6.4981039999999996E-5</v>
      </c>
      <c r="R73" s="54">
        <f>IF($A73&lt;Customisation!$H$13,H73,H73*(1-Customisation!$H$11*Customisation!$H$12))</f>
        <v>1.2052158918736429E-5</v>
      </c>
      <c r="S73" s="54">
        <f>IF($A73&lt;Customisation!$H$13,I73,I73*(1-Customisation!$H$11*Customisation!$H$12))</f>
        <v>3.4476839999999991E-5</v>
      </c>
      <c r="T73" s="54">
        <f>IF($A73&lt;Customisation!$H$13,J73,J73*(1-Customisation!$H$11*Customisation!$H$12))</f>
        <v>6.3944860638710737E-6</v>
      </c>
      <c r="U73" s="54">
        <f>IF($A73&lt;Customisation!$H$13,K73,K73*(1-Customisation!$H$11*Customisation!$H$12))</f>
        <v>5.4241454550869666E-4</v>
      </c>
      <c r="V73" s="54">
        <f>IF($A73&lt;Customisation!$H$13,L73,L73*(1-Customisation!$H$11*Customisation!$H$12))</f>
        <v>9.9651762203121309E-5</v>
      </c>
      <c r="W73" s="54">
        <f>IF($A73&lt;Customisation!$H$13,M73,M73*(1-Customisation!$H$11*Customisation!$H$12))</f>
        <v>4.5512266399999995E-5</v>
      </c>
      <c r="X73" s="54">
        <f>IF($A73&lt;Customisation!$H$13,N73,N73*(1-Customisation!$H$11*Customisation!$H$12))</f>
        <v>8.1199129936982313E-6</v>
      </c>
      <c r="Y73" s="54">
        <f>IF($A73&lt;Customisation!$H$13,O73,O73*(1-Customisation!$H$11*Customisation!$H$12))</f>
        <v>4.828107975376332E-2</v>
      </c>
      <c r="Z73" s="54">
        <f>IF($A73&lt;Customisation!$H$13,P73,P73*(1-Customisation!$H$11*Customisation!$H$12))</f>
        <v>8.9547850566956688E-3</v>
      </c>
      <c r="AA73" s="54">
        <f t="shared" ref="AA73:AJ73" si="101">G73-Q73</f>
        <v>2.5992416000000004E-4</v>
      </c>
      <c r="AB73" s="54">
        <f t="shared" si="101"/>
        <v>4.8208635674945729E-5</v>
      </c>
      <c r="AC73" s="54">
        <f t="shared" si="101"/>
        <v>1.3790736000000002E-4</v>
      </c>
      <c r="AD73" s="54">
        <f t="shared" si="101"/>
        <v>2.5577944255484302E-5</v>
      </c>
      <c r="AE73" s="54">
        <f t="shared" si="101"/>
        <v>2.1696581820347875E-3</v>
      </c>
      <c r="AF73" s="54">
        <f t="shared" si="101"/>
        <v>3.9860704881248534E-4</v>
      </c>
      <c r="AG73" s="54">
        <f t="shared" si="101"/>
        <v>1.8204906560000003E-4</v>
      </c>
      <c r="AH73" s="54">
        <f t="shared" si="101"/>
        <v>3.2479651974792939E-5</v>
      </c>
      <c r="AI73" s="54">
        <f t="shared" si="101"/>
        <v>0.19312431901505334</v>
      </c>
      <c r="AJ73" s="54">
        <f t="shared" si="101"/>
        <v>3.5819140226782682E-2</v>
      </c>
      <c r="AK73" s="1"/>
      <c r="AL73" s="56">
        <f t="shared" si="7"/>
        <v>32.490520000000004</v>
      </c>
      <c r="AM73" s="56">
        <f t="shared" si="8"/>
        <v>6.4981039999999997</v>
      </c>
      <c r="AN73" s="1"/>
      <c r="AO73" s="1"/>
      <c r="AP73" s="1"/>
      <c r="AQ73" s="1"/>
      <c r="AR73" s="1"/>
      <c r="AS73" s="1"/>
      <c r="AT73" s="1"/>
      <c r="AU73" s="1"/>
      <c r="AV73" s="1"/>
      <c r="AW73" s="1"/>
      <c r="AX73" s="1"/>
      <c r="AY73" s="54">
        <f>IF($A73&lt;Customisation!$H$13,G73,G73*(1-Customisation!$H$24*Customisation!$H$12))</f>
        <v>3.2490519999999998E-5</v>
      </c>
      <c r="AZ73" s="54">
        <f>IF($A73&lt;Customisation!$H$13,H73,H73*(1-Customisation!$H$24*Customisation!$H$12))</f>
        <v>6.0260794593682145E-6</v>
      </c>
      <c r="BA73" s="54">
        <f>IF($A73&lt;Customisation!$H$13,I73,I73*(1-Customisation!$H$24*Customisation!$H$12))</f>
        <v>1.7238419999999995E-5</v>
      </c>
      <c r="BB73" s="54">
        <f>IF($A73&lt;Customisation!$H$13,J73,J73*(1-Customisation!$H$24*Customisation!$H$12))</f>
        <v>3.1972430319355369E-6</v>
      </c>
      <c r="BC73" s="54">
        <f>IF($A73&lt;Customisation!$H$13,K73,K73*(1-Customisation!$H$24*Customisation!$H$12))</f>
        <v>2.7120727275434833E-4</v>
      </c>
      <c r="BD73" s="54">
        <f>IF($A73&lt;Customisation!$H$13,L73,L73*(1-Customisation!$H$24*Customisation!$H$12))</f>
        <v>4.9825881101560655E-5</v>
      </c>
      <c r="BE73" s="54">
        <f>IF($A73&lt;Customisation!$H$13,M73,M73*(1-Customisation!$H$24*Customisation!$H$12))</f>
        <v>2.2756133199999997E-5</v>
      </c>
      <c r="BF73" s="54">
        <f>IF($A73&lt;Customisation!$H$13,N73,N73*(1-Customisation!$H$24*Customisation!$H$12))</f>
        <v>4.0599564968491156E-6</v>
      </c>
      <c r="BG73" s="54">
        <f>IF($A73&lt;Customisation!$H$13,O73,O73*(1-Customisation!$H$24*Customisation!$H$12))</f>
        <v>2.414053987688166E-2</v>
      </c>
      <c r="BH73" s="54">
        <f>IF($A73&lt;Customisation!$H$13,P73,P73*(1-Customisation!$H$24*Customisation!$H$12))</f>
        <v>4.4773925283478344E-3</v>
      </c>
      <c r="BI73" s="54">
        <f t="shared" si="88"/>
        <v>3.2490519999999998E-5</v>
      </c>
      <c r="BJ73" s="54">
        <f t="shared" si="89"/>
        <v>6.0260794593682145E-6</v>
      </c>
      <c r="BK73" s="54">
        <f t="shared" si="90"/>
        <v>1.7238419999999995E-5</v>
      </c>
      <c r="BL73" s="54">
        <f t="shared" si="91"/>
        <v>3.1972430319355369E-6</v>
      </c>
      <c r="BM73" s="54">
        <f t="shared" si="92"/>
        <v>2.7120727275434833E-4</v>
      </c>
      <c r="BN73" s="54">
        <f t="shared" si="93"/>
        <v>4.9825881101560655E-5</v>
      </c>
      <c r="BO73" s="54">
        <f t="shared" si="94"/>
        <v>2.2756133199999997E-5</v>
      </c>
      <c r="BP73" s="54">
        <f t="shared" si="95"/>
        <v>4.0599564968491156E-6</v>
      </c>
      <c r="BQ73" s="54">
        <f t="shared" si="96"/>
        <v>2.414053987688166E-2</v>
      </c>
      <c r="BR73" s="54">
        <f t="shared" si="97"/>
        <v>4.4773925283478344E-3</v>
      </c>
    </row>
    <row r="74" spans="1:70" ht="14.25" customHeight="1" x14ac:dyDescent="0.3">
      <c r="A74" s="1">
        <f t="shared" si="34"/>
        <v>70</v>
      </c>
      <c r="B74" s="53">
        <f>'Life table'!D72</f>
        <v>0.79902153385474883</v>
      </c>
      <c r="C74" s="53">
        <f>IF($A74&lt;Customisation!$H$13,0,B74)/LOOKUP(Customisation!$H$13,$A$4:$A$104,$B$4:$B$104)</f>
        <v>0.8114936594577481</v>
      </c>
      <c r="D74" s="1">
        <f>IF($A74&lt;=Customisation!$H$13,1,1/(1+Customisation!$H$21)^($A74-Customisation!$H$13))</f>
        <v>0.18006983519841754</v>
      </c>
      <c r="E74" s="1">
        <f t="shared" si="11"/>
        <v>40.150935658187692</v>
      </c>
      <c r="F74" s="1">
        <f t="shared" si="2"/>
        <v>0.14612552952311747</v>
      </c>
      <c r="G74" s="54">
        <f>'Age data'!M78*Customisation!$H$22</f>
        <v>3.0007619999999999E-4</v>
      </c>
      <c r="H74" s="54">
        <f t="shared" si="3"/>
        <v>5.4034671880967378E-5</v>
      </c>
      <c r="I74" s="54">
        <f>'Age data'!N78*Customisation!$H$22</f>
        <v>1.8231580000000001E-4</v>
      </c>
      <c r="J74" s="55">
        <f t="shared" si="4"/>
        <v>3.2829576060067656E-5</v>
      </c>
      <c r="K74" s="54">
        <f>I74*'Life table'!I72</f>
        <v>2.7242126089950264E-3</v>
      </c>
      <c r="L74" s="54">
        <f>J74*'Life table'!J72</f>
        <v>4.8781655028347923E-4</v>
      </c>
      <c r="M74" s="54">
        <f t="shared" si="5"/>
        <v>2.1802699599999999E-4</v>
      </c>
      <c r="N74" s="54">
        <f>((G74-I74)*$AW$5+I74*$AW$6)/(1+Customisation!$H$21)^($A74-12)</f>
        <v>3.785436316544892E-5</v>
      </c>
      <c r="O74" s="54">
        <f>G74*Customisation!$H$17</f>
        <v>0.22295738794587211</v>
      </c>
      <c r="P74" s="54">
        <f>O74/(1+Customisation!$H$21)^($A74-12)</f>
        <v>4.0147900103682833E-2</v>
      </c>
      <c r="Q74" s="54">
        <f>IF($A74&lt;Customisation!$H$13,G74,G74*(1-Customisation!$H$11*Customisation!$H$12))</f>
        <v>6.0015239999999983E-5</v>
      </c>
      <c r="R74" s="54">
        <f>IF($A74&lt;Customisation!$H$13,H74,H74*(1-Customisation!$H$11*Customisation!$H$12))</f>
        <v>1.0806934376193472E-5</v>
      </c>
      <c r="S74" s="54">
        <f>IF($A74&lt;Customisation!$H$13,I74,I74*(1-Customisation!$H$11*Customisation!$H$12))</f>
        <v>3.6463159999999991E-5</v>
      </c>
      <c r="T74" s="54">
        <f>IF($A74&lt;Customisation!$H$13,J74,J74*(1-Customisation!$H$11*Customisation!$H$12))</f>
        <v>6.5659152120135295E-6</v>
      </c>
      <c r="U74" s="54">
        <f>IF($A74&lt;Customisation!$H$13,K74,K74*(1-Customisation!$H$11*Customisation!$H$12))</f>
        <v>5.4484252179900518E-4</v>
      </c>
      <c r="V74" s="54">
        <f>IF($A74&lt;Customisation!$H$13,L74,L74*(1-Customisation!$H$11*Customisation!$H$12))</f>
        <v>9.7563310056695827E-5</v>
      </c>
      <c r="W74" s="54">
        <f>IF($A74&lt;Customisation!$H$13,M74,M74*(1-Customisation!$H$11*Customisation!$H$12))</f>
        <v>4.3605399199999988E-5</v>
      </c>
      <c r="X74" s="54">
        <f>IF($A74&lt;Customisation!$H$13,N74,N74*(1-Customisation!$H$11*Customisation!$H$12))</f>
        <v>7.5708726330897821E-6</v>
      </c>
      <c r="Y74" s="54">
        <f>IF($A74&lt;Customisation!$H$13,O74,O74*(1-Customisation!$H$11*Customisation!$H$12))</f>
        <v>4.4591477589174415E-2</v>
      </c>
      <c r="Z74" s="54">
        <f>IF($A74&lt;Customisation!$H$13,P74,P74*(1-Customisation!$H$11*Customisation!$H$12))</f>
        <v>8.0295800207365649E-3</v>
      </c>
      <c r="AA74" s="54">
        <f t="shared" ref="AA74:AJ74" si="102">G74-Q74</f>
        <v>2.4006096000000002E-4</v>
      </c>
      <c r="AB74" s="54">
        <f t="shared" si="102"/>
        <v>4.3227737504773904E-5</v>
      </c>
      <c r="AC74" s="54">
        <f t="shared" si="102"/>
        <v>1.4585264000000002E-4</v>
      </c>
      <c r="AD74" s="54">
        <f t="shared" si="102"/>
        <v>2.6263660848054125E-5</v>
      </c>
      <c r="AE74" s="54">
        <f t="shared" si="102"/>
        <v>2.1793700871960212E-3</v>
      </c>
      <c r="AF74" s="54">
        <f t="shared" si="102"/>
        <v>3.9025324022678342E-4</v>
      </c>
      <c r="AG74" s="54">
        <f t="shared" si="102"/>
        <v>1.7442159680000001E-4</v>
      </c>
      <c r="AH74" s="54">
        <f t="shared" si="102"/>
        <v>3.0283490532359138E-5</v>
      </c>
      <c r="AI74" s="54">
        <f t="shared" si="102"/>
        <v>0.17836591035669769</v>
      </c>
      <c r="AJ74" s="54">
        <f t="shared" si="102"/>
        <v>3.2118320082946267E-2</v>
      </c>
      <c r="AK74" s="1"/>
      <c r="AL74" s="56">
        <f t="shared" si="7"/>
        <v>30.007619999999999</v>
      </c>
      <c r="AM74" s="56">
        <f t="shared" si="8"/>
        <v>6.0015239999999981</v>
      </c>
      <c r="AN74" s="1"/>
      <c r="AO74" s="1"/>
      <c r="AP74" s="1"/>
      <c r="AQ74" s="1"/>
      <c r="AR74" s="1"/>
      <c r="AS74" s="1"/>
      <c r="AT74" s="1"/>
      <c r="AU74" s="1"/>
      <c r="AV74" s="1"/>
      <c r="AW74" s="1"/>
      <c r="AX74" s="1"/>
      <c r="AY74" s="54">
        <f>IF($A74&lt;Customisation!$H$13,G74,G74*(1-Customisation!$H$24*Customisation!$H$12))</f>
        <v>3.0007619999999992E-5</v>
      </c>
      <c r="AZ74" s="54">
        <f>IF($A74&lt;Customisation!$H$13,H74,H74*(1-Customisation!$H$24*Customisation!$H$12))</f>
        <v>5.4034671880967362E-6</v>
      </c>
      <c r="BA74" s="54">
        <f>IF($A74&lt;Customisation!$H$13,I74,I74*(1-Customisation!$H$24*Customisation!$H$12))</f>
        <v>1.8231579999999995E-5</v>
      </c>
      <c r="BB74" s="54">
        <f>IF($A74&lt;Customisation!$H$13,J74,J74*(1-Customisation!$H$24*Customisation!$H$12))</f>
        <v>3.2829576060067647E-6</v>
      </c>
      <c r="BC74" s="54">
        <f>IF($A74&lt;Customisation!$H$13,K74,K74*(1-Customisation!$H$24*Customisation!$H$12))</f>
        <v>2.7242126089950259E-4</v>
      </c>
      <c r="BD74" s="54">
        <f>IF($A74&lt;Customisation!$H$13,L74,L74*(1-Customisation!$H$24*Customisation!$H$12))</f>
        <v>4.8781655028347914E-5</v>
      </c>
      <c r="BE74" s="54">
        <f>IF($A74&lt;Customisation!$H$13,M74,M74*(1-Customisation!$H$24*Customisation!$H$12))</f>
        <v>2.1802699599999994E-5</v>
      </c>
      <c r="BF74" s="54">
        <f>IF($A74&lt;Customisation!$H$13,N74,N74*(1-Customisation!$H$24*Customisation!$H$12))</f>
        <v>3.785436316544891E-6</v>
      </c>
      <c r="BG74" s="54">
        <f>IF($A74&lt;Customisation!$H$13,O74,O74*(1-Customisation!$H$24*Customisation!$H$12))</f>
        <v>2.2295738794587208E-2</v>
      </c>
      <c r="BH74" s="54">
        <f>IF($A74&lt;Customisation!$H$13,P74,P74*(1-Customisation!$H$24*Customisation!$H$12))</f>
        <v>4.0147900103682825E-3</v>
      </c>
      <c r="BI74" s="54">
        <f t="shared" si="88"/>
        <v>3.0007619999999992E-5</v>
      </c>
      <c r="BJ74" s="54">
        <f t="shared" si="89"/>
        <v>5.4034671880967362E-6</v>
      </c>
      <c r="BK74" s="54">
        <f t="shared" si="90"/>
        <v>1.8231579999999995E-5</v>
      </c>
      <c r="BL74" s="54">
        <f t="shared" si="91"/>
        <v>3.2829576060067647E-6</v>
      </c>
      <c r="BM74" s="54">
        <f t="shared" si="92"/>
        <v>2.7242126089950259E-4</v>
      </c>
      <c r="BN74" s="54">
        <f t="shared" si="93"/>
        <v>4.8781655028347914E-5</v>
      </c>
      <c r="BO74" s="54">
        <f t="shared" si="94"/>
        <v>2.1802699599999994E-5</v>
      </c>
      <c r="BP74" s="54">
        <f t="shared" si="95"/>
        <v>3.785436316544891E-6</v>
      </c>
      <c r="BQ74" s="54">
        <f t="shared" si="96"/>
        <v>2.2295738794587208E-2</v>
      </c>
      <c r="BR74" s="54">
        <f t="shared" si="97"/>
        <v>4.0147900103682825E-3</v>
      </c>
    </row>
    <row r="75" spans="1:70" ht="14.25" customHeight="1" x14ac:dyDescent="0.3">
      <c r="A75" s="1">
        <f t="shared" si="34"/>
        <v>71</v>
      </c>
      <c r="B75" s="53">
        <f>'Life table'!D73</f>
        <v>0.78236193487387728</v>
      </c>
      <c r="C75" s="53">
        <f>IF($A75&lt;Customisation!$H$13,0,B75)/LOOKUP(Customisation!$H$13,$A$4:$A$104,$B$4:$B$104)</f>
        <v>0.79457401665805394</v>
      </c>
      <c r="D75" s="1">
        <f>IF($A75&lt;=Customisation!$H$13,1,1/(1+Customisation!$H$21)^($A75-Customisation!$H$13))</f>
        <v>0.17482508271691022</v>
      </c>
      <c r="E75" s="1">
        <f t="shared" si="11"/>
        <v>40.331005493386108</v>
      </c>
      <c r="F75" s="1">
        <f t="shared" si="2"/>
        <v>0.13891146818695188</v>
      </c>
      <c r="G75" s="54">
        <f>'Age data'!M79*Customisation!$H$22</f>
        <v>3.0007619999999999E-4</v>
      </c>
      <c r="H75" s="54">
        <f t="shared" si="3"/>
        <v>5.2460846486376093E-5</v>
      </c>
      <c r="I75" s="54">
        <f>'Age data'!N79*Customisation!$H$22</f>
        <v>1.8231580000000001E-4</v>
      </c>
      <c r="J75" s="55">
        <f t="shared" si="4"/>
        <v>3.1873374815599664E-5</v>
      </c>
      <c r="K75" s="54">
        <f>I75*'Life table'!I73</f>
        <v>2.5979650219169963E-3</v>
      </c>
      <c r="L75" s="54">
        <f>J75*'Life table'!J73</f>
        <v>4.5280403613748391E-4</v>
      </c>
      <c r="M75" s="54">
        <f t="shared" si="5"/>
        <v>2.1802699599999999E-4</v>
      </c>
      <c r="N75" s="54">
        <f>((G75-I75)*$AW$5+I75*$AW$6)/(1+Customisation!$H$21)^($A75-12)</f>
        <v>3.6751808898494093E-5</v>
      </c>
      <c r="O75" s="54">
        <f>G75*Customisation!$H$17</f>
        <v>0.22295738794587211</v>
      </c>
      <c r="P75" s="54">
        <f>O75/(1+Customisation!$H$21)^($A75-12)</f>
        <v>3.8978543789983333E-2</v>
      </c>
      <c r="Q75" s="54">
        <f>IF($A75&lt;Customisation!$H$13,G75,G75*(1-Customisation!$H$11*Customisation!$H$12))</f>
        <v>6.0015239999999983E-5</v>
      </c>
      <c r="R75" s="54">
        <f>IF($A75&lt;Customisation!$H$13,H75,H75*(1-Customisation!$H$11*Customisation!$H$12))</f>
        <v>1.0492169297275216E-5</v>
      </c>
      <c r="S75" s="54">
        <f>IF($A75&lt;Customisation!$H$13,I75,I75*(1-Customisation!$H$11*Customisation!$H$12))</f>
        <v>3.6463159999999991E-5</v>
      </c>
      <c r="T75" s="54">
        <f>IF($A75&lt;Customisation!$H$13,J75,J75*(1-Customisation!$H$11*Customisation!$H$12))</f>
        <v>6.3746749631199315E-6</v>
      </c>
      <c r="U75" s="54">
        <f>IF($A75&lt;Customisation!$H$13,K75,K75*(1-Customisation!$H$11*Customisation!$H$12))</f>
        <v>5.1959300438339919E-4</v>
      </c>
      <c r="V75" s="54">
        <f>IF($A75&lt;Customisation!$H$13,L75,L75*(1-Customisation!$H$11*Customisation!$H$12))</f>
        <v>9.0560807227496761E-5</v>
      </c>
      <c r="W75" s="54">
        <f>IF($A75&lt;Customisation!$H$13,M75,M75*(1-Customisation!$H$11*Customisation!$H$12))</f>
        <v>4.3605399199999988E-5</v>
      </c>
      <c r="X75" s="54">
        <f>IF($A75&lt;Customisation!$H$13,N75,N75*(1-Customisation!$H$11*Customisation!$H$12))</f>
        <v>7.3503617796988169E-6</v>
      </c>
      <c r="Y75" s="54">
        <f>IF($A75&lt;Customisation!$H$13,O75,O75*(1-Customisation!$H$11*Customisation!$H$12))</f>
        <v>4.4591477589174415E-2</v>
      </c>
      <c r="Z75" s="54">
        <f>IF($A75&lt;Customisation!$H$13,P75,P75*(1-Customisation!$H$11*Customisation!$H$12))</f>
        <v>7.7957087579966647E-3</v>
      </c>
      <c r="AA75" s="54">
        <f t="shared" ref="AA75:AJ75" si="103">G75-Q75</f>
        <v>2.4006096000000002E-4</v>
      </c>
      <c r="AB75" s="54">
        <f t="shared" si="103"/>
        <v>4.1968677189100879E-5</v>
      </c>
      <c r="AC75" s="54">
        <f t="shared" si="103"/>
        <v>1.4585264000000002E-4</v>
      </c>
      <c r="AD75" s="54">
        <f t="shared" si="103"/>
        <v>2.5498699852479733E-5</v>
      </c>
      <c r="AE75" s="54">
        <f t="shared" si="103"/>
        <v>2.0783720175335972E-3</v>
      </c>
      <c r="AF75" s="54">
        <f t="shared" si="103"/>
        <v>3.6224322890998715E-4</v>
      </c>
      <c r="AG75" s="54">
        <f t="shared" si="103"/>
        <v>1.7442159680000001E-4</v>
      </c>
      <c r="AH75" s="54">
        <f t="shared" si="103"/>
        <v>2.9401447118795274E-5</v>
      </c>
      <c r="AI75" s="54">
        <f t="shared" si="103"/>
        <v>0.17836591035669769</v>
      </c>
      <c r="AJ75" s="54">
        <f t="shared" si="103"/>
        <v>3.1182835031986669E-2</v>
      </c>
      <c r="AK75" s="1"/>
      <c r="AL75" s="56">
        <f t="shared" si="7"/>
        <v>30.007619999999999</v>
      </c>
      <c r="AM75" s="56">
        <f t="shared" si="8"/>
        <v>6.0015239999999981</v>
      </c>
      <c r="AN75" s="1"/>
      <c r="AO75" s="1"/>
      <c r="AP75" s="1"/>
      <c r="AQ75" s="1"/>
      <c r="AR75" s="1"/>
      <c r="AS75" s="1"/>
      <c r="AT75" s="1"/>
      <c r="AU75" s="1"/>
      <c r="AV75" s="1"/>
      <c r="AW75" s="1"/>
      <c r="AX75" s="1"/>
      <c r="AY75" s="54">
        <f>IF($A75&lt;Customisation!$H$13,G75,G75*(1-Customisation!$H$24*Customisation!$H$12))</f>
        <v>3.0007619999999992E-5</v>
      </c>
      <c r="AZ75" s="54">
        <f>IF($A75&lt;Customisation!$H$13,H75,H75*(1-Customisation!$H$24*Customisation!$H$12))</f>
        <v>5.2460846486376081E-6</v>
      </c>
      <c r="BA75" s="54">
        <f>IF($A75&lt;Customisation!$H$13,I75,I75*(1-Customisation!$H$24*Customisation!$H$12))</f>
        <v>1.8231579999999995E-5</v>
      </c>
      <c r="BB75" s="54">
        <f>IF($A75&lt;Customisation!$H$13,J75,J75*(1-Customisation!$H$24*Customisation!$H$12))</f>
        <v>3.1873374815599657E-6</v>
      </c>
      <c r="BC75" s="54">
        <f>IF($A75&lt;Customisation!$H$13,K75,K75*(1-Customisation!$H$24*Customisation!$H$12))</f>
        <v>2.5979650219169959E-4</v>
      </c>
      <c r="BD75" s="54">
        <f>IF($A75&lt;Customisation!$H$13,L75,L75*(1-Customisation!$H$24*Customisation!$H$12))</f>
        <v>4.528040361374838E-5</v>
      </c>
      <c r="BE75" s="54">
        <f>IF($A75&lt;Customisation!$H$13,M75,M75*(1-Customisation!$H$24*Customisation!$H$12))</f>
        <v>2.1802699599999994E-5</v>
      </c>
      <c r="BF75" s="54">
        <f>IF($A75&lt;Customisation!$H$13,N75,N75*(1-Customisation!$H$24*Customisation!$H$12))</f>
        <v>3.6751808898494085E-6</v>
      </c>
      <c r="BG75" s="54">
        <f>IF($A75&lt;Customisation!$H$13,O75,O75*(1-Customisation!$H$24*Customisation!$H$12))</f>
        <v>2.2295738794587208E-2</v>
      </c>
      <c r="BH75" s="54">
        <f>IF($A75&lt;Customisation!$H$13,P75,P75*(1-Customisation!$H$24*Customisation!$H$12))</f>
        <v>3.8978543789983324E-3</v>
      </c>
      <c r="BI75" s="54">
        <f t="shared" si="88"/>
        <v>3.0007619999999992E-5</v>
      </c>
      <c r="BJ75" s="54">
        <f t="shared" si="89"/>
        <v>5.2460846486376081E-6</v>
      </c>
      <c r="BK75" s="54">
        <f t="shared" si="90"/>
        <v>1.8231579999999995E-5</v>
      </c>
      <c r="BL75" s="54">
        <f t="shared" si="91"/>
        <v>3.1873374815599657E-6</v>
      </c>
      <c r="BM75" s="54">
        <f t="shared" si="92"/>
        <v>2.5979650219169959E-4</v>
      </c>
      <c r="BN75" s="54">
        <f t="shared" si="93"/>
        <v>4.528040361374838E-5</v>
      </c>
      <c r="BO75" s="54">
        <f t="shared" si="94"/>
        <v>2.1802699599999994E-5</v>
      </c>
      <c r="BP75" s="54">
        <f t="shared" si="95"/>
        <v>3.6751808898494085E-6</v>
      </c>
      <c r="BQ75" s="54">
        <f t="shared" si="96"/>
        <v>2.2295738794587208E-2</v>
      </c>
      <c r="BR75" s="54">
        <f t="shared" si="97"/>
        <v>3.8978543789983324E-3</v>
      </c>
    </row>
    <row r="76" spans="1:70" ht="14.25" customHeight="1" x14ac:dyDescent="0.3">
      <c r="A76" s="1">
        <f t="shared" si="34"/>
        <v>72</v>
      </c>
      <c r="B76" s="53">
        <f>'Life table'!D74</f>
        <v>0.76604968853175692</v>
      </c>
      <c r="C76" s="53">
        <f>IF($A76&lt;Customisation!$H$13,0,B76)/LOOKUP(Customisation!$H$13,$A$4:$A$104,$B$4:$B$104)</f>
        <v>0.77800714841073348</v>
      </c>
      <c r="D76" s="1">
        <f>IF($A76&lt;=Customisation!$H$13,1,1/(1+Customisation!$H$21)^($A76-Customisation!$H$13))</f>
        <v>0.1697330900164177</v>
      </c>
      <c r="E76" s="1">
        <f t="shared" si="11"/>
        <v>40.505830576103016</v>
      </c>
      <c r="F76" s="1">
        <f t="shared" si="2"/>
        <v>0.13205355735461546</v>
      </c>
      <c r="G76" s="54">
        <f>'Age data'!M80*Customisation!$H$22</f>
        <v>3.0007619999999999E-4</v>
      </c>
      <c r="H76" s="54">
        <f t="shared" si="3"/>
        <v>5.0932860666384562E-5</v>
      </c>
      <c r="I76" s="54">
        <f>'Age data'!N80*Customisation!$H$22</f>
        <v>1.8231580000000001E-4</v>
      </c>
      <c r="J76" s="55">
        <f t="shared" si="4"/>
        <v>3.0945024092815209E-5</v>
      </c>
      <c r="K76" s="54">
        <f>I76*'Life table'!I74</f>
        <v>2.4690291213113379E-3</v>
      </c>
      <c r="L76" s="54">
        <f>J76*'Life table'!J74</f>
        <v>4.1858689465717666E-4</v>
      </c>
      <c r="M76" s="54">
        <f t="shared" si="5"/>
        <v>2.1802699599999999E-4</v>
      </c>
      <c r="N76" s="54">
        <f>((G76-I76)*$AW$5+I76*$AW$6)/(1+Customisation!$H$21)^($A76-12)</f>
        <v>3.5681367862615626E-5</v>
      </c>
      <c r="O76" s="54">
        <f>G76*Customisation!$H$17</f>
        <v>0.22295738794587211</v>
      </c>
      <c r="P76" s="54">
        <f>O76/(1+Customisation!$H$21)^($A76-12)</f>
        <v>3.7843246398042076E-2</v>
      </c>
      <c r="Q76" s="54">
        <f>IF($A76&lt;Customisation!$H$13,G76,G76*(1-Customisation!$H$11*Customisation!$H$12))</f>
        <v>6.0015239999999983E-5</v>
      </c>
      <c r="R76" s="54">
        <f>IF($A76&lt;Customisation!$H$13,H76,H76*(1-Customisation!$H$11*Customisation!$H$12))</f>
        <v>1.0186572133276911E-5</v>
      </c>
      <c r="S76" s="54">
        <f>IF($A76&lt;Customisation!$H$13,I76,I76*(1-Customisation!$H$11*Customisation!$H$12))</f>
        <v>3.6463159999999991E-5</v>
      </c>
      <c r="T76" s="54">
        <f>IF($A76&lt;Customisation!$H$13,J76,J76*(1-Customisation!$H$11*Customisation!$H$12))</f>
        <v>6.1890048185630404E-6</v>
      </c>
      <c r="U76" s="54">
        <f>IF($A76&lt;Customisation!$H$13,K76,K76*(1-Customisation!$H$11*Customisation!$H$12))</f>
        <v>4.9380582426226743E-4</v>
      </c>
      <c r="V76" s="54">
        <f>IF($A76&lt;Customisation!$H$13,L76,L76*(1-Customisation!$H$11*Customisation!$H$12))</f>
        <v>8.3717378931435314E-5</v>
      </c>
      <c r="W76" s="54">
        <f>IF($A76&lt;Customisation!$H$13,M76,M76*(1-Customisation!$H$11*Customisation!$H$12))</f>
        <v>4.3605399199999988E-5</v>
      </c>
      <c r="X76" s="54">
        <f>IF($A76&lt;Customisation!$H$13,N76,N76*(1-Customisation!$H$11*Customisation!$H$12))</f>
        <v>7.1362735725231233E-6</v>
      </c>
      <c r="Y76" s="54">
        <f>IF($A76&lt;Customisation!$H$13,O76,O76*(1-Customisation!$H$11*Customisation!$H$12))</f>
        <v>4.4591477589174415E-2</v>
      </c>
      <c r="Z76" s="54">
        <f>IF($A76&lt;Customisation!$H$13,P76,P76*(1-Customisation!$H$11*Customisation!$H$12))</f>
        <v>7.568649279608413E-3</v>
      </c>
      <c r="AA76" s="54">
        <f t="shared" ref="AA76:AJ76" si="104">G76-Q76</f>
        <v>2.4006096000000002E-4</v>
      </c>
      <c r="AB76" s="54">
        <f t="shared" si="104"/>
        <v>4.074628853310765E-5</v>
      </c>
      <c r="AC76" s="54">
        <f t="shared" si="104"/>
        <v>1.4585264000000002E-4</v>
      </c>
      <c r="AD76" s="54">
        <f t="shared" si="104"/>
        <v>2.4756019274252169E-5</v>
      </c>
      <c r="AE76" s="54">
        <f t="shared" si="104"/>
        <v>1.9752232970490706E-3</v>
      </c>
      <c r="AF76" s="54">
        <f t="shared" si="104"/>
        <v>3.3486951572574136E-4</v>
      </c>
      <c r="AG76" s="54">
        <f t="shared" si="104"/>
        <v>1.7442159680000001E-4</v>
      </c>
      <c r="AH76" s="54">
        <f t="shared" si="104"/>
        <v>2.8545094290092504E-5</v>
      </c>
      <c r="AI76" s="54">
        <f t="shared" si="104"/>
        <v>0.17836591035669769</v>
      </c>
      <c r="AJ76" s="54">
        <f t="shared" si="104"/>
        <v>3.0274597118433662E-2</v>
      </c>
      <c r="AK76" s="1"/>
      <c r="AL76" s="56">
        <f t="shared" si="7"/>
        <v>30.007619999999999</v>
      </c>
      <c r="AM76" s="56">
        <f t="shared" si="8"/>
        <v>6.0015239999999981</v>
      </c>
      <c r="AN76" s="1"/>
      <c r="AO76" s="1"/>
      <c r="AP76" s="1"/>
      <c r="AQ76" s="1"/>
      <c r="AR76" s="1"/>
      <c r="AS76" s="1"/>
      <c r="AT76" s="1"/>
      <c r="AU76" s="1"/>
      <c r="AV76" s="1"/>
      <c r="AW76" s="1"/>
      <c r="AX76" s="1"/>
      <c r="AY76" s="54">
        <f>IF($A76&lt;Customisation!$H$13,G76,G76*(1-Customisation!$H$24*Customisation!$H$12))</f>
        <v>3.0007619999999992E-5</v>
      </c>
      <c r="AZ76" s="54">
        <f>IF($A76&lt;Customisation!$H$13,H76,H76*(1-Customisation!$H$24*Customisation!$H$12))</f>
        <v>5.0932860666384554E-6</v>
      </c>
      <c r="BA76" s="54">
        <f>IF($A76&lt;Customisation!$H$13,I76,I76*(1-Customisation!$H$24*Customisation!$H$12))</f>
        <v>1.8231579999999995E-5</v>
      </c>
      <c r="BB76" s="54">
        <f>IF($A76&lt;Customisation!$H$13,J76,J76*(1-Customisation!$H$24*Customisation!$H$12))</f>
        <v>3.0945024092815202E-6</v>
      </c>
      <c r="BC76" s="54">
        <f>IF($A76&lt;Customisation!$H$13,K76,K76*(1-Customisation!$H$24*Customisation!$H$12))</f>
        <v>2.4690291213113371E-4</v>
      </c>
      <c r="BD76" s="54">
        <f>IF($A76&lt;Customisation!$H$13,L76,L76*(1-Customisation!$H$24*Customisation!$H$12))</f>
        <v>4.1858689465717657E-5</v>
      </c>
      <c r="BE76" s="54">
        <f>IF($A76&lt;Customisation!$H$13,M76,M76*(1-Customisation!$H$24*Customisation!$H$12))</f>
        <v>2.1802699599999994E-5</v>
      </c>
      <c r="BF76" s="54">
        <f>IF($A76&lt;Customisation!$H$13,N76,N76*(1-Customisation!$H$24*Customisation!$H$12))</f>
        <v>3.5681367862615617E-6</v>
      </c>
      <c r="BG76" s="54">
        <f>IF($A76&lt;Customisation!$H$13,O76,O76*(1-Customisation!$H$24*Customisation!$H$12))</f>
        <v>2.2295738794587208E-2</v>
      </c>
      <c r="BH76" s="54">
        <f>IF($A76&lt;Customisation!$H$13,P76,P76*(1-Customisation!$H$24*Customisation!$H$12))</f>
        <v>3.7843246398042065E-3</v>
      </c>
      <c r="BI76" s="54">
        <f t="shared" si="88"/>
        <v>3.0007619999999992E-5</v>
      </c>
      <c r="BJ76" s="54">
        <f t="shared" si="89"/>
        <v>5.0932860666384554E-6</v>
      </c>
      <c r="BK76" s="54">
        <f t="shared" si="90"/>
        <v>1.8231579999999995E-5</v>
      </c>
      <c r="BL76" s="54">
        <f t="shared" si="91"/>
        <v>3.0945024092815202E-6</v>
      </c>
      <c r="BM76" s="54">
        <f t="shared" si="92"/>
        <v>2.4690291213113371E-4</v>
      </c>
      <c r="BN76" s="54">
        <f t="shared" si="93"/>
        <v>4.1858689465717657E-5</v>
      </c>
      <c r="BO76" s="54">
        <f t="shared" si="94"/>
        <v>2.1802699599999994E-5</v>
      </c>
      <c r="BP76" s="54">
        <f t="shared" si="95"/>
        <v>3.5681367862615617E-6</v>
      </c>
      <c r="BQ76" s="54">
        <f t="shared" si="96"/>
        <v>2.2295738794587208E-2</v>
      </c>
      <c r="BR76" s="54">
        <f t="shared" si="97"/>
        <v>3.7843246398042065E-3</v>
      </c>
    </row>
    <row r="77" spans="1:70" ht="14.25" customHeight="1" x14ac:dyDescent="0.3">
      <c r="A77" s="1">
        <f t="shared" si="34"/>
        <v>73</v>
      </c>
      <c r="B77" s="53">
        <f>'Life table'!D75</f>
        <v>0.75007755252586972</v>
      </c>
      <c r="C77" s="53">
        <f>IF($A77&lt;Customisation!$H$13,0,B77)/LOOKUP(Customisation!$H$13,$A$4:$A$104,$B$4:$B$104)</f>
        <v>0.76178569936636964</v>
      </c>
      <c r="D77" s="1">
        <f>IF($A77&lt;=Customisation!$H$13,1,1/(1+Customisation!$H$21)^($A77-Customisation!$H$13))</f>
        <v>0.16478940778292983</v>
      </c>
      <c r="E77" s="1">
        <f t="shared" si="11"/>
        <v>40.67556366611943</v>
      </c>
      <c r="F77" s="1">
        <f t="shared" si="2"/>
        <v>0.12553421425608907</v>
      </c>
      <c r="G77" s="54">
        <f>'Age data'!M81*Customisation!$H$22</f>
        <v>3.0007619999999999E-4</v>
      </c>
      <c r="H77" s="54">
        <f t="shared" si="3"/>
        <v>4.9449379287752004E-5</v>
      </c>
      <c r="I77" s="54">
        <f>'Age data'!N81*Customisation!$H$22</f>
        <v>1.8231580000000001E-4</v>
      </c>
      <c r="J77" s="55">
        <f t="shared" si="4"/>
        <v>3.0043712711471078E-5</v>
      </c>
      <c r="K77" s="54">
        <f>I77*'Life table'!I75</f>
        <v>2.3373476622849791E-3</v>
      </c>
      <c r="L77" s="54">
        <f>J77*'Life table'!J75</f>
        <v>3.8517013705075714E-4</v>
      </c>
      <c r="M77" s="54">
        <f t="shared" si="5"/>
        <v>2.1802699599999999E-4</v>
      </c>
      <c r="N77" s="54">
        <f>((G77-I77)*$AW$5+I77*$AW$6)/(1+Customisation!$H$21)^($A77-12)</f>
        <v>3.4642104720986051E-5</v>
      </c>
      <c r="O77" s="54">
        <f>G77*Customisation!$H$17</f>
        <v>0.22295738794587211</v>
      </c>
      <c r="P77" s="54">
        <f>O77/(1+Customisation!$H$21)^($A77-12)</f>
        <v>3.67410159204292E-2</v>
      </c>
      <c r="Q77" s="54">
        <f>IF($A77&lt;Customisation!$H$13,G77,G77*(1-Customisation!$H$11*Customisation!$H$12))</f>
        <v>6.0015239999999983E-5</v>
      </c>
      <c r="R77" s="54">
        <f>IF($A77&lt;Customisation!$H$13,H77,H77*(1-Customisation!$H$11*Customisation!$H$12))</f>
        <v>9.8898758575503994E-6</v>
      </c>
      <c r="S77" s="54">
        <f>IF($A77&lt;Customisation!$H$13,I77,I77*(1-Customisation!$H$11*Customisation!$H$12))</f>
        <v>3.6463159999999991E-5</v>
      </c>
      <c r="T77" s="54">
        <f>IF($A77&lt;Customisation!$H$13,J77,J77*(1-Customisation!$H$11*Customisation!$H$12))</f>
        <v>6.0087425422942145E-6</v>
      </c>
      <c r="U77" s="54">
        <f>IF($A77&lt;Customisation!$H$13,K77,K77*(1-Customisation!$H$11*Customisation!$H$12))</f>
        <v>4.6746953245699568E-4</v>
      </c>
      <c r="V77" s="54">
        <f>IF($A77&lt;Customisation!$H$13,L77,L77*(1-Customisation!$H$11*Customisation!$H$12))</f>
        <v>7.7034027410151414E-5</v>
      </c>
      <c r="W77" s="54">
        <f>IF($A77&lt;Customisation!$H$13,M77,M77*(1-Customisation!$H$11*Customisation!$H$12))</f>
        <v>4.3605399199999988E-5</v>
      </c>
      <c r="X77" s="54">
        <f>IF($A77&lt;Customisation!$H$13,N77,N77*(1-Customisation!$H$11*Customisation!$H$12))</f>
        <v>6.9284209441972089E-6</v>
      </c>
      <c r="Y77" s="54">
        <f>IF($A77&lt;Customisation!$H$13,O77,O77*(1-Customisation!$H$11*Customisation!$H$12))</f>
        <v>4.4591477589174415E-2</v>
      </c>
      <c r="Z77" s="54">
        <f>IF($A77&lt;Customisation!$H$13,P77,P77*(1-Customisation!$H$11*Customisation!$H$12))</f>
        <v>7.3482031840858388E-3</v>
      </c>
      <c r="AA77" s="54">
        <f t="shared" ref="AA77:AJ77" si="105">G77-Q77</f>
        <v>2.4006096000000002E-4</v>
      </c>
      <c r="AB77" s="54">
        <f t="shared" si="105"/>
        <v>3.9559503430201604E-5</v>
      </c>
      <c r="AC77" s="54">
        <f t="shared" si="105"/>
        <v>1.4585264000000002E-4</v>
      </c>
      <c r="AD77" s="54">
        <f t="shared" si="105"/>
        <v>2.4034970169176865E-5</v>
      </c>
      <c r="AE77" s="54">
        <f t="shared" si="105"/>
        <v>1.8698781298279834E-3</v>
      </c>
      <c r="AF77" s="54">
        <f t="shared" si="105"/>
        <v>3.0813610964060571E-4</v>
      </c>
      <c r="AG77" s="54">
        <f t="shared" si="105"/>
        <v>1.7442159680000001E-4</v>
      </c>
      <c r="AH77" s="54">
        <f t="shared" si="105"/>
        <v>2.7713683776788843E-5</v>
      </c>
      <c r="AI77" s="54">
        <f t="shared" si="105"/>
        <v>0.17836591035669769</v>
      </c>
      <c r="AJ77" s="54">
        <f t="shared" si="105"/>
        <v>2.9392812736343362E-2</v>
      </c>
      <c r="AK77" s="1"/>
      <c r="AL77" s="56">
        <f t="shared" si="7"/>
        <v>30.007619999999999</v>
      </c>
      <c r="AM77" s="56">
        <f t="shared" si="8"/>
        <v>6.0015239999999981</v>
      </c>
      <c r="AN77" s="1"/>
      <c r="AO77" s="1"/>
      <c r="AP77" s="1"/>
      <c r="AQ77" s="1"/>
      <c r="AR77" s="1"/>
      <c r="AS77" s="1"/>
      <c r="AT77" s="1"/>
      <c r="AU77" s="1"/>
      <c r="AV77" s="1"/>
      <c r="AW77" s="1"/>
      <c r="AX77" s="1"/>
      <c r="AY77" s="54">
        <f>IF($A77&lt;Customisation!$H$13,G77,G77*(1-Customisation!$H$24*Customisation!$H$12))</f>
        <v>3.0007619999999992E-5</v>
      </c>
      <c r="AZ77" s="54">
        <f>IF($A77&lt;Customisation!$H$13,H77,H77*(1-Customisation!$H$24*Customisation!$H$12))</f>
        <v>4.9449379287751997E-6</v>
      </c>
      <c r="BA77" s="54">
        <f>IF($A77&lt;Customisation!$H$13,I77,I77*(1-Customisation!$H$24*Customisation!$H$12))</f>
        <v>1.8231579999999995E-5</v>
      </c>
      <c r="BB77" s="54">
        <f>IF($A77&lt;Customisation!$H$13,J77,J77*(1-Customisation!$H$24*Customisation!$H$12))</f>
        <v>3.0043712711471072E-6</v>
      </c>
      <c r="BC77" s="54">
        <f>IF($A77&lt;Customisation!$H$13,K77,K77*(1-Customisation!$H$24*Customisation!$H$12))</f>
        <v>2.3373476622849784E-4</v>
      </c>
      <c r="BD77" s="54">
        <f>IF($A77&lt;Customisation!$H$13,L77,L77*(1-Customisation!$H$24*Customisation!$H$12))</f>
        <v>3.8517013705075707E-5</v>
      </c>
      <c r="BE77" s="54">
        <f>IF($A77&lt;Customisation!$H$13,M77,M77*(1-Customisation!$H$24*Customisation!$H$12))</f>
        <v>2.1802699599999994E-5</v>
      </c>
      <c r="BF77" s="54">
        <f>IF($A77&lt;Customisation!$H$13,N77,N77*(1-Customisation!$H$24*Customisation!$H$12))</f>
        <v>3.4642104720986045E-6</v>
      </c>
      <c r="BG77" s="54">
        <f>IF($A77&lt;Customisation!$H$13,O77,O77*(1-Customisation!$H$24*Customisation!$H$12))</f>
        <v>2.2295738794587208E-2</v>
      </c>
      <c r="BH77" s="54">
        <f>IF($A77&lt;Customisation!$H$13,P77,P77*(1-Customisation!$H$24*Customisation!$H$12))</f>
        <v>3.6741015920429194E-3</v>
      </c>
      <c r="BI77" s="54">
        <f t="shared" si="88"/>
        <v>3.0007619999999992E-5</v>
      </c>
      <c r="BJ77" s="54">
        <f t="shared" si="89"/>
        <v>4.9449379287751997E-6</v>
      </c>
      <c r="BK77" s="54">
        <f t="shared" si="90"/>
        <v>1.8231579999999995E-5</v>
      </c>
      <c r="BL77" s="54">
        <f t="shared" si="91"/>
        <v>3.0043712711471072E-6</v>
      </c>
      <c r="BM77" s="54">
        <f t="shared" si="92"/>
        <v>2.3373476622849784E-4</v>
      </c>
      <c r="BN77" s="54">
        <f t="shared" si="93"/>
        <v>3.8517013705075707E-5</v>
      </c>
      <c r="BO77" s="54">
        <f t="shared" si="94"/>
        <v>2.1802699599999994E-5</v>
      </c>
      <c r="BP77" s="54">
        <f t="shared" si="95"/>
        <v>3.4642104720986045E-6</v>
      </c>
      <c r="BQ77" s="54">
        <f t="shared" si="96"/>
        <v>2.2295738794587208E-2</v>
      </c>
      <c r="BR77" s="54">
        <f t="shared" si="97"/>
        <v>3.6741015920429194E-3</v>
      </c>
    </row>
    <row r="78" spans="1:70" ht="14.25" customHeight="1" x14ac:dyDescent="0.3">
      <c r="A78" s="1">
        <f t="shared" si="34"/>
        <v>74</v>
      </c>
      <c r="B78" s="53">
        <f>'Life table'!D76</f>
        <v>0.73443843555570532</v>
      </c>
      <c r="C78" s="53">
        <f>IF($A78&lt;Customisation!$H$13,0,B78)/LOOKUP(Customisation!$H$13,$A$4:$A$104,$B$4:$B$104)</f>
        <v>0.74590246753458089</v>
      </c>
      <c r="D78" s="1">
        <f>IF($A78&lt;=Customisation!$H$13,1,1/(1+Customisation!$H$21)^($A78-Customisation!$H$13))</f>
        <v>0.15998971629410663</v>
      </c>
      <c r="E78" s="1">
        <f t="shared" si="11"/>
        <v>40.840353073902357</v>
      </c>
      <c r="F78" s="1">
        <f t="shared" si="2"/>
        <v>0.11933672416393168</v>
      </c>
      <c r="G78" s="54">
        <f>'Age data'!M82*Customisation!$H$22</f>
        <v>3.0007619999999999E-4</v>
      </c>
      <c r="H78" s="54">
        <f t="shared" si="3"/>
        <v>4.8009106104613601E-5</v>
      </c>
      <c r="I78" s="54">
        <f>'Age data'!N82*Customisation!$H$22</f>
        <v>1.8231580000000001E-4</v>
      </c>
      <c r="J78" s="55">
        <f t="shared" si="4"/>
        <v>2.9168653117933087E-5</v>
      </c>
      <c r="K78" s="54">
        <f>I78*'Life table'!I76</f>
        <v>2.2028621809732723E-3</v>
      </c>
      <c r="L78" s="54">
        <f>J78*'Life table'!J76</f>
        <v>3.5243529536893082E-4</v>
      </c>
      <c r="M78" s="54">
        <f t="shared" si="5"/>
        <v>2.1802699599999999E-4</v>
      </c>
      <c r="N78" s="54">
        <f>((G78-I78)*$AW$5+I78*$AW$6)/(1+Customisation!$H$21)^($A78-12)</f>
        <v>3.3633111379598112E-5</v>
      </c>
      <c r="O78" s="54">
        <f>G78*Customisation!$H$17</f>
        <v>0.22295738794587211</v>
      </c>
      <c r="P78" s="54">
        <f>O78/(1+Customisation!$H$21)^($A78-12)</f>
        <v>3.5670889243135148E-2</v>
      </c>
      <c r="Q78" s="54">
        <f>IF($A78&lt;Customisation!$H$13,G78,G78*(1-Customisation!$H$11*Customisation!$H$12))</f>
        <v>6.0015239999999983E-5</v>
      </c>
      <c r="R78" s="54">
        <f>IF($A78&lt;Customisation!$H$13,H78,H78*(1-Customisation!$H$11*Customisation!$H$12))</f>
        <v>9.6018212209227175E-6</v>
      </c>
      <c r="S78" s="54">
        <f>IF($A78&lt;Customisation!$H$13,I78,I78*(1-Customisation!$H$11*Customisation!$H$12))</f>
        <v>3.6463159999999991E-5</v>
      </c>
      <c r="T78" s="54">
        <f>IF($A78&lt;Customisation!$H$13,J78,J78*(1-Customisation!$H$11*Customisation!$H$12))</f>
        <v>5.8337306235866164E-6</v>
      </c>
      <c r="U78" s="54">
        <f>IF($A78&lt;Customisation!$H$13,K78,K78*(1-Customisation!$H$11*Customisation!$H$12))</f>
        <v>4.4057243619465437E-4</v>
      </c>
      <c r="V78" s="54">
        <f>IF($A78&lt;Customisation!$H$13,L78,L78*(1-Customisation!$H$11*Customisation!$H$12))</f>
        <v>7.0487059073786151E-5</v>
      </c>
      <c r="W78" s="54">
        <f>IF($A78&lt;Customisation!$H$13,M78,M78*(1-Customisation!$H$11*Customisation!$H$12))</f>
        <v>4.3605399199999988E-5</v>
      </c>
      <c r="X78" s="54">
        <f>IF($A78&lt;Customisation!$H$13,N78,N78*(1-Customisation!$H$11*Customisation!$H$12))</f>
        <v>6.7266222759196208E-6</v>
      </c>
      <c r="Y78" s="54">
        <f>IF($A78&lt;Customisation!$H$13,O78,O78*(1-Customisation!$H$11*Customisation!$H$12))</f>
        <v>4.4591477589174415E-2</v>
      </c>
      <c r="Z78" s="54">
        <f>IF($A78&lt;Customisation!$H$13,P78,P78*(1-Customisation!$H$11*Customisation!$H$12))</f>
        <v>7.1341778486270283E-3</v>
      </c>
      <c r="AA78" s="54">
        <f t="shared" ref="AA78:AJ78" si="106">G78-Q78</f>
        <v>2.4006096000000002E-4</v>
      </c>
      <c r="AB78" s="54">
        <f t="shared" si="106"/>
        <v>3.8407284883690883E-5</v>
      </c>
      <c r="AC78" s="54">
        <f t="shared" si="106"/>
        <v>1.4585264000000002E-4</v>
      </c>
      <c r="AD78" s="54">
        <f t="shared" si="106"/>
        <v>2.3334922494346473E-5</v>
      </c>
      <c r="AE78" s="54">
        <f t="shared" si="106"/>
        <v>1.7622897447786179E-3</v>
      </c>
      <c r="AF78" s="54">
        <f t="shared" si="106"/>
        <v>2.8194823629514466E-4</v>
      </c>
      <c r="AG78" s="54">
        <f t="shared" si="106"/>
        <v>1.7442159680000001E-4</v>
      </c>
      <c r="AH78" s="54">
        <f t="shared" si="106"/>
        <v>2.690648910367849E-5</v>
      </c>
      <c r="AI78" s="54">
        <f t="shared" si="106"/>
        <v>0.17836591035669769</v>
      </c>
      <c r="AJ78" s="54">
        <f t="shared" si="106"/>
        <v>2.853671139450812E-2</v>
      </c>
      <c r="AK78" s="1"/>
      <c r="AL78" s="56">
        <f t="shared" si="7"/>
        <v>30.007619999999999</v>
      </c>
      <c r="AM78" s="56">
        <f t="shared" si="8"/>
        <v>6.0015239999999981</v>
      </c>
      <c r="AN78" s="1"/>
      <c r="AO78" s="1"/>
      <c r="AP78" s="1"/>
      <c r="AQ78" s="1"/>
      <c r="AR78" s="1"/>
      <c r="AS78" s="1"/>
      <c r="AT78" s="1"/>
      <c r="AU78" s="1"/>
      <c r="AV78" s="1"/>
      <c r="AW78" s="1"/>
      <c r="AX78" s="1"/>
      <c r="AY78" s="54">
        <f>IF($A78&lt;Customisation!$H$13,G78,G78*(1-Customisation!$H$24*Customisation!$H$12))</f>
        <v>3.0007619999999992E-5</v>
      </c>
      <c r="AZ78" s="54">
        <f>IF($A78&lt;Customisation!$H$13,H78,H78*(1-Customisation!$H$24*Customisation!$H$12))</f>
        <v>4.8009106104613587E-6</v>
      </c>
      <c r="BA78" s="54">
        <f>IF($A78&lt;Customisation!$H$13,I78,I78*(1-Customisation!$H$24*Customisation!$H$12))</f>
        <v>1.8231579999999995E-5</v>
      </c>
      <c r="BB78" s="54">
        <f>IF($A78&lt;Customisation!$H$13,J78,J78*(1-Customisation!$H$24*Customisation!$H$12))</f>
        <v>2.9168653117933082E-6</v>
      </c>
      <c r="BC78" s="54">
        <f>IF($A78&lt;Customisation!$H$13,K78,K78*(1-Customisation!$H$24*Customisation!$H$12))</f>
        <v>2.2028621809732718E-4</v>
      </c>
      <c r="BD78" s="54">
        <f>IF($A78&lt;Customisation!$H$13,L78,L78*(1-Customisation!$H$24*Customisation!$H$12))</f>
        <v>3.5243529536893075E-5</v>
      </c>
      <c r="BE78" s="54">
        <f>IF($A78&lt;Customisation!$H$13,M78,M78*(1-Customisation!$H$24*Customisation!$H$12))</f>
        <v>2.1802699599999994E-5</v>
      </c>
      <c r="BF78" s="54">
        <f>IF($A78&lt;Customisation!$H$13,N78,N78*(1-Customisation!$H$24*Customisation!$H$12))</f>
        <v>3.3633111379598104E-6</v>
      </c>
      <c r="BG78" s="54">
        <f>IF($A78&lt;Customisation!$H$13,O78,O78*(1-Customisation!$H$24*Customisation!$H$12))</f>
        <v>2.2295738794587208E-2</v>
      </c>
      <c r="BH78" s="54">
        <f>IF($A78&lt;Customisation!$H$13,P78,P78*(1-Customisation!$H$24*Customisation!$H$12))</f>
        <v>3.5670889243135141E-3</v>
      </c>
      <c r="BI78" s="54">
        <f t="shared" si="88"/>
        <v>3.0007619999999992E-5</v>
      </c>
      <c r="BJ78" s="54">
        <f t="shared" si="89"/>
        <v>4.8009106104613587E-6</v>
      </c>
      <c r="BK78" s="54">
        <f t="shared" si="90"/>
        <v>1.8231579999999995E-5</v>
      </c>
      <c r="BL78" s="54">
        <f t="shared" si="91"/>
        <v>2.9168653117933082E-6</v>
      </c>
      <c r="BM78" s="54">
        <f t="shared" si="92"/>
        <v>2.2028621809732718E-4</v>
      </c>
      <c r="BN78" s="54">
        <f t="shared" si="93"/>
        <v>3.5243529536893075E-5</v>
      </c>
      <c r="BO78" s="54">
        <f t="shared" si="94"/>
        <v>2.1802699599999994E-5</v>
      </c>
      <c r="BP78" s="54">
        <f t="shared" si="95"/>
        <v>3.3633111379598104E-6</v>
      </c>
      <c r="BQ78" s="54">
        <f t="shared" si="96"/>
        <v>2.2295738794587208E-2</v>
      </c>
      <c r="BR78" s="54">
        <f t="shared" si="97"/>
        <v>3.5670889243135141E-3</v>
      </c>
    </row>
    <row r="79" spans="1:70" ht="14.25" customHeight="1" x14ac:dyDescent="0.3">
      <c r="A79" s="1">
        <f t="shared" si="34"/>
        <v>75</v>
      </c>
      <c r="B79" s="53">
        <f>'Life table'!D77</f>
        <v>0.71912539417436883</v>
      </c>
      <c r="C79" s="53">
        <f>IF($A79&lt;Customisation!$H$13,0,B79)/LOOKUP(Customisation!$H$13,$A$4:$A$104,$B$4:$B$104)</f>
        <v>0.73035040108648475</v>
      </c>
      <c r="D79" s="1">
        <f>IF($A79&lt;=Customisation!$H$13,1,1/(1+Customisation!$H$21)^($A79-Customisation!$H$13))</f>
        <v>0.15532982164476369</v>
      </c>
      <c r="E79" s="1">
        <f t="shared" si="11"/>
        <v>41.000342790196463</v>
      </c>
      <c r="F79" s="1">
        <f t="shared" si="2"/>
        <v>0.1134451975389453</v>
      </c>
      <c r="G79" s="54">
        <f>'Age data'!M83*Customisation!$H$22</f>
        <v>2.6176860000000005E-4</v>
      </c>
      <c r="H79" s="54">
        <f t="shared" si="3"/>
        <v>4.0660469950199497E-5</v>
      </c>
      <c r="I79" s="54">
        <f>'Age data'!N83*Customisation!$H$22</f>
        <v>1.9792260000000002E-4</v>
      </c>
      <c r="J79" s="55">
        <f t="shared" si="4"/>
        <v>3.0743282157467909E-5</v>
      </c>
      <c r="K79" s="54">
        <f>I79*'Life table'!I77</f>
        <v>2.2423273083063112E-3</v>
      </c>
      <c r="L79" s="54">
        <f>J79*'Life table'!J77</f>
        <v>3.4830030086840236E-4</v>
      </c>
      <c r="M79" s="54">
        <f t="shared" si="5"/>
        <v>2.0341335600000004E-4</v>
      </c>
      <c r="N79" s="54">
        <f>((G79-I79)*$AW$5+I79*$AW$6)/(1+Customisation!$H$21)^($A79-12)</f>
        <v>3.0589105984298704E-5</v>
      </c>
      <c r="O79" s="54">
        <f>G79*Customisation!$H$17</f>
        <v>0.19449474267618636</v>
      </c>
      <c r="P79" s="54">
        <f>O79/(1+Customisation!$H$21)^($A79-12)</f>
        <v>3.0210833690736235E-2</v>
      </c>
      <c r="Q79" s="54">
        <f>IF($A79&lt;Customisation!$H$13,G79,G79*(1-Customisation!$H$11*Customisation!$H$12))</f>
        <v>5.2353719999999994E-5</v>
      </c>
      <c r="R79" s="54">
        <f>IF($A79&lt;Customisation!$H$13,H79,H79*(1-Customisation!$H$11*Customisation!$H$12))</f>
        <v>8.132093990039897E-6</v>
      </c>
      <c r="S79" s="54">
        <f>IF($A79&lt;Customisation!$H$13,I79,I79*(1-Customisation!$H$11*Customisation!$H$12))</f>
        <v>3.9584519999999995E-5</v>
      </c>
      <c r="T79" s="54">
        <f>IF($A79&lt;Customisation!$H$13,J79,J79*(1-Customisation!$H$11*Customisation!$H$12))</f>
        <v>6.1486564314935806E-6</v>
      </c>
      <c r="U79" s="54">
        <f>IF($A79&lt;Customisation!$H$13,K79,K79*(1-Customisation!$H$11*Customisation!$H$12))</f>
        <v>4.4846546166126211E-4</v>
      </c>
      <c r="V79" s="54">
        <f>IF($A79&lt;Customisation!$H$13,L79,L79*(1-Customisation!$H$11*Customisation!$H$12))</f>
        <v>6.9660060173680458E-5</v>
      </c>
      <c r="W79" s="54">
        <f>IF($A79&lt;Customisation!$H$13,M79,M79*(1-Customisation!$H$11*Customisation!$H$12))</f>
        <v>4.06826712E-5</v>
      </c>
      <c r="X79" s="54">
        <f>IF($A79&lt;Customisation!$H$13,N79,N79*(1-Customisation!$H$11*Customisation!$H$12))</f>
        <v>6.1178211968597396E-6</v>
      </c>
      <c r="Y79" s="54">
        <f>IF($A79&lt;Customisation!$H$13,O79,O79*(1-Customisation!$H$11*Customisation!$H$12))</f>
        <v>3.889894853523726E-2</v>
      </c>
      <c r="Z79" s="54">
        <f>IF($A79&lt;Customisation!$H$13,P79,P79*(1-Customisation!$H$11*Customisation!$H$12))</f>
        <v>6.0421667381472454E-3</v>
      </c>
      <c r="AA79" s="54">
        <f t="shared" ref="AA79:AJ79" si="107">G79-Q79</f>
        <v>2.0941488000000006E-4</v>
      </c>
      <c r="AB79" s="54">
        <f t="shared" si="107"/>
        <v>3.2528375960159602E-5</v>
      </c>
      <c r="AC79" s="54">
        <f t="shared" si="107"/>
        <v>1.5833808000000003E-4</v>
      </c>
      <c r="AD79" s="54">
        <f t="shared" si="107"/>
        <v>2.4594625725974329E-5</v>
      </c>
      <c r="AE79" s="54">
        <f t="shared" si="107"/>
        <v>1.7938618466450491E-3</v>
      </c>
      <c r="AF79" s="54">
        <f t="shared" si="107"/>
        <v>2.7864024069472189E-4</v>
      </c>
      <c r="AG79" s="54">
        <f t="shared" si="107"/>
        <v>1.6273068480000005E-4</v>
      </c>
      <c r="AH79" s="54">
        <f t="shared" si="107"/>
        <v>2.4471284787438965E-5</v>
      </c>
      <c r="AI79" s="54">
        <f t="shared" si="107"/>
        <v>0.1555957941409491</v>
      </c>
      <c r="AJ79" s="54">
        <f t="shared" si="107"/>
        <v>2.4168666952588989E-2</v>
      </c>
      <c r="AK79" s="1"/>
      <c r="AL79" s="56">
        <f t="shared" si="7"/>
        <v>26.176860000000005</v>
      </c>
      <c r="AM79" s="56">
        <f t="shared" si="8"/>
        <v>5.235371999999999</v>
      </c>
      <c r="AN79" s="1"/>
      <c r="AO79" s="1"/>
      <c r="AP79" s="1"/>
      <c r="AQ79" s="1"/>
      <c r="AR79" s="1"/>
      <c r="AS79" s="1"/>
      <c r="AT79" s="1"/>
      <c r="AU79" s="1"/>
      <c r="AV79" s="1"/>
      <c r="AW79" s="1"/>
      <c r="AX79" s="1"/>
      <c r="AY79" s="54">
        <f>IF($A79&lt;Customisation!$H$13,G79,G79*(1-Customisation!$H$24*Customisation!$H$12))</f>
        <v>2.6176859999999997E-5</v>
      </c>
      <c r="AZ79" s="54">
        <f>IF($A79&lt;Customisation!$H$13,H79,H79*(1-Customisation!$H$24*Customisation!$H$12))</f>
        <v>4.0660469950199485E-6</v>
      </c>
      <c r="BA79" s="54">
        <f>IF($A79&lt;Customisation!$H$13,I79,I79*(1-Customisation!$H$24*Customisation!$H$12))</f>
        <v>1.9792259999999997E-5</v>
      </c>
      <c r="BB79" s="54">
        <f>IF($A79&lt;Customisation!$H$13,J79,J79*(1-Customisation!$H$24*Customisation!$H$12))</f>
        <v>3.0743282157467903E-6</v>
      </c>
      <c r="BC79" s="54">
        <f>IF($A79&lt;Customisation!$H$13,K79,K79*(1-Customisation!$H$24*Customisation!$H$12))</f>
        <v>2.2423273083063106E-4</v>
      </c>
      <c r="BD79" s="54">
        <f>IF($A79&lt;Customisation!$H$13,L79,L79*(1-Customisation!$H$24*Customisation!$H$12))</f>
        <v>3.4830030086840229E-5</v>
      </c>
      <c r="BE79" s="54">
        <f>IF($A79&lt;Customisation!$H$13,M79,M79*(1-Customisation!$H$24*Customisation!$H$12))</f>
        <v>2.03413356E-5</v>
      </c>
      <c r="BF79" s="54">
        <f>IF($A79&lt;Customisation!$H$13,N79,N79*(1-Customisation!$H$24*Customisation!$H$12))</f>
        <v>3.0589105984298698E-6</v>
      </c>
      <c r="BG79" s="54">
        <f>IF($A79&lt;Customisation!$H$13,O79,O79*(1-Customisation!$H$24*Customisation!$H$12))</f>
        <v>1.944947426761863E-2</v>
      </c>
      <c r="BH79" s="54">
        <f>IF($A79&lt;Customisation!$H$13,P79,P79*(1-Customisation!$H$24*Customisation!$H$12))</f>
        <v>3.0210833690736227E-3</v>
      </c>
      <c r="BI79" s="54">
        <f t="shared" si="88"/>
        <v>2.6176859999999997E-5</v>
      </c>
      <c r="BJ79" s="54">
        <f t="shared" si="89"/>
        <v>4.0660469950199485E-6</v>
      </c>
      <c r="BK79" s="54">
        <f t="shared" si="90"/>
        <v>1.9792259999999997E-5</v>
      </c>
      <c r="BL79" s="54">
        <f t="shared" si="91"/>
        <v>3.0743282157467903E-6</v>
      </c>
      <c r="BM79" s="54">
        <f t="shared" si="92"/>
        <v>2.2423273083063106E-4</v>
      </c>
      <c r="BN79" s="54">
        <f t="shared" si="93"/>
        <v>3.4830030086840229E-5</v>
      </c>
      <c r="BO79" s="54">
        <f t="shared" si="94"/>
        <v>2.03413356E-5</v>
      </c>
      <c r="BP79" s="54">
        <f t="shared" si="95"/>
        <v>3.0589105984298698E-6</v>
      </c>
      <c r="BQ79" s="54">
        <f t="shared" si="96"/>
        <v>1.944947426761863E-2</v>
      </c>
      <c r="BR79" s="54">
        <f t="shared" si="97"/>
        <v>3.0210833690736227E-3</v>
      </c>
    </row>
    <row r="80" spans="1:70" ht="14.25" customHeight="1" x14ac:dyDescent="0.3">
      <c r="A80" s="1">
        <f t="shared" si="34"/>
        <v>76</v>
      </c>
      <c r="B80" s="53">
        <f>'Life table'!D78</f>
        <v>0.69382656280731458</v>
      </c>
      <c r="C80" s="53">
        <f>IF($A80&lt;Customisation!$H$13,0,B80)/LOOKUP(Customisation!$H$13,$A$4:$A$104,$B$4:$B$104)</f>
        <v>0.7046566739762623</v>
      </c>
      <c r="D80" s="1">
        <f>IF($A80&lt;=Customisation!$H$13,1,1/(1+Customisation!$H$21)^($A80-Customisation!$H$13))</f>
        <v>0.15080565208229488</v>
      </c>
      <c r="E80" s="1">
        <f t="shared" si="11"/>
        <v>41.155672611841226</v>
      </c>
      <c r="F80" s="1">
        <f t="shared" si="2"/>
        <v>0.1062662092131313</v>
      </c>
      <c r="G80" s="54">
        <f>'Age data'!M84*Customisation!$H$22</f>
        <v>2.6176860000000005E-4</v>
      </c>
      <c r="H80" s="54">
        <f t="shared" si="3"/>
        <v>3.9476184417669422E-5</v>
      </c>
      <c r="I80" s="54">
        <f>'Age data'!N84*Customisation!$H$22</f>
        <v>1.9792260000000002E-4</v>
      </c>
      <c r="J80" s="55">
        <f t="shared" si="4"/>
        <v>2.9847846754823221E-5</v>
      </c>
      <c r="K80" s="54">
        <f>I80*'Life table'!I78</f>
        <v>2.1225577484300811E-3</v>
      </c>
      <c r="L80" s="54">
        <f>J80*'Life table'!J78</f>
        <v>3.2009370533432602E-4</v>
      </c>
      <c r="M80" s="54">
        <f t="shared" si="5"/>
        <v>2.0341335600000004E-4</v>
      </c>
      <c r="N80" s="54">
        <f>((G80-I80)*$AW$5+I80*$AW$6)/(1+Customisation!$H$21)^($A80-12)</f>
        <v>2.9698161149804573E-5</v>
      </c>
      <c r="O80" s="54">
        <f>G80*Customisation!$H$17</f>
        <v>0.19449474267618636</v>
      </c>
      <c r="P80" s="54">
        <f>O80/(1+Customisation!$H$21)^($A80-12)</f>
        <v>2.9330906495860429E-2</v>
      </c>
      <c r="Q80" s="54">
        <f>IF($A80&lt;Customisation!$H$13,G80,G80*(1-Customisation!$H$11*Customisation!$H$12))</f>
        <v>5.2353719999999994E-5</v>
      </c>
      <c r="R80" s="54">
        <f>IF($A80&lt;Customisation!$H$13,H80,H80*(1-Customisation!$H$11*Customisation!$H$12))</f>
        <v>7.8952368835338826E-6</v>
      </c>
      <c r="S80" s="54">
        <f>IF($A80&lt;Customisation!$H$13,I80,I80*(1-Customisation!$H$11*Customisation!$H$12))</f>
        <v>3.9584519999999995E-5</v>
      </c>
      <c r="T80" s="54">
        <f>IF($A80&lt;Customisation!$H$13,J80,J80*(1-Customisation!$H$11*Customisation!$H$12))</f>
        <v>5.969569350964643E-6</v>
      </c>
      <c r="U80" s="54">
        <f>IF($A80&lt;Customisation!$H$13,K80,K80*(1-Customisation!$H$11*Customisation!$H$12))</f>
        <v>4.2451154968601613E-4</v>
      </c>
      <c r="V80" s="54">
        <f>IF($A80&lt;Customisation!$H$13,L80,L80*(1-Customisation!$H$11*Customisation!$H$12))</f>
        <v>6.401874106686519E-5</v>
      </c>
      <c r="W80" s="54">
        <f>IF($A80&lt;Customisation!$H$13,M80,M80*(1-Customisation!$H$11*Customisation!$H$12))</f>
        <v>4.06826712E-5</v>
      </c>
      <c r="X80" s="54">
        <f>IF($A80&lt;Customisation!$H$13,N80,N80*(1-Customisation!$H$11*Customisation!$H$12))</f>
        <v>5.9396322299609129E-6</v>
      </c>
      <c r="Y80" s="54">
        <f>IF($A80&lt;Customisation!$H$13,O80,O80*(1-Customisation!$H$11*Customisation!$H$12))</f>
        <v>3.889894853523726E-2</v>
      </c>
      <c r="Z80" s="54">
        <f>IF($A80&lt;Customisation!$H$13,P80,P80*(1-Customisation!$H$11*Customisation!$H$12))</f>
        <v>5.8661812991720845E-3</v>
      </c>
      <c r="AA80" s="54">
        <f t="shared" ref="AA80:AJ80" si="108">G80-Q80</f>
        <v>2.0941488000000006E-4</v>
      </c>
      <c r="AB80" s="54">
        <f t="shared" si="108"/>
        <v>3.1580947534135537E-5</v>
      </c>
      <c r="AC80" s="54">
        <f t="shared" si="108"/>
        <v>1.5833808000000003E-4</v>
      </c>
      <c r="AD80" s="54">
        <f t="shared" si="108"/>
        <v>2.3878277403858579E-5</v>
      </c>
      <c r="AE80" s="54">
        <f t="shared" si="108"/>
        <v>1.698046198744065E-3</v>
      </c>
      <c r="AF80" s="54">
        <f t="shared" si="108"/>
        <v>2.5607496426746082E-4</v>
      </c>
      <c r="AG80" s="54">
        <f t="shared" si="108"/>
        <v>1.6273068480000005E-4</v>
      </c>
      <c r="AH80" s="54">
        <f t="shared" si="108"/>
        <v>2.3758528919843658E-5</v>
      </c>
      <c r="AI80" s="54">
        <f t="shared" si="108"/>
        <v>0.1555957941409491</v>
      </c>
      <c r="AJ80" s="54">
        <f t="shared" si="108"/>
        <v>2.3464725196688345E-2</v>
      </c>
      <c r="AK80" s="1"/>
      <c r="AL80" s="56">
        <f t="shared" si="7"/>
        <v>26.176860000000005</v>
      </c>
      <c r="AM80" s="56">
        <f t="shared" si="8"/>
        <v>5.235371999999999</v>
      </c>
      <c r="AN80" s="1"/>
      <c r="AO80" s="1"/>
      <c r="AP80" s="1"/>
      <c r="AQ80" s="1"/>
      <c r="AR80" s="1"/>
      <c r="AS80" s="1"/>
      <c r="AT80" s="1"/>
      <c r="AU80" s="1"/>
      <c r="AV80" s="1"/>
      <c r="AW80" s="1"/>
      <c r="AX80" s="1"/>
      <c r="AY80" s="54">
        <f>IF($A80&lt;Customisation!$H$13,G80,G80*(1-Customisation!$H$24*Customisation!$H$12))</f>
        <v>2.6176859999999997E-5</v>
      </c>
      <c r="AZ80" s="54">
        <f>IF($A80&lt;Customisation!$H$13,H80,H80*(1-Customisation!$H$24*Customisation!$H$12))</f>
        <v>3.9476184417669413E-6</v>
      </c>
      <c r="BA80" s="54">
        <f>IF($A80&lt;Customisation!$H$13,I80,I80*(1-Customisation!$H$24*Customisation!$H$12))</f>
        <v>1.9792259999999997E-5</v>
      </c>
      <c r="BB80" s="54">
        <f>IF($A80&lt;Customisation!$H$13,J80,J80*(1-Customisation!$H$24*Customisation!$H$12))</f>
        <v>2.9847846754823215E-6</v>
      </c>
      <c r="BC80" s="54">
        <f>IF($A80&lt;Customisation!$H$13,K80,K80*(1-Customisation!$H$24*Customisation!$H$12))</f>
        <v>2.1225577484300807E-4</v>
      </c>
      <c r="BD80" s="54">
        <f>IF($A80&lt;Customisation!$H$13,L80,L80*(1-Customisation!$H$24*Customisation!$H$12))</f>
        <v>3.2009370533432595E-5</v>
      </c>
      <c r="BE80" s="54">
        <f>IF($A80&lt;Customisation!$H$13,M80,M80*(1-Customisation!$H$24*Customisation!$H$12))</f>
        <v>2.03413356E-5</v>
      </c>
      <c r="BF80" s="54">
        <f>IF($A80&lt;Customisation!$H$13,N80,N80*(1-Customisation!$H$24*Customisation!$H$12))</f>
        <v>2.9698161149804565E-6</v>
      </c>
      <c r="BG80" s="54">
        <f>IF($A80&lt;Customisation!$H$13,O80,O80*(1-Customisation!$H$24*Customisation!$H$12))</f>
        <v>1.944947426761863E-2</v>
      </c>
      <c r="BH80" s="54">
        <f>IF($A80&lt;Customisation!$H$13,P80,P80*(1-Customisation!$H$24*Customisation!$H$12))</f>
        <v>2.9330906495860423E-3</v>
      </c>
      <c r="BI80" s="54">
        <f t="shared" si="88"/>
        <v>2.6176859999999997E-5</v>
      </c>
      <c r="BJ80" s="54">
        <f t="shared" si="89"/>
        <v>3.9476184417669413E-6</v>
      </c>
      <c r="BK80" s="54">
        <f t="shared" si="90"/>
        <v>1.9792259999999997E-5</v>
      </c>
      <c r="BL80" s="54">
        <f t="shared" si="91"/>
        <v>2.9847846754823215E-6</v>
      </c>
      <c r="BM80" s="54">
        <f t="shared" si="92"/>
        <v>2.1225577484300807E-4</v>
      </c>
      <c r="BN80" s="54">
        <f t="shared" si="93"/>
        <v>3.2009370533432595E-5</v>
      </c>
      <c r="BO80" s="54">
        <f t="shared" si="94"/>
        <v>2.03413356E-5</v>
      </c>
      <c r="BP80" s="54">
        <f t="shared" si="95"/>
        <v>2.9698161149804565E-6</v>
      </c>
      <c r="BQ80" s="54">
        <f t="shared" si="96"/>
        <v>1.944947426761863E-2</v>
      </c>
      <c r="BR80" s="54">
        <f t="shared" si="97"/>
        <v>2.9330906495860423E-3</v>
      </c>
    </row>
    <row r="81" spans="1:70" ht="14.25" customHeight="1" x14ac:dyDescent="0.3">
      <c r="A81" s="1">
        <f t="shared" si="34"/>
        <v>77</v>
      </c>
      <c r="B81" s="53">
        <f>'Life table'!D79</f>
        <v>0.66941774432775325</v>
      </c>
      <c r="C81" s="53">
        <f>IF($A81&lt;Customisation!$H$13,0,B81)/LOOKUP(Customisation!$H$13,$A$4:$A$104,$B$4:$B$104)</f>
        <v>0.67986685218577736</v>
      </c>
      <c r="D81" s="1">
        <f>IF($A81&lt;=Customisation!$H$13,1,1/(1+Customisation!$H$21)^($A81-Customisation!$H$13))</f>
        <v>0.14641325444882999</v>
      </c>
      <c r="E81" s="1">
        <f t="shared" si="11"/>
        <v>41.306478263923523</v>
      </c>
      <c r="F81" s="1">
        <f t="shared" si="2"/>
        <v>9.9541518420401306E-2</v>
      </c>
      <c r="G81" s="54">
        <f>'Age data'!M85*Customisation!$H$22</f>
        <v>2.6176860000000005E-4</v>
      </c>
      <c r="H81" s="54">
        <f t="shared" si="3"/>
        <v>3.8326392638514006E-5</v>
      </c>
      <c r="I81" s="54">
        <f>'Age data'!N85*Customisation!$H$22</f>
        <v>1.9792260000000002E-4</v>
      </c>
      <c r="J81" s="55">
        <f t="shared" si="4"/>
        <v>2.8978491994974003E-5</v>
      </c>
      <c r="K81" s="54">
        <f>I81*'Life table'!I79</f>
        <v>1.9984210598495899E-3</v>
      </c>
      <c r="L81" s="54">
        <f>J81*'Life table'!J79</f>
        <v>2.9259533113165854E-4</v>
      </c>
      <c r="M81" s="54">
        <f t="shared" si="5"/>
        <v>2.0341335600000004E-4</v>
      </c>
      <c r="N81" s="54">
        <f>((G81-I81)*$AW$5+I81*$AW$6)/(1+Customisation!$H$21)^($A81-12)</f>
        <v>2.8833166164858809E-5</v>
      </c>
      <c r="O81" s="54">
        <f>G81*Customisation!$H$17</f>
        <v>0.19449474267618636</v>
      </c>
      <c r="P81" s="54">
        <f>O81/(1+Customisation!$H$21)^($A81-12)</f>
        <v>2.8476608248408183E-2</v>
      </c>
      <c r="Q81" s="54">
        <f>IF($A81&lt;Customisation!$H$13,G81,G81*(1-Customisation!$H$11*Customisation!$H$12))</f>
        <v>5.2353719999999994E-5</v>
      </c>
      <c r="R81" s="54">
        <f>IF($A81&lt;Customisation!$H$13,H81,H81*(1-Customisation!$H$11*Customisation!$H$12))</f>
        <v>7.6652785277027992E-6</v>
      </c>
      <c r="S81" s="54">
        <f>IF($A81&lt;Customisation!$H$13,I81,I81*(1-Customisation!$H$11*Customisation!$H$12))</f>
        <v>3.9584519999999995E-5</v>
      </c>
      <c r="T81" s="54">
        <f>IF($A81&lt;Customisation!$H$13,J81,J81*(1-Customisation!$H$11*Customisation!$H$12))</f>
        <v>5.7956983989947993E-6</v>
      </c>
      <c r="U81" s="54">
        <f>IF($A81&lt;Customisation!$H$13,K81,K81*(1-Customisation!$H$11*Customisation!$H$12))</f>
        <v>3.9968421196991789E-4</v>
      </c>
      <c r="V81" s="54">
        <f>IF($A81&lt;Customisation!$H$13,L81,L81*(1-Customisation!$H$11*Customisation!$H$12))</f>
        <v>5.8519066226331697E-5</v>
      </c>
      <c r="W81" s="54">
        <f>IF($A81&lt;Customisation!$H$13,M81,M81*(1-Customisation!$H$11*Customisation!$H$12))</f>
        <v>4.06826712E-5</v>
      </c>
      <c r="X81" s="54">
        <f>IF($A81&lt;Customisation!$H$13,N81,N81*(1-Customisation!$H$11*Customisation!$H$12))</f>
        <v>5.7666332329717605E-6</v>
      </c>
      <c r="Y81" s="54">
        <f>IF($A81&lt;Customisation!$H$13,O81,O81*(1-Customisation!$H$11*Customisation!$H$12))</f>
        <v>3.889894853523726E-2</v>
      </c>
      <c r="Z81" s="54">
        <f>IF($A81&lt;Customisation!$H$13,P81,P81*(1-Customisation!$H$11*Customisation!$H$12))</f>
        <v>5.6953216496816355E-3</v>
      </c>
      <c r="AA81" s="54">
        <f t="shared" ref="AA81:AJ81" si="109">G81-Q81</f>
        <v>2.0941488000000006E-4</v>
      </c>
      <c r="AB81" s="54">
        <f t="shared" si="109"/>
        <v>3.066111411081121E-5</v>
      </c>
      <c r="AC81" s="54">
        <f t="shared" si="109"/>
        <v>1.5833808000000003E-4</v>
      </c>
      <c r="AD81" s="54">
        <f t="shared" si="109"/>
        <v>2.3182793595979204E-5</v>
      </c>
      <c r="AE81" s="54">
        <f t="shared" si="109"/>
        <v>1.598736847879672E-3</v>
      </c>
      <c r="AF81" s="54">
        <f t="shared" si="109"/>
        <v>2.3407626490532684E-4</v>
      </c>
      <c r="AG81" s="54">
        <f t="shared" si="109"/>
        <v>1.6273068480000005E-4</v>
      </c>
      <c r="AH81" s="54">
        <f t="shared" si="109"/>
        <v>2.3066532931887049E-5</v>
      </c>
      <c r="AI81" s="54">
        <f t="shared" si="109"/>
        <v>0.1555957941409491</v>
      </c>
      <c r="AJ81" s="54">
        <f t="shared" si="109"/>
        <v>2.2781286598726549E-2</v>
      </c>
      <c r="AK81" s="1"/>
      <c r="AL81" s="56">
        <f t="shared" si="7"/>
        <v>26.176860000000005</v>
      </c>
      <c r="AM81" s="56">
        <f t="shared" si="8"/>
        <v>5.235371999999999</v>
      </c>
      <c r="AN81" s="1"/>
      <c r="AO81" s="1"/>
      <c r="AP81" s="1"/>
      <c r="AQ81" s="1"/>
      <c r="AR81" s="1"/>
      <c r="AS81" s="1"/>
      <c r="AT81" s="1"/>
      <c r="AU81" s="1"/>
      <c r="AV81" s="1"/>
      <c r="AW81" s="1"/>
      <c r="AX81" s="1"/>
      <c r="AY81" s="54">
        <f>IF($A81&lt;Customisation!$H$13,G81,G81*(1-Customisation!$H$24*Customisation!$H$12))</f>
        <v>2.6176859999999997E-5</v>
      </c>
      <c r="AZ81" s="54">
        <f>IF($A81&lt;Customisation!$H$13,H81,H81*(1-Customisation!$H$24*Customisation!$H$12))</f>
        <v>3.8326392638513996E-6</v>
      </c>
      <c r="BA81" s="54">
        <f>IF($A81&lt;Customisation!$H$13,I81,I81*(1-Customisation!$H$24*Customisation!$H$12))</f>
        <v>1.9792259999999997E-5</v>
      </c>
      <c r="BB81" s="54">
        <f>IF($A81&lt;Customisation!$H$13,J81,J81*(1-Customisation!$H$24*Customisation!$H$12))</f>
        <v>2.8978491994973996E-6</v>
      </c>
      <c r="BC81" s="54">
        <f>IF($A81&lt;Customisation!$H$13,K81,K81*(1-Customisation!$H$24*Customisation!$H$12))</f>
        <v>1.9984210598495894E-4</v>
      </c>
      <c r="BD81" s="54">
        <f>IF($A81&lt;Customisation!$H$13,L81,L81*(1-Customisation!$H$24*Customisation!$H$12))</f>
        <v>2.9259533113165848E-5</v>
      </c>
      <c r="BE81" s="54">
        <f>IF($A81&lt;Customisation!$H$13,M81,M81*(1-Customisation!$H$24*Customisation!$H$12))</f>
        <v>2.03413356E-5</v>
      </c>
      <c r="BF81" s="54">
        <f>IF($A81&lt;Customisation!$H$13,N81,N81*(1-Customisation!$H$24*Customisation!$H$12))</f>
        <v>2.8833166164858802E-6</v>
      </c>
      <c r="BG81" s="54">
        <f>IF($A81&lt;Customisation!$H$13,O81,O81*(1-Customisation!$H$24*Customisation!$H$12))</f>
        <v>1.944947426761863E-2</v>
      </c>
      <c r="BH81" s="54">
        <f>IF($A81&lt;Customisation!$H$13,P81,P81*(1-Customisation!$H$24*Customisation!$H$12))</f>
        <v>2.8476608248408177E-3</v>
      </c>
      <c r="BI81" s="54">
        <f t="shared" si="88"/>
        <v>2.6176859999999997E-5</v>
      </c>
      <c r="BJ81" s="54">
        <f t="shared" si="89"/>
        <v>3.8326392638513996E-6</v>
      </c>
      <c r="BK81" s="54">
        <f t="shared" si="90"/>
        <v>1.9792259999999997E-5</v>
      </c>
      <c r="BL81" s="54">
        <f t="shared" si="91"/>
        <v>2.8978491994973996E-6</v>
      </c>
      <c r="BM81" s="54">
        <f t="shared" si="92"/>
        <v>1.9984210598495894E-4</v>
      </c>
      <c r="BN81" s="54">
        <f t="shared" si="93"/>
        <v>2.9259533113165848E-5</v>
      </c>
      <c r="BO81" s="54">
        <f t="shared" si="94"/>
        <v>2.03413356E-5</v>
      </c>
      <c r="BP81" s="54">
        <f t="shared" si="95"/>
        <v>2.8833166164858802E-6</v>
      </c>
      <c r="BQ81" s="54">
        <f t="shared" si="96"/>
        <v>1.944947426761863E-2</v>
      </c>
      <c r="BR81" s="54">
        <f t="shared" si="97"/>
        <v>2.8476608248408177E-3</v>
      </c>
    </row>
    <row r="82" spans="1:70" ht="14.25" customHeight="1" x14ac:dyDescent="0.3">
      <c r="A82" s="1">
        <f t="shared" si="34"/>
        <v>78</v>
      </c>
      <c r="B82" s="53">
        <f>'Life table'!D80</f>
        <v>0.64586762808230291</v>
      </c>
      <c r="C82" s="53">
        <f>IF($A82&lt;Customisation!$H$13,0,B82)/LOOKUP(Customisation!$H$13,$A$4:$A$104,$B$4:$B$104)</f>
        <v>0.65594913632588181</v>
      </c>
      <c r="D82" s="1">
        <f>IF($A82&lt;=Customisation!$H$13,1,1/(1+Customisation!$H$21)^($A82-Customisation!$H$13))</f>
        <v>0.14214879072701941</v>
      </c>
      <c r="E82" s="1">
        <f t="shared" si="11"/>
        <v>41.452891518372354</v>
      </c>
      <c r="F82" s="1">
        <f t="shared" si="2"/>
        <v>9.3242376507156902E-2</v>
      </c>
      <c r="G82" s="54">
        <f>'Age data'!M86*Customisation!$H$22</f>
        <v>2.6176860000000005E-4</v>
      </c>
      <c r="H82" s="54">
        <f t="shared" si="3"/>
        <v>3.7210089940304862E-5</v>
      </c>
      <c r="I82" s="54">
        <f>'Age data'!N86*Customisation!$H$22</f>
        <v>1.9792260000000002E-4</v>
      </c>
      <c r="J82" s="55">
        <f t="shared" si="4"/>
        <v>2.8134458247547576E-5</v>
      </c>
      <c r="K82" s="54">
        <f>I82*'Life table'!I80</f>
        <v>1.8697580049994713E-3</v>
      </c>
      <c r="L82" s="54">
        <f>J82*'Life table'!J80</f>
        <v>2.6578383936283917E-4</v>
      </c>
      <c r="M82" s="54">
        <f t="shared" si="5"/>
        <v>2.0341335600000004E-4</v>
      </c>
      <c r="N82" s="54">
        <f>((G82-I82)*$AW$5+I82*$AW$6)/(1+Customisation!$H$21)^($A82-12)</f>
        <v>2.7993365208600786E-5</v>
      </c>
      <c r="O82" s="54">
        <f>G82*Customisation!$H$17</f>
        <v>0.19449474267618636</v>
      </c>
      <c r="P82" s="54">
        <f>O82/(1+Customisation!$H$21)^($A82-12)</f>
        <v>2.7647192474182705E-2</v>
      </c>
      <c r="Q82" s="54">
        <f>IF($A82&lt;Customisation!$H$13,G82,G82*(1-Customisation!$H$11*Customisation!$H$12))</f>
        <v>5.2353719999999994E-5</v>
      </c>
      <c r="R82" s="54">
        <f>IF($A82&lt;Customisation!$H$13,H82,H82*(1-Customisation!$H$11*Customisation!$H$12))</f>
        <v>7.4420179880609708E-6</v>
      </c>
      <c r="S82" s="54">
        <f>IF($A82&lt;Customisation!$H$13,I82,I82*(1-Customisation!$H$11*Customisation!$H$12))</f>
        <v>3.9584519999999995E-5</v>
      </c>
      <c r="T82" s="54">
        <f>IF($A82&lt;Customisation!$H$13,J82,J82*(1-Customisation!$H$11*Customisation!$H$12))</f>
        <v>5.626891649509514E-6</v>
      </c>
      <c r="U82" s="54">
        <f>IF($A82&lt;Customisation!$H$13,K82,K82*(1-Customisation!$H$11*Customisation!$H$12))</f>
        <v>3.7395160099989419E-4</v>
      </c>
      <c r="V82" s="54">
        <f>IF($A82&lt;Customisation!$H$13,L82,L82*(1-Customisation!$H$11*Customisation!$H$12))</f>
        <v>5.3156767872567821E-5</v>
      </c>
      <c r="W82" s="54">
        <f>IF($A82&lt;Customisation!$H$13,M82,M82*(1-Customisation!$H$11*Customisation!$H$12))</f>
        <v>4.06826712E-5</v>
      </c>
      <c r="X82" s="54">
        <f>IF($A82&lt;Customisation!$H$13,N82,N82*(1-Customisation!$H$11*Customisation!$H$12))</f>
        <v>5.5986730417201561E-6</v>
      </c>
      <c r="Y82" s="54">
        <f>IF($A82&lt;Customisation!$H$13,O82,O82*(1-Customisation!$H$11*Customisation!$H$12))</f>
        <v>3.889894853523726E-2</v>
      </c>
      <c r="Z82" s="54">
        <f>IF($A82&lt;Customisation!$H$13,P82,P82*(1-Customisation!$H$11*Customisation!$H$12))</f>
        <v>5.52943849483654E-3</v>
      </c>
      <c r="AA82" s="54">
        <f t="shared" ref="AA82:AJ82" si="110">G82-Q82</f>
        <v>2.0941488000000006E-4</v>
      </c>
      <c r="AB82" s="54">
        <f t="shared" si="110"/>
        <v>2.976807195224389E-5</v>
      </c>
      <c r="AC82" s="54">
        <f t="shared" si="110"/>
        <v>1.5833808000000003E-4</v>
      </c>
      <c r="AD82" s="54">
        <f t="shared" si="110"/>
        <v>2.2507566598038063E-5</v>
      </c>
      <c r="AE82" s="54">
        <f t="shared" si="110"/>
        <v>1.4958064039995772E-3</v>
      </c>
      <c r="AF82" s="54">
        <f t="shared" si="110"/>
        <v>2.1262707149027134E-4</v>
      </c>
      <c r="AG82" s="54">
        <f t="shared" si="110"/>
        <v>1.6273068480000005E-4</v>
      </c>
      <c r="AH82" s="54">
        <f t="shared" si="110"/>
        <v>2.2394692166880631E-5</v>
      </c>
      <c r="AI82" s="54">
        <f t="shared" si="110"/>
        <v>0.1555957941409491</v>
      </c>
      <c r="AJ82" s="54">
        <f t="shared" si="110"/>
        <v>2.2117753979346164E-2</v>
      </c>
      <c r="AK82" s="1"/>
      <c r="AL82" s="56">
        <f t="shared" si="7"/>
        <v>26.176860000000005</v>
      </c>
      <c r="AM82" s="56">
        <f t="shared" si="8"/>
        <v>5.235371999999999</v>
      </c>
      <c r="AN82" s="1"/>
      <c r="AO82" s="1"/>
      <c r="AP82" s="1"/>
      <c r="AQ82" s="1"/>
      <c r="AR82" s="1"/>
      <c r="AS82" s="1"/>
      <c r="AT82" s="1"/>
      <c r="AU82" s="1"/>
      <c r="AV82" s="1"/>
      <c r="AW82" s="1"/>
      <c r="AX82" s="1"/>
      <c r="AY82" s="54">
        <f>IF($A82&lt;Customisation!$H$13,G82,G82*(1-Customisation!$H$24*Customisation!$H$12))</f>
        <v>2.6176859999999997E-5</v>
      </c>
      <c r="AZ82" s="54">
        <f>IF($A82&lt;Customisation!$H$13,H82,H82*(1-Customisation!$H$24*Customisation!$H$12))</f>
        <v>3.7210089940304854E-6</v>
      </c>
      <c r="BA82" s="54">
        <f>IF($A82&lt;Customisation!$H$13,I82,I82*(1-Customisation!$H$24*Customisation!$H$12))</f>
        <v>1.9792259999999997E-5</v>
      </c>
      <c r="BB82" s="54">
        <f>IF($A82&lt;Customisation!$H$13,J82,J82*(1-Customisation!$H$24*Customisation!$H$12))</f>
        <v>2.813445824754757E-6</v>
      </c>
      <c r="BC82" s="54">
        <f>IF($A82&lt;Customisation!$H$13,K82,K82*(1-Customisation!$H$24*Customisation!$H$12))</f>
        <v>1.869758004999471E-4</v>
      </c>
      <c r="BD82" s="54">
        <f>IF($A82&lt;Customisation!$H$13,L82,L82*(1-Customisation!$H$24*Customisation!$H$12))</f>
        <v>2.6578383936283911E-5</v>
      </c>
      <c r="BE82" s="54">
        <f>IF($A82&lt;Customisation!$H$13,M82,M82*(1-Customisation!$H$24*Customisation!$H$12))</f>
        <v>2.03413356E-5</v>
      </c>
      <c r="BF82" s="54">
        <f>IF($A82&lt;Customisation!$H$13,N82,N82*(1-Customisation!$H$24*Customisation!$H$12))</f>
        <v>2.799336520860078E-6</v>
      </c>
      <c r="BG82" s="54">
        <f>IF($A82&lt;Customisation!$H$13,O82,O82*(1-Customisation!$H$24*Customisation!$H$12))</f>
        <v>1.944947426761863E-2</v>
      </c>
      <c r="BH82" s="54">
        <f>IF($A82&lt;Customisation!$H$13,P82,P82*(1-Customisation!$H$24*Customisation!$H$12))</f>
        <v>2.76471924741827E-3</v>
      </c>
      <c r="BI82" s="54">
        <f t="shared" si="88"/>
        <v>2.6176859999999997E-5</v>
      </c>
      <c r="BJ82" s="54">
        <f t="shared" si="89"/>
        <v>3.7210089940304854E-6</v>
      </c>
      <c r="BK82" s="54">
        <f t="shared" si="90"/>
        <v>1.9792259999999997E-5</v>
      </c>
      <c r="BL82" s="54">
        <f t="shared" si="91"/>
        <v>2.813445824754757E-6</v>
      </c>
      <c r="BM82" s="54">
        <f t="shared" si="92"/>
        <v>1.869758004999471E-4</v>
      </c>
      <c r="BN82" s="54">
        <f t="shared" si="93"/>
        <v>2.6578383936283911E-5</v>
      </c>
      <c r="BO82" s="54">
        <f t="shared" si="94"/>
        <v>2.03413356E-5</v>
      </c>
      <c r="BP82" s="54">
        <f t="shared" si="95"/>
        <v>2.799336520860078E-6</v>
      </c>
      <c r="BQ82" s="54">
        <f t="shared" si="96"/>
        <v>1.944947426761863E-2</v>
      </c>
      <c r="BR82" s="54">
        <f t="shared" si="97"/>
        <v>2.76471924741827E-3</v>
      </c>
    </row>
    <row r="83" spans="1:70" ht="14.25" customHeight="1" x14ac:dyDescent="0.3">
      <c r="A83" s="1">
        <f t="shared" si="34"/>
        <v>79</v>
      </c>
      <c r="B83" s="53">
        <f>'Life table'!D81</f>
        <v>0.62314600492636751</v>
      </c>
      <c r="C83" s="53">
        <f>IF($A83&lt;Customisation!$H$13,0,B83)/LOOKUP(Customisation!$H$13,$A$4:$A$104,$B$4:$B$104)</f>
        <v>0.63287284570993729</v>
      </c>
      <c r="D83" s="1">
        <f>IF($A83&lt;=Customisation!$H$13,1,1/(1+Customisation!$H$21)^($A83-Customisation!$H$13))</f>
        <v>0.1380085346864266</v>
      </c>
      <c r="E83" s="1">
        <f t="shared" si="11"/>
        <v>41.595040309099375</v>
      </c>
      <c r="F83" s="1">
        <f t="shared" si="2"/>
        <v>8.7341854079257389E-2</v>
      </c>
      <c r="G83" s="54">
        <f>'Age data'!M87*Customisation!$H$22</f>
        <v>2.6176860000000005E-4</v>
      </c>
      <c r="H83" s="54">
        <f t="shared" si="3"/>
        <v>3.6126300912917338E-5</v>
      </c>
      <c r="I83" s="54">
        <f>'Age data'!N87*Customisation!$H$22</f>
        <v>1.9792260000000002E-4</v>
      </c>
      <c r="J83" s="55">
        <f t="shared" si="4"/>
        <v>2.731500800732774E-5</v>
      </c>
      <c r="K83" s="54">
        <f>I83*'Life table'!I81</f>
        <v>1.7364035400732479E-3</v>
      </c>
      <c r="L83" s="54">
        <f>J83*'Life table'!J81</f>
        <v>2.3963850818983277E-4</v>
      </c>
      <c r="M83" s="54">
        <f t="shared" si="5"/>
        <v>2.0341335600000004E-4</v>
      </c>
      <c r="N83" s="54">
        <f>((G83-I83)*$AW$5+I83*$AW$6)/(1+Customisation!$H$21)^($A83-12)</f>
        <v>2.7178024474369694E-5</v>
      </c>
      <c r="O83" s="54">
        <f>G83*Customisation!$H$17</f>
        <v>0.19449474267618636</v>
      </c>
      <c r="P83" s="54">
        <f>O83/(1+Customisation!$H$21)^($A83-12)</f>
        <v>2.684193444095408E-2</v>
      </c>
      <c r="Q83" s="54">
        <f>IF($A83&lt;Customisation!$H$13,G83,G83*(1-Customisation!$H$11*Customisation!$H$12))</f>
        <v>5.2353719999999994E-5</v>
      </c>
      <c r="R83" s="54">
        <f>IF($A83&lt;Customisation!$H$13,H83,H83*(1-Customisation!$H$11*Customisation!$H$12))</f>
        <v>7.2252601825834658E-6</v>
      </c>
      <c r="S83" s="54">
        <f>IF($A83&lt;Customisation!$H$13,I83,I83*(1-Customisation!$H$11*Customisation!$H$12))</f>
        <v>3.9584519999999995E-5</v>
      </c>
      <c r="T83" s="54">
        <f>IF($A83&lt;Customisation!$H$13,J83,J83*(1-Customisation!$H$11*Customisation!$H$12))</f>
        <v>5.4630016014655465E-6</v>
      </c>
      <c r="U83" s="54">
        <f>IF($A83&lt;Customisation!$H$13,K83,K83*(1-Customisation!$H$11*Customisation!$H$12))</f>
        <v>3.4728070801464951E-4</v>
      </c>
      <c r="V83" s="54">
        <f>IF($A83&lt;Customisation!$H$13,L83,L83*(1-Customisation!$H$11*Customisation!$H$12))</f>
        <v>4.7927701637966542E-5</v>
      </c>
      <c r="W83" s="54">
        <f>IF($A83&lt;Customisation!$H$13,M83,M83*(1-Customisation!$H$11*Customisation!$H$12))</f>
        <v>4.06826712E-5</v>
      </c>
      <c r="X83" s="54">
        <f>IF($A83&lt;Customisation!$H$13,N83,N83*(1-Customisation!$H$11*Customisation!$H$12))</f>
        <v>5.4356048948739375E-6</v>
      </c>
      <c r="Y83" s="54">
        <f>IF($A83&lt;Customisation!$H$13,O83,O83*(1-Customisation!$H$11*Customisation!$H$12))</f>
        <v>3.889894853523726E-2</v>
      </c>
      <c r="Z83" s="54">
        <f>IF($A83&lt;Customisation!$H$13,P83,P83*(1-Customisation!$H$11*Customisation!$H$12))</f>
        <v>5.3683868881908145E-3</v>
      </c>
      <c r="AA83" s="54">
        <f t="shared" ref="AA83:AJ83" si="111">G83-Q83</f>
        <v>2.0941488000000006E-4</v>
      </c>
      <c r="AB83" s="54">
        <f t="shared" si="111"/>
        <v>2.8901040730333873E-5</v>
      </c>
      <c r="AC83" s="54">
        <f t="shared" si="111"/>
        <v>1.5833808000000003E-4</v>
      </c>
      <c r="AD83" s="54">
        <f t="shared" si="111"/>
        <v>2.1852006405862193E-5</v>
      </c>
      <c r="AE83" s="54">
        <f t="shared" si="111"/>
        <v>1.3891228320585985E-3</v>
      </c>
      <c r="AF83" s="54">
        <f t="shared" si="111"/>
        <v>1.9171080655186622E-4</v>
      </c>
      <c r="AG83" s="54">
        <f t="shared" si="111"/>
        <v>1.6273068480000005E-4</v>
      </c>
      <c r="AH83" s="54">
        <f t="shared" si="111"/>
        <v>2.1742419579495757E-5</v>
      </c>
      <c r="AI83" s="54">
        <f t="shared" si="111"/>
        <v>0.1555957941409491</v>
      </c>
      <c r="AJ83" s="54">
        <f t="shared" si="111"/>
        <v>2.1473547552763265E-2</v>
      </c>
      <c r="AK83" s="1"/>
      <c r="AL83" s="56">
        <f t="shared" si="7"/>
        <v>26.176860000000005</v>
      </c>
      <c r="AM83" s="56">
        <f t="shared" si="8"/>
        <v>5.235371999999999</v>
      </c>
      <c r="AN83" s="1"/>
      <c r="AO83" s="1"/>
      <c r="AP83" s="1"/>
      <c r="AQ83" s="1"/>
      <c r="AR83" s="1"/>
      <c r="AS83" s="1"/>
      <c r="AT83" s="1"/>
      <c r="AU83" s="1"/>
      <c r="AV83" s="1"/>
      <c r="AW83" s="1"/>
      <c r="AX83" s="1"/>
      <c r="AY83" s="54">
        <f>IF($A83&lt;Customisation!$H$13,G83,G83*(1-Customisation!$H$24*Customisation!$H$12))</f>
        <v>2.6176859999999997E-5</v>
      </c>
      <c r="AZ83" s="54">
        <f>IF($A83&lt;Customisation!$H$13,H83,H83*(1-Customisation!$H$24*Customisation!$H$12))</f>
        <v>3.6126300912917329E-6</v>
      </c>
      <c r="BA83" s="54">
        <f>IF($A83&lt;Customisation!$H$13,I83,I83*(1-Customisation!$H$24*Customisation!$H$12))</f>
        <v>1.9792259999999997E-5</v>
      </c>
      <c r="BB83" s="54">
        <f>IF($A83&lt;Customisation!$H$13,J83,J83*(1-Customisation!$H$24*Customisation!$H$12))</f>
        <v>2.7315008007327732E-6</v>
      </c>
      <c r="BC83" s="54">
        <f>IF($A83&lt;Customisation!$H$13,K83,K83*(1-Customisation!$H$24*Customisation!$H$12))</f>
        <v>1.7364035400732475E-4</v>
      </c>
      <c r="BD83" s="54">
        <f>IF($A83&lt;Customisation!$H$13,L83,L83*(1-Customisation!$H$24*Customisation!$H$12))</f>
        <v>2.3963850818983271E-5</v>
      </c>
      <c r="BE83" s="54">
        <f>IF($A83&lt;Customisation!$H$13,M83,M83*(1-Customisation!$H$24*Customisation!$H$12))</f>
        <v>2.03413356E-5</v>
      </c>
      <c r="BF83" s="54">
        <f>IF($A83&lt;Customisation!$H$13,N83,N83*(1-Customisation!$H$24*Customisation!$H$12))</f>
        <v>2.7178024474369688E-6</v>
      </c>
      <c r="BG83" s="54">
        <f>IF($A83&lt;Customisation!$H$13,O83,O83*(1-Customisation!$H$24*Customisation!$H$12))</f>
        <v>1.944947426761863E-2</v>
      </c>
      <c r="BH83" s="54">
        <f>IF($A83&lt;Customisation!$H$13,P83,P83*(1-Customisation!$H$24*Customisation!$H$12))</f>
        <v>2.6841934440954072E-3</v>
      </c>
      <c r="BI83" s="54">
        <f t="shared" si="88"/>
        <v>2.6176859999999997E-5</v>
      </c>
      <c r="BJ83" s="54">
        <f t="shared" si="89"/>
        <v>3.6126300912917329E-6</v>
      </c>
      <c r="BK83" s="54">
        <f t="shared" si="90"/>
        <v>1.9792259999999997E-5</v>
      </c>
      <c r="BL83" s="54">
        <f t="shared" si="91"/>
        <v>2.7315008007327732E-6</v>
      </c>
      <c r="BM83" s="54">
        <f t="shared" si="92"/>
        <v>1.7364035400732475E-4</v>
      </c>
      <c r="BN83" s="54">
        <f t="shared" si="93"/>
        <v>2.3963850818983271E-5</v>
      </c>
      <c r="BO83" s="54">
        <f t="shared" si="94"/>
        <v>2.03413356E-5</v>
      </c>
      <c r="BP83" s="54">
        <f t="shared" si="95"/>
        <v>2.7178024474369688E-6</v>
      </c>
      <c r="BQ83" s="54">
        <f t="shared" si="96"/>
        <v>1.944947426761863E-2</v>
      </c>
      <c r="BR83" s="54">
        <f t="shared" si="97"/>
        <v>2.6841934440954072E-3</v>
      </c>
    </row>
    <row r="84" spans="1:70" ht="14.25" customHeight="1" x14ac:dyDescent="0.3">
      <c r="A84" s="1">
        <f t="shared" si="34"/>
        <v>80</v>
      </c>
      <c r="B84" s="53">
        <f>'Life table'!D82</f>
        <v>0.60122372847305794</v>
      </c>
      <c r="C84" s="53">
        <f>IF($A84&lt;Customisation!$H$13,0,B84)/LOOKUP(Customisation!$H$13,$A$4:$A$104,$B$4:$B$104)</f>
        <v>0.61060837899786169</v>
      </c>
      <c r="D84" s="1">
        <f>IF($A84&lt;=Customisation!$H$13,1,1/(1+Customisation!$H$21)^($A84-Customisation!$H$13))</f>
        <v>0.13398886862759865</v>
      </c>
      <c r="E84" s="1">
        <f t="shared" si="11"/>
        <v>41.733048843785802</v>
      </c>
      <c r="F84" s="1">
        <f t="shared" si="2"/>
        <v>8.1814725876455455E-2</v>
      </c>
      <c r="G84" s="54">
        <f>'Age data'!M88*Customisation!$H$22</f>
        <v>2.6176860000000005E-4</v>
      </c>
      <c r="H84" s="54">
        <f t="shared" si="3"/>
        <v>3.5074078556230426E-5</v>
      </c>
      <c r="I84" s="54">
        <f>'Age data'!N88*Customisation!$H$22</f>
        <v>1.9792260000000002E-4</v>
      </c>
      <c r="J84" s="55">
        <f t="shared" si="4"/>
        <v>2.6519425249832758E-5</v>
      </c>
      <c r="K84" s="54">
        <f>I84*'Life table'!I82</f>
        <v>1.5981866033117559E-3</v>
      </c>
      <c r="L84" s="54">
        <f>J84*'Life table'!J82</f>
        <v>2.1413921483352699E-4</v>
      </c>
      <c r="M84" s="54">
        <f t="shared" si="5"/>
        <v>2.0341335600000004E-4</v>
      </c>
      <c r="N84" s="54">
        <f>((G84-I84)*$AW$5+I84*$AW$6)/(1+Customisation!$H$21)^($A84-12)</f>
        <v>2.6386431528514268E-5</v>
      </c>
      <c r="O84" s="54">
        <f>G84*Customisation!$H$17</f>
        <v>0.19449474267618636</v>
      </c>
      <c r="P84" s="54">
        <f>O84/(1+Customisation!$H$21)^($A84-12)</f>
        <v>2.6060130525198139E-2</v>
      </c>
      <c r="Q84" s="54">
        <f>IF($A84&lt;Customisation!$H$13,G84,G84*(1-Customisation!$H$11*Customisation!$H$12))</f>
        <v>5.2353719999999994E-5</v>
      </c>
      <c r="R84" s="54">
        <f>IF($A84&lt;Customisation!$H$13,H84,H84*(1-Customisation!$H$11*Customisation!$H$12))</f>
        <v>7.0148157112460835E-6</v>
      </c>
      <c r="S84" s="54">
        <f>IF($A84&lt;Customisation!$H$13,I84,I84*(1-Customisation!$H$11*Customisation!$H$12))</f>
        <v>3.9584519999999995E-5</v>
      </c>
      <c r="T84" s="54">
        <f>IF($A84&lt;Customisation!$H$13,J84,J84*(1-Customisation!$H$11*Customisation!$H$12))</f>
        <v>5.3038850499665506E-6</v>
      </c>
      <c r="U84" s="54">
        <f>IF($A84&lt;Customisation!$H$13,K84,K84*(1-Customisation!$H$11*Customisation!$H$12))</f>
        <v>3.1963732066235111E-4</v>
      </c>
      <c r="V84" s="54">
        <f>IF($A84&lt;Customisation!$H$13,L84,L84*(1-Customisation!$H$11*Customisation!$H$12))</f>
        <v>4.2827842966705386E-5</v>
      </c>
      <c r="W84" s="54">
        <f>IF($A84&lt;Customisation!$H$13,M84,M84*(1-Customisation!$H$11*Customisation!$H$12))</f>
        <v>4.06826712E-5</v>
      </c>
      <c r="X84" s="54">
        <f>IF($A84&lt;Customisation!$H$13,N84,N84*(1-Customisation!$H$11*Customisation!$H$12))</f>
        <v>5.2772863057028527E-6</v>
      </c>
      <c r="Y84" s="54">
        <f>IF($A84&lt;Customisation!$H$13,O84,O84*(1-Customisation!$H$11*Customisation!$H$12))</f>
        <v>3.889894853523726E-2</v>
      </c>
      <c r="Z84" s="54">
        <f>IF($A84&lt;Customisation!$H$13,P84,P84*(1-Customisation!$H$11*Customisation!$H$12))</f>
        <v>5.212026105039627E-3</v>
      </c>
      <c r="AA84" s="54">
        <f t="shared" ref="AA84:AJ84" si="112">G84-Q84</f>
        <v>2.0941488000000006E-4</v>
      </c>
      <c r="AB84" s="54">
        <f t="shared" si="112"/>
        <v>2.8059262844984341E-5</v>
      </c>
      <c r="AC84" s="54">
        <f t="shared" si="112"/>
        <v>1.5833808000000003E-4</v>
      </c>
      <c r="AD84" s="54">
        <f t="shared" si="112"/>
        <v>2.1215540199866209E-5</v>
      </c>
      <c r="AE84" s="54">
        <f t="shared" si="112"/>
        <v>1.2785492826494049E-3</v>
      </c>
      <c r="AF84" s="54">
        <f t="shared" si="112"/>
        <v>1.713113718668216E-4</v>
      </c>
      <c r="AG84" s="54">
        <f t="shared" si="112"/>
        <v>1.6273068480000005E-4</v>
      </c>
      <c r="AH84" s="54">
        <f t="shared" si="112"/>
        <v>2.1109145222811414E-5</v>
      </c>
      <c r="AI84" s="54">
        <f t="shared" si="112"/>
        <v>0.1555957941409491</v>
      </c>
      <c r="AJ84" s="54">
        <f t="shared" si="112"/>
        <v>2.0848104420158511E-2</v>
      </c>
      <c r="AK84" s="1"/>
      <c r="AL84" s="56">
        <f t="shared" si="7"/>
        <v>26.176860000000005</v>
      </c>
      <c r="AM84" s="56">
        <f t="shared" si="8"/>
        <v>5.235371999999999</v>
      </c>
      <c r="AN84" s="1"/>
      <c r="AO84" s="1"/>
      <c r="AP84" s="1"/>
      <c r="AQ84" s="1"/>
      <c r="AR84" s="1"/>
      <c r="AS84" s="1"/>
      <c r="AT84" s="1"/>
      <c r="AU84" s="1"/>
      <c r="AV84" s="1"/>
      <c r="AW84" s="1"/>
      <c r="AX84" s="1"/>
      <c r="AY84" s="54">
        <f>IF($A84&lt;Customisation!$H$13,G84,G84*(1-Customisation!$H$24*Customisation!$H$12))</f>
        <v>2.6176859999999997E-5</v>
      </c>
      <c r="AZ84" s="54">
        <f>IF($A84&lt;Customisation!$H$13,H84,H84*(1-Customisation!$H$24*Customisation!$H$12))</f>
        <v>3.5074078556230417E-6</v>
      </c>
      <c r="BA84" s="54">
        <f>IF($A84&lt;Customisation!$H$13,I84,I84*(1-Customisation!$H$24*Customisation!$H$12))</f>
        <v>1.9792259999999997E-5</v>
      </c>
      <c r="BB84" s="54">
        <f>IF($A84&lt;Customisation!$H$13,J84,J84*(1-Customisation!$H$24*Customisation!$H$12))</f>
        <v>2.6519425249832753E-6</v>
      </c>
      <c r="BC84" s="54">
        <f>IF($A84&lt;Customisation!$H$13,K84,K84*(1-Customisation!$H$24*Customisation!$H$12))</f>
        <v>1.5981866033117556E-4</v>
      </c>
      <c r="BD84" s="54">
        <f>IF($A84&lt;Customisation!$H$13,L84,L84*(1-Customisation!$H$24*Customisation!$H$12))</f>
        <v>2.1413921483352693E-5</v>
      </c>
      <c r="BE84" s="54">
        <f>IF($A84&lt;Customisation!$H$13,M84,M84*(1-Customisation!$H$24*Customisation!$H$12))</f>
        <v>2.03413356E-5</v>
      </c>
      <c r="BF84" s="54">
        <f>IF($A84&lt;Customisation!$H$13,N84,N84*(1-Customisation!$H$24*Customisation!$H$12))</f>
        <v>2.6386431528514264E-6</v>
      </c>
      <c r="BG84" s="54">
        <f>IF($A84&lt;Customisation!$H$13,O84,O84*(1-Customisation!$H$24*Customisation!$H$12))</f>
        <v>1.944947426761863E-2</v>
      </c>
      <c r="BH84" s="54">
        <f>IF($A84&lt;Customisation!$H$13,P84,P84*(1-Customisation!$H$24*Customisation!$H$12))</f>
        <v>2.6060130525198135E-3</v>
      </c>
      <c r="BI84" s="54">
        <f t="shared" si="88"/>
        <v>2.6176859999999997E-5</v>
      </c>
      <c r="BJ84" s="54">
        <f t="shared" si="89"/>
        <v>3.5074078556230417E-6</v>
      </c>
      <c r="BK84" s="54">
        <f t="shared" si="90"/>
        <v>1.9792259999999997E-5</v>
      </c>
      <c r="BL84" s="54">
        <f t="shared" si="91"/>
        <v>2.6519425249832753E-6</v>
      </c>
      <c r="BM84" s="54">
        <f t="shared" si="92"/>
        <v>1.5981866033117556E-4</v>
      </c>
      <c r="BN84" s="54">
        <f t="shared" si="93"/>
        <v>2.1413921483352693E-5</v>
      </c>
      <c r="BO84" s="54">
        <f t="shared" si="94"/>
        <v>2.03413356E-5</v>
      </c>
      <c r="BP84" s="54">
        <f t="shared" si="95"/>
        <v>2.6386431528514264E-6</v>
      </c>
      <c r="BQ84" s="54">
        <f t="shared" si="96"/>
        <v>1.944947426761863E-2</v>
      </c>
      <c r="BR84" s="54">
        <f t="shared" si="97"/>
        <v>2.6060130525198135E-3</v>
      </c>
    </row>
    <row r="85" spans="1:70" ht="14.25" customHeight="1" x14ac:dyDescent="0.3">
      <c r="A85" s="1">
        <f t="shared" si="34"/>
        <v>81</v>
      </c>
      <c r="B85" s="53">
        <f>'Life table'!D83</f>
        <v>0.56003389083536881</v>
      </c>
      <c r="C85" s="53">
        <f>IF($A85&lt;Customisation!$H$13,0,B85)/LOOKUP(Customisation!$H$13,$A$4:$A$104,$B$4:$B$104)</f>
        <v>0.56877559895271823</v>
      </c>
      <c r="D85" s="1">
        <f>IF($A85&lt;=Customisation!$H$13,1,1/(1+Customisation!$H$21)^($A85-Customisation!$H$13))</f>
        <v>0.13008628022096957</v>
      </c>
      <c r="E85" s="1">
        <f t="shared" si="11"/>
        <v>41.867037712413399</v>
      </c>
      <c r="F85" s="1">
        <f t="shared" si="2"/>
        <v>7.3989901948213116E-2</v>
      </c>
      <c r="G85" s="54">
        <f>'Age data'!M89*Customisation!$H$22</f>
        <v>2.6176860000000005E-4</v>
      </c>
      <c r="H85" s="54">
        <f t="shared" si="3"/>
        <v>3.4052503452650905E-5</v>
      </c>
      <c r="I85" s="54">
        <f>'Age data'!N89*Customisation!$H$22</f>
        <v>1.9792260000000002E-4</v>
      </c>
      <c r="J85" s="55">
        <f t="shared" si="4"/>
        <v>2.5747014805662877E-5</v>
      </c>
      <c r="K85" s="54">
        <f>I85*'Life table'!I83</f>
        <v>1.5105302708292687E-3</v>
      </c>
      <c r="L85" s="54">
        <f>J85*'Life table'!J83</f>
        <v>1.9649926409335332E-4</v>
      </c>
      <c r="M85" s="54">
        <f t="shared" si="5"/>
        <v>2.0341335600000004E-4</v>
      </c>
      <c r="N85" s="54">
        <f>((G85-I85)*$AW$5+I85*$AW$6)/(1+Customisation!$H$21)^($A85-12)</f>
        <v>2.5617894687877931E-5</v>
      </c>
      <c r="O85" s="54">
        <f>G85*Customisation!$H$17</f>
        <v>0.19449474267618636</v>
      </c>
      <c r="P85" s="54">
        <f>O85/(1+Customisation!$H$21)^($A85-12)</f>
        <v>2.5301097597279748E-2</v>
      </c>
      <c r="Q85" s="54">
        <f>IF($A85&lt;Customisation!$H$13,G85,G85*(1-Customisation!$H$11*Customisation!$H$12))</f>
        <v>5.2353719999999994E-5</v>
      </c>
      <c r="R85" s="54">
        <f>IF($A85&lt;Customisation!$H$13,H85,H85*(1-Customisation!$H$11*Customisation!$H$12))</f>
        <v>6.8105006905301791E-6</v>
      </c>
      <c r="S85" s="54">
        <f>IF($A85&lt;Customisation!$H$13,I85,I85*(1-Customisation!$H$11*Customisation!$H$12))</f>
        <v>3.9584519999999995E-5</v>
      </c>
      <c r="T85" s="54">
        <f>IF($A85&lt;Customisation!$H$13,J85,J85*(1-Customisation!$H$11*Customisation!$H$12))</f>
        <v>5.1494029611325745E-6</v>
      </c>
      <c r="U85" s="54">
        <f>IF($A85&lt;Customisation!$H$13,K85,K85*(1-Customisation!$H$11*Customisation!$H$12))</f>
        <v>3.0210605416585367E-4</v>
      </c>
      <c r="V85" s="54">
        <f>IF($A85&lt;Customisation!$H$13,L85,L85*(1-Customisation!$H$11*Customisation!$H$12))</f>
        <v>3.9299852818670654E-5</v>
      </c>
      <c r="W85" s="54">
        <f>IF($A85&lt;Customisation!$H$13,M85,M85*(1-Customisation!$H$11*Customisation!$H$12))</f>
        <v>4.06826712E-5</v>
      </c>
      <c r="X85" s="54">
        <f>IF($A85&lt;Customisation!$H$13,N85,N85*(1-Customisation!$H$11*Customisation!$H$12))</f>
        <v>5.1235789375755848E-6</v>
      </c>
      <c r="Y85" s="54">
        <f>IF($A85&lt;Customisation!$H$13,O85,O85*(1-Customisation!$H$11*Customisation!$H$12))</f>
        <v>3.889894853523726E-2</v>
      </c>
      <c r="Z85" s="54">
        <f>IF($A85&lt;Customisation!$H$13,P85,P85*(1-Customisation!$H$11*Customisation!$H$12))</f>
        <v>5.0602195194559482E-3</v>
      </c>
      <c r="AA85" s="54">
        <f t="shared" ref="AA85:AJ85" si="113">G85-Q85</f>
        <v>2.0941488000000006E-4</v>
      </c>
      <c r="AB85" s="54">
        <f t="shared" si="113"/>
        <v>2.7242002762120727E-5</v>
      </c>
      <c r="AC85" s="54">
        <f t="shared" si="113"/>
        <v>1.5833808000000003E-4</v>
      </c>
      <c r="AD85" s="54">
        <f t="shared" si="113"/>
        <v>2.0597611844530301E-5</v>
      </c>
      <c r="AE85" s="54">
        <f t="shared" si="113"/>
        <v>1.2084242166634151E-3</v>
      </c>
      <c r="AF85" s="54">
        <f t="shared" si="113"/>
        <v>1.5719941127468267E-4</v>
      </c>
      <c r="AG85" s="54">
        <f t="shared" si="113"/>
        <v>1.6273068480000005E-4</v>
      </c>
      <c r="AH85" s="54">
        <f t="shared" si="113"/>
        <v>2.0494315750302346E-5</v>
      </c>
      <c r="AI85" s="54">
        <f t="shared" si="113"/>
        <v>0.1555957941409491</v>
      </c>
      <c r="AJ85" s="54">
        <f t="shared" si="113"/>
        <v>2.02408780778238E-2</v>
      </c>
      <c r="AK85" s="1"/>
      <c r="AL85" s="56">
        <f t="shared" si="7"/>
        <v>26.176860000000005</v>
      </c>
      <c r="AM85" s="56">
        <f t="shared" si="8"/>
        <v>5.235371999999999</v>
      </c>
      <c r="AN85" s="1"/>
      <c r="AO85" s="1"/>
      <c r="AP85" s="1"/>
      <c r="AQ85" s="1"/>
      <c r="AR85" s="1"/>
      <c r="AS85" s="1"/>
      <c r="AT85" s="1"/>
      <c r="AU85" s="1"/>
      <c r="AV85" s="1"/>
      <c r="AW85" s="1"/>
      <c r="AX85" s="1"/>
      <c r="AY85" s="54">
        <f>IF($A85&lt;Customisation!$H$13,G85,G85*(1-Customisation!$H$24*Customisation!$H$12))</f>
        <v>2.6176859999999997E-5</v>
      </c>
      <c r="AZ85" s="54">
        <f>IF($A85&lt;Customisation!$H$13,H85,H85*(1-Customisation!$H$24*Customisation!$H$12))</f>
        <v>3.4052503452650896E-6</v>
      </c>
      <c r="BA85" s="54">
        <f>IF($A85&lt;Customisation!$H$13,I85,I85*(1-Customisation!$H$24*Customisation!$H$12))</f>
        <v>1.9792259999999997E-5</v>
      </c>
      <c r="BB85" s="54">
        <f>IF($A85&lt;Customisation!$H$13,J85,J85*(1-Customisation!$H$24*Customisation!$H$12))</f>
        <v>2.5747014805662872E-6</v>
      </c>
      <c r="BC85" s="54">
        <f>IF($A85&lt;Customisation!$H$13,K85,K85*(1-Customisation!$H$24*Customisation!$H$12))</f>
        <v>1.5105302708292684E-4</v>
      </c>
      <c r="BD85" s="54">
        <f>IF($A85&lt;Customisation!$H$13,L85,L85*(1-Customisation!$H$24*Customisation!$H$12))</f>
        <v>1.9649926409335327E-5</v>
      </c>
      <c r="BE85" s="54">
        <f>IF($A85&lt;Customisation!$H$13,M85,M85*(1-Customisation!$H$24*Customisation!$H$12))</f>
        <v>2.03413356E-5</v>
      </c>
      <c r="BF85" s="54">
        <f>IF($A85&lt;Customisation!$H$13,N85,N85*(1-Customisation!$H$24*Customisation!$H$12))</f>
        <v>2.5617894687877924E-6</v>
      </c>
      <c r="BG85" s="54">
        <f>IF($A85&lt;Customisation!$H$13,O85,O85*(1-Customisation!$H$24*Customisation!$H$12))</f>
        <v>1.944947426761863E-2</v>
      </c>
      <c r="BH85" s="54">
        <f>IF($A85&lt;Customisation!$H$13,P85,P85*(1-Customisation!$H$24*Customisation!$H$12))</f>
        <v>2.5301097597279741E-3</v>
      </c>
      <c r="BI85" s="54">
        <f t="shared" si="88"/>
        <v>2.6176859999999997E-5</v>
      </c>
      <c r="BJ85" s="54">
        <f t="shared" si="89"/>
        <v>3.4052503452650896E-6</v>
      </c>
      <c r="BK85" s="54">
        <f t="shared" si="90"/>
        <v>1.9792259999999997E-5</v>
      </c>
      <c r="BL85" s="54">
        <f t="shared" si="91"/>
        <v>2.5747014805662872E-6</v>
      </c>
      <c r="BM85" s="54">
        <f t="shared" si="92"/>
        <v>1.5105302708292684E-4</v>
      </c>
      <c r="BN85" s="54">
        <f t="shared" si="93"/>
        <v>1.9649926409335327E-5</v>
      </c>
      <c r="BO85" s="54">
        <f t="shared" si="94"/>
        <v>2.03413356E-5</v>
      </c>
      <c r="BP85" s="54">
        <f t="shared" si="95"/>
        <v>2.5617894687877924E-6</v>
      </c>
      <c r="BQ85" s="54">
        <f t="shared" si="96"/>
        <v>1.944947426761863E-2</v>
      </c>
      <c r="BR85" s="54">
        <f t="shared" si="97"/>
        <v>2.5301097597279741E-3</v>
      </c>
    </row>
    <row r="86" spans="1:70" ht="14.25" customHeight="1" x14ac:dyDescent="0.3">
      <c r="A86" s="1">
        <f t="shared" si="34"/>
        <v>82</v>
      </c>
      <c r="B86" s="53">
        <f>'Life table'!D84</f>
        <v>0.52166596897423767</v>
      </c>
      <c r="C86" s="53">
        <f>IF($A86&lt;Customisation!$H$13,0,B86)/LOOKUP(Customisation!$H$13,$A$4:$A$104,$B$4:$B$104)</f>
        <v>0.52980878266846754</v>
      </c>
      <c r="D86" s="1">
        <f>IF($A86&lt;=Customisation!$H$13,1,1/(1+Customisation!$H$21)^($A86-Customisation!$H$13))</f>
        <v>0.12629735943783454</v>
      </c>
      <c r="E86" s="1">
        <f t="shared" si="11"/>
        <v>41.997123992634371</v>
      </c>
      <c r="F86" s="1">
        <f t="shared" si="2"/>
        <v>6.6913450258001009E-2</v>
      </c>
      <c r="G86" s="54">
        <f>'Age data'!M90*Customisation!$H$22</f>
        <v>2.6176860000000005E-4</v>
      </c>
      <c r="H86" s="54">
        <f t="shared" si="3"/>
        <v>3.3060682963738743E-5</v>
      </c>
      <c r="I86" s="54">
        <f>'Age data'!N90*Customisation!$H$22</f>
        <v>1.9792260000000002E-4</v>
      </c>
      <c r="J86" s="55">
        <f t="shared" si="4"/>
        <v>2.4997101753070753E-5</v>
      </c>
      <c r="K86" s="54">
        <f>I86*'Life table'!I84</f>
        <v>1.4164269176182979E-3</v>
      </c>
      <c r="L86" s="54">
        <f>J86*'Life table'!J84</f>
        <v>1.7889097953186221E-4</v>
      </c>
      <c r="M86" s="54">
        <f t="shared" si="5"/>
        <v>2.0341335600000004E-4</v>
      </c>
      <c r="N86" s="54">
        <f>((G86-I86)*$AW$5+I86*$AW$6)/(1+Customisation!$H$21)^($A86-12)</f>
        <v>2.4871742415415467E-5</v>
      </c>
      <c r="O86" s="54">
        <f>G86*Customisation!$H$17</f>
        <v>0.19449474267618636</v>
      </c>
      <c r="P86" s="54">
        <f>O86/(1+Customisation!$H$21)^($A86-12)</f>
        <v>2.4564172424543444E-2</v>
      </c>
      <c r="Q86" s="54">
        <f>IF($A86&lt;Customisation!$H$13,G86,G86*(1-Customisation!$H$11*Customisation!$H$12))</f>
        <v>5.2353719999999994E-5</v>
      </c>
      <c r="R86" s="54">
        <f>IF($A86&lt;Customisation!$H$13,H86,H86*(1-Customisation!$H$11*Customisation!$H$12))</f>
        <v>6.6121365927477475E-6</v>
      </c>
      <c r="S86" s="54">
        <f>IF($A86&lt;Customisation!$H$13,I86,I86*(1-Customisation!$H$11*Customisation!$H$12))</f>
        <v>3.9584519999999995E-5</v>
      </c>
      <c r="T86" s="54">
        <f>IF($A86&lt;Customisation!$H$13,J86,J86*(1-Customisation!$H$11*Customisation!$H$12))</f>
        <v>4.9994203506141491E-6</v>
      </c>
      <c r="U86" s="54">
        <f>IF($A86&lt;Customisation!$H$13,K86,K86*(1-Customisation!$H$11*Customisation!$H$12))</f>
        <v>2.8328538352365954E-4</v>
      </c>
      <c r="V86" s="54">
        <f>IF($A86&lt;Customisation!$H$13,L86,L86*(1-Customisation!$H$11*Customisation!$H$12))</f>
        <v>3.5778195906372432E-5</v>
      </c>
      <c r="W86" s="54">
        <f>IF($A86&lt;Customisation!$H$13,M86,M86*(1-Customisation!$H$11*Customisation!$H$12))</f>
        <v>4.06826712E-5</v>
      </c>
      <c r="X86" s="54">
        <f>IF($A86&lt;Customisation!$H$13,N86,N86*(1-Customisation!$H$11*Customisation!$H$12))</f>
        <v>4.974348483083092E-6</v>
      </c>
      <c r="Y86" s="54">
        <f>IF($A86&lt;Customisation!$H$13,O86,O86*(1-Customisation!$H$11*Customisation!$H$12))</f>
        <v>3.889894853523726E-2</v>
      </c>
      <c r="Z86" s="54">
        <f>IF($A86&lt;Customisation!$H$13,P86,P86*(1-Customisation!$H$11*Customisation!$H$12))</f>
        <v>4.9128344849086875E-3</v>
      </c>
      <c r="AA86" s="54">
        <f t="shared" ref="AA86:AJ86" si="114">G86-Q86</f>
        <v>2.0941488000000006E-4</v>
      </c>
      <c r="AB86" s="54">
        <f t="shared" si="114"/>
        <v>2.6448546370990997E-5</v>
      </c>
      <c r="AC86" s="54">
        <f t="shared" si="114"/>
        <v>1.5833808000000003E-4</v>
      </c>
      <c r="AD86" s="54">
        <f t="shared" si="114"/>
        <v>1.9997681402456603E-5</v>
      </c>
      <c r="AE86" s="54">
        <f t="shared" si="114"/>
        <v>1.1331415340946384E-3</v>
      </c>
      <c r="AF86" s="54">
        <f t="shared" si="114"/>
        <v>1.4311278362548978E-4</v>
      </c>
      <c r="AG86" s="54">
        <f t="shared" si="114"/>
        <v>1.6273068480000005E-4</v>
      </c>
      <c r="AH86" s="54">
        <f t="shared" si="114"/>
        <v>1.9897393932332375E-5</v>
      </c>
      <c r="AI86" s="54">
        <f t="shared" si="114"/>
        <v>0.1555957941409491</v>
      </c>
      <c r="AJ86" s="54">
        <f t="shared" si="114"/>
        <v>1.9651337939634757E-2</v>
      </c>
      <c r="AK86" s="1"/>
      <c r="AL86" s="56">
        <f t="shared" si="7"/>
        <v>26.176860000000005</v>
      </c>
      <c r="AM86" s="56">
        <f t="shared" si="8"/>
        <v>5.235371999999999</v>
      </c>
      <c r="AN86" s="1"/>
      <c r="AO86" s="1"/>
      <c r="AP86" s="1"/>
      <c r="AQ86" s="1"/>
      <c r="AR86" s="1"/>
      <c r="AS86" s="1"/>
      <c r="AT86" s="1"/>
      <c r="AU86" s="1"/>
      <c r="AV86" s="1"/>
      <c r="AW86" s="1"/>
      <c r="AX86" s="1"/>
      <c r="AY86" s="54">
        <f>IF($A86&lt;Customisation!$H$13,G86,G86*(1-Customisation!$H$24*Customisation!$H$12))</f>
        <v>2.6176859999999997E-5</v>
      </c>
      <c r="AZ86" s="54">
        <f>IF($A86&lt;Customisation!$H$13,H86,H86*(1-Customisation!$H$24*Customisation!$H$12))</f>
        <v>3.3060682963738737E-6</v>
      </c>
      <c r="BA86" s="54">
        <f>IF($A86&lt;Customisation!$H$13,I86,I86*(1-Customisation!$H$24*Customisation!$H$12))</f>
        <v>1.9792259999999997E-5</v>
      </c>
      <c r="BB86" s="54">
        <f>IF($A86&lt;Customisation!$H$13,J86,J86*(1-Customisation!$H$24*Customisation!$H$12))</f>
        <v>2.4997101753070746E-6</v>
      </c>
      <c r="BC86" s="54">
        <f>IF($A86&lt;Customisation!$H$13,K86,K86*(1-Customisation!$H$24*Customisation!$H$12))</f>
        <v>1.4164269176182977E-4</v>
      </c>
      <c r="BD86" s="54">
        <f>IF($A86&lt;Customisation!$H$13,L86,L86*(1-Customisation!$H$24*Customisation!$H$12))</f>
        <v>1.7889097953186216E-5</v>
      </c>
      <c r="BE86" s="54">
        <f>IF($A86&lt;Customisation!$H$13,M86,M86*(1-Customisation!$H$24*Customisation!$H$12))</f>
        <v>2.03413356E-5</v>
      </c>
      <c r="BF86" s="54">
        <f>IF($A86&lt;Customisation!$H$13,N86,N86*(1-Customisation!$H$24*Customisation!$H$12))</f>
        <v>2.487174241541546E-6</v>
      </c>
      <c r="BG86" s="54">
        <f>IF($A86&lt;Customisation!$H$13,O86,O86*(1-Customisation!$H$24*Customisation!$H$12))</f>
        <v>1.944947426761863E-2</v>
      </c>
      <c r="BH86" s="54">
        <f>IF($A86&lt;Customisation!$H$13,P86,P86*(1-Customisation!$H$24*Customisation!$H$12))</f>
        <v>2.4564172424543437E-3</v>
      </c>
      <c r="BI86" s="54">
        <f t="shared" si="88"/>
        <v>2.6176859999999997E-5</v>
      </c>
      <c r="BJ86" s="54">
        <f t="shared" si="89"/>
        <v>3.3060682963738737E-6</v>
      </c>
      <c r="BK86" s="54">
        <f t="shared" si="90"/>
        <v>1.9792259999999997E-5</v>
      </c>
      <c r="BL86" s="54">
        <f t="shared" si="91"/>
        <v>2.4997101753070746E-6</v>
      </c>
      <c r="BM86" s="54">
        <f t="shared" si="92"/>
        <v>1.4164269176182977E-4</v>
      </c>
      <c r="BN86" s="54">
        <f t="shared" si="93"/>
        <v>1.7889097953186216E-5</v>
      </c>
      <c r="BO86" s="54">
        <f t="shared" si="94"/>
        <v>2.03413356E-5</v>
      </c>
      <c r="BP86" s="54">
        <f t="shared" si="95"/>
        <v>2.487174241541546E-6</v>
      </c>
      <c r="BQ86" s="54">
        <f t="shared" si="96"/>
        <v>1.944947426761863E-2</v>
      </c>
      <c r="BR86" s="54">
        <f t="shared" si="97"/>
        <v>2.4564172424543437E-3</v>
      </c>
    </row>
    <row r="87" spans="1:70" ht="14.25" customHeight="1" x14ac:dyDescent="0.3">
      <c r="A87" s="1">
        <f t="shared" si="34"/>
        <v>83</v>
      </c>
      <c r="B87" s="53">
        <f>'Life table'!D85</f>
        <v>0.48592663343981268</v>
      </c>
      <c r="C87" s="53">
        <f>IF($A87&lt;Customisation!$H$13,0,B87)/LOOKUP(Customisation!$H$13,$A$4:$A$104,$B$4:$B$104)</f>
        <v>0.49351158296785086</v>
      </c>
      <c r="D87" s="1">
        <f>IF($A87&lt;=Customisation!$H$13,1,1/(1+Customisation!$H$21)^($A87-Customisation!$H$13))</f>
        <v>0.12261879557071313</v>
      </c>
      <c r="E87" s="1">
        <f t="shared" si="11"/>
        <v>42.123421352072207</v>
      </c>
      <c r="F87" s="1">
        <f t="shared" si="2"/>
        <v>6.0513795903713939E-2</v>
      </c>
      <c r="G87" s="54">
        <f>'Age data'!M91*Customisation!$H$22</f>
        <v>2.6176860000000005E-4</v>
      </c>
      <c r="H87" s="54">
        <f t="shared" si="3"/>
        <v>3.2097750450231784E-5</v>
      </c>
      <c r="I87" s="54">
        <f>'Age data'!N91*Customisation!$H$22</f>
        <v>1.9792260000000002E-4</v>
      </c>
      <c r="J87" s="55">
        <f t="shared" si="4"/>
        <v>2.4269030828224028E-5</v>
      </c>
      <c r="K87" s="54">
        <f>I87*'Life table'!I85</f>
        <v>1.3154023728449021E-3</v>
      </c>
      <c r="L87" s="54">
        <f>J87*'Life table'!J85</f>
        <v>1.6129305464910001E-4</v>
      </c>
      <c r="M87" s="54">
        <f t="shared" si="5"/>
        <v>2.0341335600000004E-4</v>
      </c>
      <c r="N87" s="54">
        <f>((G87-I87)*$AW$5+I87*$AW$6)/(1+Customisation!$H$21)^($A87-12)</f>
        <v>2.4147322733413071E-5</v>
      </c>
      <c r="O87" s="54">
        <f>G87*Customisation!$H$17</f>
        <v>0.19449474267618636</v>
      </c>
      <c r="P87" s="54">
        <f>O87/(1+Customisation!$H$21)^($A87-12)</f>
        <v>2.3848711091789748E-2</v>
      </c>
      <c r="Q87" s="54">
        <f>IF($A87&lt;Customisation!$H$13,G87,G87*(1-Customisation!$H$11*Customisation!$H$12))</f>
        <v>5.2353719999999994E-5</v>
      </c>
      <c r="R87" s="54">
        <f>IF($A87&lt;Customisation!$H$13,H87,H87*(1-Customisation!$H$11*Customisation!$H$12))</f>
        <v>6.4195500900463551E-6</v>
      </c>
      <c r="S87" s="54">
        <f>IF($A87&lt;Customisation!$H$13,I87,I87*(1-Customisation!$H$11*Customisation!$H$12))</f>
        <v>3.9584519999999995E-5</v>
      </c>
      <c r="T87" s="54">
        <f>IF($A87&lt;Customisation!$H$13,J87,J87*(1-Customisation!$H$11*Customisation!$H$12))</f>
        <v>4.8538061656448049E-6</v>
      </c>
      <c r="U87" s="54">
        <f>IF($A87&lt;Customisation!$H$13,K87,K87*(1-Customisation!$H$11*Customisation!$H$12))</f>
        <v>2.6308047456898037E-4</v>
      </c>
      <c r="V87" s="54">
        <f>IF($A87&lt;Customisation!$H$13,L87,L87*(1-Customisation!$H$11*Customisation!$H$12))</f>
        <v>3.2258610929819993E-5</v>
      </c>
      <c r="W87" s="54">
        <f>IF($A87&lt;Customisation!$H$13,M87,M87*(1-Customisation!$H$11*Customisation!$H$12))</f>
        <v>4.06826712E-5</v>
      </c>
      <c r="X87" s="54">
        <f>IF($A87&lt;Customisation!$H$13,N87,N87*(1-Customisation!$H$11*Customisation!$H$12))</f>
        <v>4.8294645466826129E-6</v>
      </c>
      <c r="Y87" s="54">
        <f>IF($A87&lt;Customisation!$H$13,O87,O87*(1-Customisation!$H$11*Customisation!$H$12))</f>
        <v>3.889894853523726E-2</v>
      </c>
      <c r="Z87" s="54">
        <f>IF($A87&lt;Customisation!$H$13,P87,P87*(1-Customisation!$H$11*Customisation!$H$12))</f>
        <v>4.7697422183579485E-3</v>
      </c>
      <c r="AA87" s="54">
        <f t="shared" ref="AA87:AJ87" si="115">G87-Q87</f>
        <v>2.0941488000000006E-4</v>
      </c>
      <c r="AB87" s="54">
        <f t="shared" si="115"/>
        <v>2.5678200360185427E-5</v>
      </c>
      <c r="AC87" s="54">
        <f t="shared" si="115"/>
        <v>1.5833808000000003E-4</v>
      </c>
      <c r="AD87" s="54">
        <f t="shared" si="115"/>
        <v>1.9415224662579223E-5</v>
      </c>
      <c r="AE87" s="54">
        <f t="shared" si="115"/>
        <v>1.0523218982759217E-3</v>
      </c>
      <c r="AF87" s="54">
        <f t="shared" si="115"/>
        <v>1.2903444371928003E-4</v>
      </c>
      <c r="AG87" s="54">
        <f t="shared" si="115"/>
        <v>1.6273068480000005E-4</v>
      </c>
      <c r="AH87" s="54">
        <f t="shared" si="115"/>
        <v>1.9317858186730458E-5</v>
      </c>
      <c r="AI87" s="54">
        <f t="shared" si="115"/>
        <v>0.1555957941409491</v>
      </c>
      <c r="AJ87" s="54">
        <f t="shared" si="115"/>
        <v>1.9078968873431801E-2</v>
      </c>
      <c r="AK87" s="1"/>
      <c r="AL87" s="56">
        <f t="shared" si="7"/>
        <v>26.176860000000005</v>
      </c>
      <c r="AM87" s="56">
        <f t="shared" si="8"/>
        <v>5.235371999999999</v>
      </c>
      <c r="AN87" s="1"/>
      <c r="AO87" s="1"/>
      <c r="AP87" s="1"/>
      <c r="AQ87" s="1"/>
      <c r="AR87" s="1"/>
      <c r="AS87" s="1"/>
      <c r="AT87" s="1"/>
      <c r="AU87" s="1"/>
      <c r="AV87" s="1"/>
      <c r="AW87" s="1"/>
      <c r="AX87" s="1"/>
      <c r="AY87" s="54">
        <f>IF($A87&lt;Customisation!$H$13,G87,G87*(1-Customisation!$H$24*Customisation!$H$12))</f>
        <v>2.6176859999999997E-5</v>
      </c>
      <c r="AZ87" s="54">
        <f>IF($A87&lt;Customisation!$H$13,H87,H87*(1-Customisation!$H$24*Customisation!$H$12))</f>
        <v>3.2097750450231775E-6</v>
      </c>
      <c r="BA87" s="54">
        <f>IF($A87&lt;Customisation!$H$13,I87,I87*(1-Customisation!$H$24*Customisation!$H$12))</f>
        <v>1.9792259999999997E-5</v>
      </c>
      <c r="BB87" s="54">
        <f>IF($A87&lt;Customisation!$H$13,J87,J87*(1-Customisation!$H$24*Customisation!$H$12))</f>
        <v>2.4269030828224025E-6</v>
      </c>
      <c r="BC87" s="54">
        <f>IF($A87&lt;Customisation!$H$13,K87,K87*(1-Customisation!$H$24*Customisation!$H$12))</f>
        <v>1.3154023728449018E-4</v>
      </c>
      <c r="BD87" s="54">
        <f>IF($A87&lt;Customisation!$H$13,L87,L87*(1-Customisation!$H$24*Customisation!$H$12))</f>
        <v>1.6129305464909997E-5</v>
      </c>
      <c r="BE87" s="54">
        <f>IF($A87&lt;Customisation!$H$13,M87,M87*(1-Customisation!$H$24*Customisation!$H$12))</f>
        <v>2.03413356E-5</v>
      </c>
      <c r="BF87" s="54">
        <f>IF($A87&lt;Customisation!$H$13,N87,N87*(1-Customisation!$H$24*Customisation!$H$12))</f>
        <v>2.4147322733413064E-6</v>
      </c>
      <c r="BG87" s="54">
        <f>IF($A87&lt;Customisation!$H$13,O87,O87*(1-Customisation!$H$24*Customisation!$H$12))</f>
        <v>1.944947426761863E-2</v>
      </c>
      <c r="BH87" s="54">
        <f>IF($A87&lt;Customisation!$H$13,P87,P87*(1-Customisation!$H$24*Customisation!$H$12))</f>
        <v>2.3848711091789742E-3</v>
      </c>
      <c r="BI87" s="54">
        <f t="shared" si="88"/>
        <v>2.6176859999999997E-5</v>
      </c>
      <c r="BJ87" s="54">
        <f t="shared" si="89"/>
        <v>3.2097750450231775E-6</v>
      </c>
      <c r="BK87" s="54">
        <f t="shared" si="90"/>
        <v>1.9792259999999997E-5</v>
      </c>
      <c r="BL87" s="54">
        <f t="shared" si="91"/>
        <v>2.4269030828224025E-6</v>
      </c>
      <c r="BM87" s="54">
        <f t="shared" si="92"/>
        <v>1.3154023728449018E-4</v>
      </c>
      <c r="BN87" s="54">
        <f t="shared" si="93"/>
        <v>1.6129305464909997E-5</v>
      </c>
      <c r="BO87" s="54">
        <f t="shared" si="94"/>
        <v>2.03413356E-5</v>
      </c>
      <c r="BP87" s="54">
        <f t="shared" si="95"/>
        <v>2.4147322733413064E-6</v>
      </c>
      <c r="BQ87" s="54">
        <f t="shared" si="96"/>
        <v>1.944947426761863E-2</v>
      </c>
      <c r="BR87" s="54">
        <f t="shared" si="97"/>
        <v>2.3848711091789742E-3</v>
      </c>
    </row>
    <row r="88" spans="1:70" ht="14.25" customHeight="1" x14ac:dyDescent="0.3">
      <c r="A88" s="1">
        <f t="shared" si="34"/>
        <v>84</v>
      </c>
      <c r="B88" s="53">
        <f>'Life table'!D86</f>
        <v>0.45263579978285112</v>
      </c>
      <c r="C88" s="53">
        <f>IF($A88&lt;Customisation!$H$13,0,B88)/LOOKUP(Customisation!$H$13,$A$4:$A$104,$B$4:$B$104)</f>
        <v>0.45970110441872342</v>
      </c>
      <c r="D88" s="1">
        <f>IF($A88&lt;=Customisation!$H$13,1,1/(1+Customisation!$H$21)^($A88-Customisation!$H$13))</f>
        <v>0.1190473743404982</v>
      </c>
      <c r="E88" s="1">
        <f t="shared" si="11"/>
        <v>42.246040147642923</v>
      </c>
      <c r="F88" s="1">
        <f t="shared" si="2"/>
        <v>5.4726209462476215E-2</v>
      </c>
      <c r="G88" s="54">
        <f>'Age data'!M92*Customisation!$H$22</f>
        <v>2.6176860000000005E-4</v>
      </c>
      <c r="H88" s="54">
        <f t="shared" si="3"/>
        <v>3.1162864514788144E-5</v>
      </c>
      <c r="I88" s="54">
        <f>'Age data'!N92*Customisation!$H$22</f>
        <v>1.9792260000000002E-4</v>
      </c>
      <c r="J88" s="55">
        <f t="shared" si="4"/>
        <v>2.356216585264469E-5</v>
      </c>
      <c r="K88" s="54">
        <f>I88*'Life table'!I86</f>
        <v>1.206947590964908E-3</v>
      </c>
      <c r="L88" s="54">
        <f>J88*'Life table'!J86</f>
        <v>1.4368394167096188E-4</v>
      </c>
      <c r="M88" s="54">
        <f t="shared" si="5"/>
        <v>2.0341335600000004E-4</v>
      </c>
      <c r="N88" s="54">
        <f>((G88-I88)*$AW$5+I88*$AW$6)/(1+Customisation!$H$21)^($A88-12)</f>
        <v>2.3444002653799101E-5</v>
      </c>
      <c r="O88" s="54">
        <f>G88*Customisation!$H$17</f>
        <v>0.19449474267618636</v>
      </c>
      <c r="P88" s="54">
        <f>O88/(1+Customisation!$H$21)^($A88-12)</f>
        <v>2.3154088438630826E-2</v>
      </c>
      <c r="Q88" s="54">
        <f>IF($A88&lt;Customisation!$H$13,G88,G88*(1-Customisation!$H$11*Customisation!$H$12))</f>
        <v>5.2353719999999994E-5</v>
      </c>
      <c r="R88" s="54">
        <f>IF($A88&lt;Customisation!$H$13,H88,H88*(1-Customisation!$H$11*Customisation!$H$12))</f>
        <v>6.2325729029576271E-6</v>
      </c>
      <c r="S88" s="54">
        <f>IF($A88&lt;Customisation!$H$13,I88,I88*(1-Customisation!$H$11*Customisation!$H$12))</f>
        <v>3.9584519999999995E-5</v>
      </c>
      <c r="T88" s="54">
        <f>IF($A88&lt;Customisation!$H$13,J88,J88*(1-Customisation!$H$11*Customisation!$H$12))</f>
        <v>4.7124331705289372E-6</v>
      </c>
      <c r="U88" s="54">
        <f>IF($A88&lt;Customisation!$H$13,K88,K88*(1-Customisation!$H$11*Customisation!$H$12))</f>
        <v>2.4138951819298153E-4</v>
      </c>
      <c r="V88" s="54">
        <f>IF($A88&lt;Customisation!$H$13,L88,L88*(1-Customisation!$H$11*Customisation!$H$12))</f>
        <v>2.873678833419237E-5</v>
      </c>
      <c r="W88" s="54">
        <f>IF($A88&lt;Customisation!$H$13,M88,M88*(1-Customisation!$H$11*Customisation!$H$12))</f>
        <v>4.06826712E-5</v>
      </c>
      <c r="X88" s="54">
        <f>IF($A88&lt;Customisation!$H$13,N88,N88*(1-Customisation!$H$11*Customisation!$H$12))</f>
        <v>4.688800530759819E-6</v>
      </c>
      <c r="Y88" s="54">
        <f>IF($A88&lt;Customisation!$H$13,O88,O88*(1-Customisation!$H$11*Customisation!$H$12))</f>
        <v>3.889894853523726E-2</v>
      </c>
      <c r="Z88" s="54">
        <f>IF($A88&lt;Customisation!$H$13,P88,P88*(1-Customisation!$H$11*Customisation!$H$12))</f>
        <v>4.630817687726164E-3</v>
      </c>
      <c r="AA88" s="54">
        <f t="shared" ref="AA88:AJ88" si="116">G88-Q88</f>
        <v>2.0941488000000006E-4</v>
      </c>
      <c r="AB88" s="54">
        <f t="shared" si="116"/>
        <v>2.4930291611830515E-5</v>
      </c>
      <c r="AC88" s="54">
        <f t="shared" si="116"/>
        <v>1.5833808000000003E-4</v>
      </c>
      <c r="AD88" s="54">
        <f t="shared" si="116"/>
        <v>1.8849732682115752E-5</v>
      </c>
      <c r="AE88" s="54">
        <f t="shared" si="116"/>
        <v>9.6555807277192644E-4</v>
      </c>
      <c r="AF88" s="54">
        <f t="shared" si="116"/>
        <v>1.1494715333676951E-4</v>
      </c>
      <c r="AG88" s="54">
        <f t="shared" si="116"/>
        <v>1.6273068480000005E-4</v>
      </c>
      <c r="AH88" s="54">
        <f t="shared" si="116"/>
        <v>1.8755202123039283E-5</v>
      </c>
      <c r="AI88" s="54">
        <f t="shared" si="116"/>
        <v>0.1555957941409491</v>
      </c>
      <c r="AJ88" s="54">
        <f t="shared" si="116"/>
        <v>1.8523270750904663E-2</v>
      </c>
      <c r="AK88" s="1"/>
      <c r="AL88" s="56">
        <f t="shared" si="7"/>
        <v>26.176860000000005</v>
      </c>
      <c r="AM88" s="56">
        <f t="shared" si="8"/>
        <v>5.235371999999999</v>
      </c>
      <c r="AN88" s="1"/>
      <c r="AO88" s="1"/>
      <c r="AP88" s="1"/>
      <c r="AQ88" s="1"/>
      <c r="AR88" s="1"/>
      <c r="AS88" s="1"/>
      <c r="AT88" s="1"/>
      <c r="AU88" s="1"/>
      <c r="AV88" s="1"/>
      <c r="AW88" s="1"/>
      <c r="AX88" s="1"/>
      <c r="AY88" s="54">
        <f>IF($A88&lt;Customisation!$H$13,G88,G88*(1-Customisation!$H$24*Customisation!$H$12))</f>
        <v>2.6176859999999997E-5</v>
      </c>
      <c r="AZ88" s="54">
        <f>IF($A88&lt;Customisation!$H$13,H88,H88*(1-Customisation!$H$24*Customisation!$H$12))</f>
        <v>3.1162864514788135E-6</v>
      </c>
      <c r="BA88" s="54">
        <f>IF($A88&lt;Customisation!$H$13,I88,I88*(1-Customisation!$H$24*Customisation!$H$12))</f>
        <v>1.9792259999999997E-5</v>
      </c>
      <c r="BB88" s="54">
        <f>IF($A88&lt;Customisation!$H$13,J88,J88*(1-Customisation!$H$24*Customisation!$H$12))</f>
        <v>2.3562165852644686E-6</v>
      </c>
      <c r="BC88" s="54">
        <f>IF($A88&lt;Customisation!$H$13,K88,K88*(1-Customisation!$H$24*Customisation!$H$12))</f>
        <v>1.2069475909649076E-4</v>
      </c>
      <c r="BD88" s="54">
        <f>IF($A88&lt;Customisation!$H$13,L88,L88*(1-Customisation!$H$24*Customisation!$H$12))</f>
        <v>1.4368394167096185E-5</v>
      </c>
      <c r="BE88" s="54">
        <f>IF($A88&lt;Customisation!$H$13,M88,M88*(1-Customisation!$H$24*Customisation!$H$12))</f>
        <v>2.03413356E-5</v>
      </c>
      <c r="BF88" s="54">
        <f>IF($A88&lt;Customisation!$H$13,N88,N88*(1-Customisation!$H$24*Customisation!$H$12))</f>
        <v>2.3444002653799095E-6</v>
      </c>
      <c r="BG88" s="54">
        <f>IF($A88&lt;Customisation!$H$13,O88,O88*(1-Customisation!$H$24*Customisation!$H$12))</f>
        <v>1.944947426761863E-2</v>
      </c>
      <c r="BH88" s="54">
        <f>IF($A88&lt;Customisation!$H$13,P88,P88*(1-Customisation!$H$24*Customisation!$H$12))</f>
        <v>2.315408843863082E-3</v>
      </c>
      <c r="BI88" s="54">
        <f t="shared" si="88"/>
        <v>2.6176859999999997E-5</v>
      </c>
      <c r="BJ88" s="54">
        <f t="shared" si="89"/>
        <v>3.1162864514788135E-6</v>
      </c>
      <c r="BK88" s="54">
        <f t="shared" si="90"/>
        <v>1.9792259999999997E-5</v>
      </c>
      <c r="BL88" s="54">
        <f t="shared" si="91"/>
        <v>2.3562165852644686E-6</v>
      </c>
      <c r="BM88" s="54">
        <f t="shared" si="92"/>
        <v>1.2069475909649076E-4</v>
      </c>
      <c r="BN88" s="54">
        <f t="shared" si="93"/>
        <v>1.4368394167096185E-5</v>
      </c>
      <c r="BO88" s="54">
        <f t="shared" si="94"/>
        <v>2.03413356E-5</v>
      </c>
      <c r="BP88" s="54">
        <f t="shared" si="95"/>
        <v>2.3444002653799095E-6</v>
      </c>
      <c r="BQ88" s="54">
        <f t="shared" si="96"/>
        <v>1.944947426761863E-2</v>
      </c>
      <c r="BR88" s="54">
        <f t="shared" si="97"/>
        <v>2.315408843863082E-3</v>
      </c>
    </row>
    <row r="89" spans="1:70" ht="14.25" customHeight="1" x14ac:dyDescent="0.3">
      <c r="A89" s="1">
        <f t="shared" si="34"/>
        <v>85</v>
      </c>
      <c r="B89" s="53">
        <f>'Life table'!D87</f>
        <v>0.42162572113972802</v>
      </c>
      <c r="C89" s="53">
        <f>IF($A89&lt;Customisation!$H$13,0,B89)/LOOKUP(Customisation!$H$13,$A$4:$A$104,$B$4:$B$104)</f>
        <v>0.42820698175499666</v>
      </c>
      <c r="D89" s="1">
        <f>IF($A89&lt;=Customisation!$H$13,1,1/(1+Customisation!$H$21)^($A89-Customisation!$H$13))</f>
        <v>0.11557997508786232</v>
      </c>
      <c r="E89" s="1">
        <f t="shared" si="11"/>
        <v>42.365087521983419</v>
      </c>
      <c r="F89" s="1">
        <f t="shared" si="2"/>
        <v>4.9492152283691228E-2</v>
      </c>
      <c r="G89" s="54">
        <f>'Age data'!M93*Customisation!$H$22</f>
        <v>2.6176860000000005E-4</v>
      </c>
      <c r="H89" s="54">
        <f t="shared" si="3"/>
        <v>3.02552082667846E-5</v>
      </c>
      <c r="I89" s="54">
        <f>'Age data'!N93*Customisation!$H$22</f>
        <v>1.9792260000000002E-4</v>
      </c>
      <c r="J89" s="55">
        <f t="shared" si="4"/>
        <v>2.287588917732494E-5</v>
      </c>
      <c r="K89" s="54">
        <f>I89*'Life table'!I87</f>
        <v>1.0905160867297637E-3</v>
      </c>
      <c r="L89" s="54">
        <f>J89*'Life table'!J87</f>
        <v>1.260418221371392E-4</v>
      </c>
      <c r="M89" s="54">
        <f t="shared" si="5"/>
        <v>2.0341335600000004E-4</v>
      </c>
      <c r="N89" s="54">
        <f>((G89-I89)*$AW$5+I89*$AW$6)/(1+Customisation!$H$21)^($A89-12)</f>
        <v>2.276116762504767E-5</v>
      </c>
      <c r="O89" s="54">
        <f>G89*Customisation!$H$17</f>
        <v>0.19449474267618636</v>
      </c>
      <c r="P89" s="54">
        <f>O89/(1+Customisation!$H$21)^($A89-12)</f>
        <v>2.2479697513233813E-2</v>
      </c>
      <c r="Q89" s="54">
        <f>IF($A89&lt;Customisation!$H$13,G89,G89*(1-Customisation!$H$11*Customisation!$H$12))</f>
        <v>5.2353719999999994E-5</v>
      </c>
      <c r="R89" s="54">
        <f>IF($A89&lt;Customisation!$H$13,H89,H89*(1-Customisation!$H$11*Customisation!$H$12))</f>
        <v>6.0510416533569189E-6</v>
      </c>
      <c r="S89" s="54">
        <f>IF($A89&lt;Customisation!$H$13,I89,I89*(1-Customisation!$H$11*Customisation!$H$12))</f>
        <v>3.9584519999999995E-5</v>
      </c>
      <c r="T89" s="54">
        <f>IF($A89&lt;Customisation!$H$13,J89,J89*(1-Customisation!$H$11*Customisation!$H$12))</f>
        <v>4.5751778354649872E-6</v>
      </c>
      <c r="U89" s="54">
        <f>IF($A89&lt;Customisation!$H$13,K89,K89*(1-Customisation!$H$11*Customisation!$H$12))</f>
        <v>2.1810321734595269E-4</v>
      </c>
      <c r="V89" s="54">
        <f>IF($A89&lt;Customisation!$H$13,L89,L89*(1-Customisation!$H$11*Customisation!$H$12))</f>
        <v>2.5208364427427837E-5</v>
      </c>
      <c r="W89" s="54">
        <f>IF($A89&lt;Customisation!$H$13,M89,M89*(1-Customisation!$H$11*Customisation!$H$12))</f>
        <v>4.06826712E-5</v>
      </c>
      <c r="X89" s="54">
        <f>IF($A89&lt;Customisation!$H$13,N89,N89*(1-Customisation!$H$11*Customisation!$H$12))</f>
        <v>4.5522335250095331E-6</v>
      </c>
      <c r="Y89" s="54">
        <f>IF($A89&lt;Customisation!$H$13,O89,O89*(1-Customisation!$H$11*Customisation!$H$12))</f>
        <v>3.889894853523726E-2</v>
      </c>
      <c r="Z89" s="54">
        <f>IF($A89&lt;Customisation!$H$13,P89,P89*(1-Customisation!$H$11*Customisation!$H$12))</f>
        <v>4.4959395026467619E-3</v>
      </c>
      <c r="AA89" s="54">
        <f t="shared" ref="AA89:AJ89" si="117">G89-Q89</f>
        <v>2.0941488000000006E-4</v>
      </c>
      <c r="AB89" s="54">
        <f t="shared" si="117"/>
        <v>2.4204166613427682E-5</v>
      </c>
      <c r="AC89" s="54">
        <f t="shared" si="117"/>
        <v>1.5833808000000003E-4</v>
      </c>
      <c r="AD89" s="54">
        <f t="shared" si="117"/>
        <v>1.8300711341859952E-5</v>
      </c>
      <c r="AE89" s="54">
        <f t="shared" si="117"/>
        <v>8.7241286938381096E-4</v>
      </c>
      <c r="AF89" s="54">
        <f t="shared" si="117"/>
        <v>1.0083345770971137E-4</v>
      </c>
      <c r="AG89" s="54">
        <f t="shared" si="117"/>
        <v>1.6273068480000005E-4</v>
      </c>
      <c r="AH89" s="54">
        <f t="shared" si="117"/>
        <v>1.8208934100038136E-5</v>
      </c>
      <c r="AI89" s="54">
        <f t="shared" si="117"/>
        <v>0.1555957941409491</v>
      </c>
      <c r="AJ89" s="54">
        <f t="shared" si="117"/>
        <v>1.7983758010587051E-2</v>
      </c>
      <c r="AK89" s="1"/>
      <c r="AL89" s="56">
        <f t="shared" si="7"/>
        <v>26.176860000000005</v>
      </c>
      <c r="AM89" s="56">
        <f t="shared" si="8"/>
        <v>5.235371999999999</v>
      </c>
      <c r="AN89" s="1"/>
      <c r="AO89" s="1"/>
      <c r="AP89" s="1"/>
      <c r="AQ89" s="1"/>
      <c r="AR89" s="1"/>
      <c r="AS89" s="1"/>
      <c r="AT89" s="1"/>
      <c r="AU89" s="1"/>
      <c r="AV89" s="1"/>
      <c r="AW89" s="1"/>
      <c r="AX89" s="1"/>
      <c r="AY89" s="54">
        <f>IF($A89&lt;Customisation!$H$13,G89,G89*(1-Customisation!$H$24*Customisation!$H$12))</f>
        <v>2.6176859999999997E-5</v>
      </c>
      <c r="AZ89" s="54">
        <f>IF($A89&lt;Customisation!$H$13,H89,H89*(1-Customisation!$H$24*Customisation!$H$12))</f>
        <v>3.0255208266784594E-6</v>
      </c>
      <c r="BA89" s="54">
        <f>IF($A89&lt;Customisation!$H$13,I89,I89*(1-Customisation!$H$24*Customisation!$H$12))</f>
        <v>1.9792259999999997E-5</v>
      </c>
      <c r="BB89" s="54">
        <f>IF($A89&lt;Customisation!$H$13,J89,J89*(1-Customisation!$H$24*Customisation!$H$12))</f>
        <v>2.2875889177324936E-6</v>
      </c>
      <c r="BC89" s="54">
        <f>IF($A89&lt;Customisation!$H$13,K89,K89*(1-Customisation!$H$24*Customisation!$H$12))</f>
        <v>1.0905160867297634E-4</v>
      </c>
      <c r="BD89" s="54">
        <f>IF($A89&lt;Customisation!$H$13,L89,L89*(1-Customisation!$H$24*Customisation!$H$12))</f>
        <v>1.2604182213713918E-5</v>
      </c>
      <c r="BE89" s="54">
        <f>IF($A89&lt;Customisation!$H$13,M89,M89*(1-Customisation!$H$24*Customisation!$H$12))</f>
        <v>2.03413356E-5</v>
      </c>
      <c r="BF89" s="54">
        <f>IF($A89&lt;Customisation!$H$13,N89,N89*(1-Customisation!$H$24*Customisation!$H$12))</f>
        <v>2.2761167625047666E-6</v>
      </c>
      <c r="BG89" s="54">
        <f>IF($A89&lt;Customisation!$H$13,O89,O89*(1-Customisation!$H$24*Customisation!$H$12))</f>
        <v>1.944947426761863E-2</v>
      </c>
      <c r="BH89" s="54">
        <f>IF($A89&lt;Customisation!$H$13,P89,P89*(1-Customisation!$H$24*Customisation!$H$12))</f>
        <v>2.2479697513233809E-3</v>
      </c>
      <c r="BI89" s="54">
        <f t="shared" si="88"/>
        <v>2.6176859999999997E-5</v>
      </c>
      <c r="BJ89" s="54">
        <f t="shared" si="89"/>
        <v>3.0255208266784594E-6</v>
      </c>
      <c r="BK89" s="54">
        <f t="shared" si="90"/>
        <v>1.9792259999999997E-5</v>
      </c>
      <c r="BL89" s="54">
        <f t="shared" si="91"/>
        <v>2.2875889177324936E-6</v>
      </c>
      <c r="BM89" s="54">
        <f t="shared" si="92"/>
        <v>1.0905160867297634E-4</v>
      </c>
      <c r="BN89" s="54">
        <f t="shared" si="93"/>
        <v>1.2604182213713918E-5</v>
      </c>
      <c r="BO89" s="54">
        <f t="shared" si="94"/>
        <v>2.03413356E-5</v>
      </c>
      <c r="BP89" s="54">
        <f t="shared" si="95"/>
        <v>2.2761167625047666E-6</v>
      </c>
      <c r="BQ89" s="54">
        <f t="shared" si="96"/>
        <v>1.944947426761863E-2</v>
      </c>
      <c r="BR89" s="54">
        <f t="shared" si="97"/>
        <v>2.2479697513233809E-3</v>
      </c>
    </row>
    <row r="90" spans="1:70" ht="14.25" customHeight="1" x14ac:dyDescent="0.3">
      <c r="A90" s="1">
        <f t="shared" si="34"/>
        <v>86</v>
      </c>
      <c r="B90" s="53">
        <f>'Life table'!D88</f>
        <v>0.36905320997081537</v>
      </c>
      <c r="C90" s="53">
        <f>IF($A90&lt;Customisation!$H$13,0,B90)/LOOKUP(Customisation!$H$13,$A$4:$A$104,$B$4:$B$104)</f>
        <v>0.37481385319996618</v>
      </c>
      <c r="D90" s="1">
        <f>IF($A90&lt;=Customisation!$H$13,1,1/(1+Customisation!$H$21)^($A90-Customisation!$H$13))</f>
        <v>0.11221356804646829</v>
      </c>
      <c r="E90" s="1">
        <f t="shared" si="11"/>
        <v>42.480667497071281</v>
      </c>
      <c r="F90" s="1">
        <f t="shared" si="2"/>
        <v>4.2059199820813381E-2</v>
      </c>
      <c r="G90" s="54">
        <f>'Age data'!M94*Customisation!$H$22</f>
        <v>2.6176860000000005E-4</v>
      </c>
      <c r="H90" s="54">
        <f t="shared" si="3"/>
        <v>2.9373988608528745E-5</v>
      </c>
      <c r="I90" s="54">
        <f>'Age data'!N94*Customisation!$H$22</f>
        <v>1.9792260000000002E-4</v>
      </c>
      <c r="J90" s="55">
        <f t="shared" si="4"/>
        <v>2.2209601143033928E-5</v>
      </c>
      <c r="K90" s="54">
        <f>I90*'Life table'!I88</f>
        <v>1.0338428342264612E-3</v>
      </c>
      <c r="L90" s="54">
        <f>J90*'Life table'!J88</f>
        <v>1.1601119322782465E-4</v>
      </c>
      <c r="M90" s="54">
        <f t="shared" si="5"/>
        <v>2.0341335600000004E-4</v>
      </c>
      <c r="N90" s="54">
        <f>((G90-I90)*$AW$5+I90*$AW$6)/(1+Customisation!$H$21)^($A90-12)</f>
        <v>2.2098220995191914E-5</v>
      </c>
      <c r="O90" s="54">
        <f>G90*Customisation!$H$17</f>
        <v>0.19449474267618636</v>
      </c>
      <c r="P90" s="54">
        <f>O90/(1+Customisation!$H$21)^($A90-12)</f>
        <v>2.1824949041974576E-2</v>
      </c>
      <c r="Q90" s="54">
        <f>IF($A90&lt;Customisation!$H$13,G90,G90*(1-Customisation!$H$11*Customisation!$H$12))</f>
        <v>5.2353719999999994E-5</v>
      </c>
      <c r="R90" s="54">
        <f>IF($A90&lt;Customisation!$H$13,H90,H90*(1-Customisation!$H$11*Customisation!$H$12))</f>
        <v>5.8747977217057476E-6</v>
      </c>
      <c r="S90" s="54">
        <f>IF($A90&lt;Customisation!$H$13,I90,I90*(1-Customisation!$H$11*Customisation!$H$12))</f>
        <v>3.9584519999999995E-5</v>
      </c>
      <c r="T90" s="54">
        <f>IF($A90&lt;Customisation!$H$13,J90,J90*(1-Customisation!$H$11*Customisation!$H$12))</f>
        <v>4.4419202286067846E-6</v>
      </c>
      <c r="U90" s="54">
        <f>IF($A90&lt;Customisation!$H$13,K90,K90*(1-Customisation!$H$11*Customisation!$H$12))</f>
        <v>2.0676856684529219E-4</v>
      </c>
      <c r="V90" s="54">
        <f>IF($A90&lt;Customisation!$H$13,L90,L90*(1-Customisation!$H$11*Customisation!$H$12))</f>
        <v>2.3202238645564924E-5</v>
      </c>
      <c r="W90" s="54">
        <f>IF($A90&lt;Customisation!$H$13,M90,M90*(1-Customisation!$H$11*Customisation!$H$12))</f>
        <v>4.06826712E-5</v>
      </c>
      <c r="X90" s="54">
        <f>IF($A90&lt;Customisation!$H$13,N90,N90*(1-Customisation!$H$11*Customisation!$H$12))</f>
        <v>4.4196441990383815E-6</v>
      </c>
      <c r="Y90" s="54">
        <f>IF($A90&lt;Customisation!$H$13,O90,O90*(1-Customisation!$H$11*Customisation!$H$12))</f>
        <v>3.889894853523726E-2</v>
      </c>
      <c r="Z90" s="54">
        <f>IF($A90&lt;Customisation!$H$13,P90,P90*(1-Customisation!$H$11*Customisation!$H$12))</f>
        <v>4.3649898083949141E-3</v>
      </c>
      <c r="AA90" s="54">
        <f t="shared" ref="AA90:AJ90" si="118">G90-Q90</f>
        <v>2.0941488000000006E-4</v>
      </c>
      <c r="AB90" s="54">
        <f t="shared" si="118"/>
        <v>2.3499190886822997E-5</v>
      </c>
      <c r="AC90" s="54">
        <f t="shared" si="118"/>
        <v>1.5833808000000003E-4</v>
      </c>
      <c r="AD90" s="54">
        <f t="shared" si="118"/>
        <v>1.7767680914427145E-5</v>
      </c>
      <c r="AE90" s="54">
        <f t="shared" si="118"/>
        <v>8.2707426738116898E-4</v>
      </c>
      <c r="AF90" s="54">
        <f t="shared" si="118"/>
        <v>9.2808954582259724E-5</v>
      </c>
      <c r="AG90" s="54">
        <f t="shared" si="118"/>
        <v>1.6273068480000005E-4</v>
      </c>
      <c r="AH90" s="54">
        <f t="shared" si="118"/>
        <v>1.7678576796153533E-5</v>
      </c>
      <c r="AI90" s="54">
        <f t="shared" si="118"/>
        <v>0.1555957941409491</v>
      </c>
      <c r="AJ90" s="54">
        <f t="shared" si="118"/>
        <v>1.7459959233579663E-2</v>
      </c>
      <c r="AK90" s="1"/>
      <c r="AL90" s="56">
        <f t="shared" si="7"/>
        <v>26.176860000000005</v>
      </c>
      <c r="AM90" s="56">
        <f t="shared" si="8"/>
        <v>5.235371999999999</v>
      </c>
      <c r="AN90" s="1"/>
      <c r="AO90" s="1"/>
      <c r="AP90" s="1"/>
      <c r="AQ90" s="1"/>
      <c r="AR90" s="1"/>
      <c r="AS90" s="1"/>
      <c r="AT90" s="1"/>
      <c r="AU90" s="1"/>
      <c r="AV90" s="1"/>
      <c r="AW90" s="1"/>
      <c r="AX90" s="1"/>
      <c r="AY90" s="54">
        <f>IF($A90&lt;Customisation!$H$13,G90,G90*(1-Customisation!$H$24*Customisation!$H$12))</f>
        <v>2.6176859999999997E-5</v>
      </c>
      <c r="AZ90" s="54">
        <f>IF($A90&lt;Customisation!$H$13,H90,H90*(1-Customisation!$H$24*Customisation!$H$12))</f>
        <v>2.9373988608528738E-6</v>
      </c>
      <c r="BA90" s="54">
        <f>IF($A90&lt;Customisation!$H$13,I90,I90*(1-Customisation!$H$24*Customisation!$H$12))</f>
        <v>1.9792259999999997E-5</v>
      </c>
      <c r="BB90" s="54">
        <f>IF($A90&lt;Customisation!$H$13,J90,J90*(1-Customisation!$H$24*Customisation!$H$12))</f>
        <v>2.2209601143033923E-6</v>
      </c>
      <c r="BC90" s="54">
        <f>IF($A90&lt;Customisation!$H$13,K90,K90*(1-Customisation!$H$24*Customisation!$H$12))</f>
        <v>1.033842834226461E-4</v>
      </c>
      <c r="BD90" s="54">
        <f>IF($A90&lt;Customisation!$H$13,L90,L90*(1-Customisation!$H$24*Customisation!$H$12))</f>
        <v>1.1601119322782462E-5</v>
      </c>
      <c r="BE90" s="54">
        <f>IF($A90&lt;Customisation!$H$13,M90,M90*(1-Customisation!$H$24*Customisation!$H$12))</f>
        <v>2.03413356E-5</v>
      </c>
      <c r="BF90" s="54">
        <f>IF($A90&lt;Customisation!$H$13,N90,N90*(1-Customisation!$H$24*Customisation!$H$12))</f>
        <v>2.2098220995191908E-6</v>
      </c>
      <c r="BG90" s="54">
        <f>IF($A90&lt;Customisation!$H$13,O90,O90*(1-Customisation!$H$24*Customisation!$H$12))</f>
        <v>1.944947426761863E-2</v>
      </c>
      <c r="BH90" s="54">
        <f>IF($A90&lt;Customisation!$H$13,P90,P90*(1-Customisation!$H$24*Customisation!$H$12))</f>
        <v>2.182494904197457E-3</v>
      </c>
      <c r="BI90" s="54">
        <f t="shared" si="88"/>
        <v>2.6176859999999997E-5</v>
      </c>
      <c r="BJ90" s="54">
        <f t="shared" si="89"/>
        <v>2.9373988608528738E-6</v>
      </c>
      <c r="BK90" s="54">
        <f t="shared" si="90"/>
        <v>1.9792259999999997E-5</v>
      </c>
      <c r="BL90" s="54">
        <f t="shared" si="91"/>
        <v>2.2209601143033923E-6</v>
      </c>
      <c r="BM90" s="54">
        <f t="shared" si="92"/>
        <v>1.033842834226461E-4</v>
      </c>
      <c r="BN90" s="54">
        <f t="shared" si="93"/>
        <v>1.1601119322782462E-5</v>
      </c>
      <c r="BO90" s="54">
        <f t="shared" si="94"/>
        <v>2.03413356E-5</v>
      </c>
      <c r="BP90" s="54">
        <f t="shared" si="95"/>
        <v>2.2098220995191908E-6</v>
      </c>
      <c r="BQ90" s="54">
        <f t="shared" si="96"/>
        <v>1.944947426761863E-2</v>
      </c>
      <c r="BR90" s="54">
        <f t="shared" si="97"/>
        <v>2.182494904197457E-3</v>
      </c>
    </row>
    <row r="91" spans="1:70" ht="14.25" customHeight="1" x14ac:dyDescent="0.3">
      <c r="A91" s="1">
        <f t="shared" si="34"/>
        <v>87</v>
      </c>
      <c r="B91" s="53">
        <f>'Life table'!D89</f>
        <v>0.32303596521955441</v>
      </c>
      <c r="C91" s="53">
        <f>IF($A91&lt;Customisation!$H$13,0,B91)/LOOKUP(Customisation!$H$13,$A$4:$A$104,$B$4:$B$104)</f>
        <v>0.3280783138444624</v>
      </c>
      <c r="D91" s="1">
        <f>IF($A91&lt;=Customisation!$H$13,1,1/(1+Customisation!$H$21)^($A91-Customisation!$H$13))</f>
        <v>0.10894521169560026</v>
      </c>
      <c r="E91" s="1">
        <f t="shared" si="11"/>
        <v>42.592881065117751</v>
      </c>
      <c r="F91" s="1">
        <f t="shared" si="2"/>
        <v>3.5742561354520537E-2</v>
      </c>
      <c r="G91" s="54">
        <f>'Age data'!M95*Customisation!$H$22</f>
        <v>2.6176860000000005E-4</v>
      </c>
      <c r="H91" s="54">
        <f t="shared" si="3"/>
        <v>2.8518435542260912E-5</v>
      </c>
      <c r="I91" s="54">
        <f>'Age data'!N95*Customisation!$H$22</f>
        <v>1.9792260000000002E-4</v>
      </c>
      <c r="J91" s="55">
        <f t="shared" si="4"/>
        <v>2.1562719556343615E-5</v>
      </c>
      <c r="K91" s="54">
        <f>I91*'Life table'!I89</f>
        <v>9.6909634155152005E-4</v>
      </c>
      <c r="L91" s="54">
        <f>J91*'Life table'!J89</f>
        <v>1.0557840608376209E-4</v>
      </c>
      <c r="M91" s="54">
        <f t="shared" si="5"/>
        <v>2.0341335600000004E-4</v>
      </c>
      <c r="N91" s="54">
        <f>((G91-I91)*$AW$5+I91*$AW$6)/(1+Customisation!$H$21)^($A91-12)</f>
        <v>2.1454583490477586E-5</v>
      </c>
      <c r="O91" s="54">
        <f>G91*Customisation!$H$17</f>
        <v>0.19449474267618636</v>
      </c>
      <c r="P91" s="54">
        <f>O91/(1+Customisation!$H$21)^($A91-12)</f>
        <v>2.118927091453842E-2</v>
      </c>
      <c r="Q91" s="54">
        <f>IF($A91&lt;Customisation!$H$13,G91,G91*(1-Customisation!$H$11*Customisation!$H$12))</f>
        <v>5.2353719999999994E-5</v>
      </c>
      <c r="R91" s="54">
        <f>IF($A91&lt;Customisation!$H$13,H91,H91*(1-Customisation!$H$11*Customisation!$H$12))</f>
        <v>5.7036871084521813E-6</v>
      </c>
      <c r="S91" s="54">
        <f>IF($A91&lt;Customisation!$H$13,I91,I91*(1-Customisation!$H$11*Customisation!$H$12))</f>
        <v>3.9584519999999995E-5</v>
      </c>
      <c r="T91" s="54">
        <f>IF($A91&lt;Customisation!$H$13,J91,J91*(1-Customisation!$H$11*Customisation!$H$12))</f>
        <v>4.3125439112687216E-6</v>
      </c>
      <c r="U91" s="54">
        <f>IF($A91&lt;Customisation!$H$13,K91,K91*(1-Customisation!$H$11*Customisation!$H$12))</f>
        <v>1.9381926831030396E-4</v>
      </c>
      <c r="V91" s="54">
        <f>IF($A91&lt;Customisation!$H$13,L91,L91*(1-Customisation!$H$11*Customisation!$H$12))</f>
        <v>2.1115681216752414E-5</v>
      </c>
      <c r="W91" s="54">
        <f>IF($A91&lt;Customisation!$H$13,M91,M91*(1-Customisation!$H$11*Customisation!$H$12))</f>
        <v>4.06826712E-5</v>
      </c>
      <c r="X91" s="54">
        <f>IF($A91&lt;Customisation!$H$13,N91,N91*(1-Customisation!$H$11*Customisation!$H$12))</f>
        <v>4.2909166980955158E-6</v>
      </c>
      <c r="Y91" s="54">
        <f>IF($A91&lt;Customisation!$H$13,O91,O91*(1-Customisation!$H$11*Customisation!$H$12))</f>
        <v>3.889894853523726E-2</v>
      </c>
      <c r="Z91" s="54">
        <f>IF($A91&lt;Customisation!$H$13,P91,P91*(1-Customisation!$H$11*Customisation!$H$12))</f>
        <v>4.237854182907683E-3</v>
      </c>
      <c r="AA91" s="54">
        <f t="shared" ref="AA91:AJ91" si="119">G91-Q91</f>
        <v>2.0941488000000006E-4</v>
      </c>
      <c r="AB91" s="54">
        <f t="shared" si="119"/>
        <v>2.2814748433808732E-5</v>
      </c>
      <c r="AC91" s="54">
        <f t="shared" si="119"/>
        <v>1.5833808000000003E-4</v>
      </c>
      <c r="AD91" s="54">
        <f t="shared" si="119"/>
        <v>1.7250175645074893E-5</v>
      </c>
      <c r="AE91" s="54">
        <f t="shared" si="119"/>
        <v>7.7527707324121604E-4</v>
      </c>
      <c r="AF91" s="54">
        <f t="shared" si="119"/>
        <v>8.446272486700967E-5</v>
      </c>
      <c r="AG91" s="54">
        <f t="shared" si="119"/>
        <v>1.6273068480000005E-4</v>
      </c>
      <c r="AH91" s="54">
        <f t="shared" si="119"/>
        <v>1.716366679238207E-5</v>
      </c>
      <c r="AI91" s="54">
        <f t="shared" si="119"/>
        <v>0.1555957941409491</v>
      </c>
      <c r="AJ91" s="54">
        <f t="shared" si="119"/>
        <v>1.6951416731630739E-2</v>
      </c>
      <c r="AK91" s="1"/>
      <c r="AL91" s="56">
        <f t="shared" si="7"/>
        <v>26.176860000000005</v>
      </c>
      <c r="AM91" s="56">
        <f t="shared" si="8"/>
        <v>5.235371999999999</v>
      </c>
      <c r="AN91" s="1"/>
      <c r="AO91" s="1"/>
      <c r="AP91" s="1"/>
      <c r="AQ91" s="1"/>
      <c r="AR91" s="1"/>
      <c r="AS91" s="1"/>
      <c r="AT91" s="1"/>
      <c r="AU91" s="1"/>
      <c r="AV91" s="1"/>
      <c r="AW91" s="1"/>
      <c r="AX91" s="1"/>
      <c r="AY91" s="54">
        <f>IF($A91&lt;Customisation!$H$13,G91,G91*(1-Customisation!$H$24*Customisation!$H$12))</f>
        <v>2.6176859999999997E-5</v>
      </c>
      <c r="AZ91" s="54">
        <f>IF($A91&lt;Customisation!$H$13,H91,H91*(1-Customisation!$H$24*Customisation!$H$12))</f>
        <v>2.8518435542260906E-6</v>
      </c>
      <c r="BA91" s="54">
        <f>IF($A91&lt;Customisation!$H$13,I91,I91*(1-Customisation!$H$24*Customisation!$H$12))</f>
        <v>1.9792259999999997E-5</v>
      </c>
      <c r="BB91" s="54">
        <f>IF($A91&lt;Customisation!$H$13,J91,J91*(1-Customisation!$H$24*Customisation!$H$12))</f>
        <v>2.1562719556343608E-6</v>
      </c>
      <c r="BC91" s="54">
        <f>IF($A91&lt;Customisation!$H$13,K91,K91*(1-Customisation!$H$24*Customisation!$H$12))</f>
        <v>9.6909634155151978E-5</v>
      </c>
      <c r="BD91" s="54">
        <f>IF($A91&lt;Customisation!$H$13,L91,L91*(1-Customisation!$H$24*Customisation!$H$12))</f>
        <v>1.0557840608376207E-5</v>
      </c>
      <c r="BE91" s="54">
        <f>IF($A91&lt;Customisation!$H$13,M91,M91*(1-Customisation!$H$24*Customisation!$H$12))</f>
        <v>2.03413356E-5</v>
      </c>
      <c r="BF91" s="54">
        <f>IF($A91&lt;Customisation!$H$13,N91,N91*(1-Customisation!$H$24*Customisation!$H$12))</f>
        <v>2.1454583490477579E-6</v>
      </c>
      <c r="BG91" s="54">
        <f>IF($A91&lt;Customisation!$H$13,O91,O91*(1-Customisation!$H$24*Customisation!$H$12))</f>
        <v>1.944947426761863E-2</v>
      </c>
      <c r="BH91" s="54">
        <f>IF($A91&lt;Customisation!$H$13,P91,P91*(1-Customisation!$H$24*Customisation!$H$12))</f>
        <v>2.1189270914538415E-3</v>
      </c>
      <c r="BI91" s="54">
        <f t="shared" si="88"/>
        <v>2.6176859999999997E-5</v>
      </c>
      <c r="BJ91" s="54">
        <f t="shared" si="89"/>
        <v>2.8518435542260906E-6</v>
      </c>
      <c r="BK91" s="54">
        <f t="shared" si="90"/>
        <v>1.9792259999999997E-5</v>
      </c>
      <c r="BL91" s="54">
        <f t="shared" si="91"/>
        <v>2.1562719556343608E-6</v>
      </c>
      <c r="BM91" s="54">
        <f t="shared" si="92"/>
        <v>9.6909634155151978E-5</v>
      </c>
      <c r="BN91" s="54">
        <f t="shared" si="93"/>
        <v>1.0557840608376207E-5</v>
      </c>
      <c r="BO91" s="54">
        <f t="shared" si="94"/>
        <v>2.03413356E-5</v>
      </c>
      <c r="BP91" s="54">
        <f t="shared" si="95"/>
        <v>2.1454583490477579E-6</v>
      </c>
      <c r="BQ91" s="54">
        <f t="shared" si="96"/>
        <v>1.944947426761863E-2</v>
      </c>
      <c r="BR91" s="54">
        <f t="shared" si="97"/>
        <v>2.1189270914538415E-3</v>
      </c>
    </row>
    <row r="92" spans="1:70" ht="14.25" customHeight="1" x14ac:dyDescent="0.3">
      <c r="A92" s="1">
        <f t="shared" si="34"/>
        <v>88</v>
      </c>
      <c r="B92" s="53">
        <f>'Life table'!D90</f>
        <v>0.28275661071632818</v>
      </c>
      <c r="C92" s="53">
        <f>IF($A92&lt;Customisation!$H$13,0,B92)/LOOKUP(Customisation!$H$13,$A$4:$A$104,$B$4:$B$104)</f>
        <v>0.28717022889119642</v>
      </c>
      <c r="D92" s="1">
        <f>IF($A92&lt;=Customisation!$H$13,1,1/(1+Customisation!$H$21)^($A92-Customisation!$H$13))</f>
        <v>0.10577205018990318</v>
      </c>
      <c r="E92" s="1">
        <f t="shared" si="11"/>
        <v>42.70182627681335</v>
      </c>
      <c r="F92" s="1">
        <f t="shared" si="2"/>
        <v>3.0374583863325613E-2</v>
      </c>
      <c r="G92" s="54">
        <f>'Age data'!M96*Customisation!$H$22</f>
        <v>2.6176860000000005E-4</v>
      </c>
      <c r="H92" s="54">
        <f t="shared" si="3"/>
        <v>2.7687801497340696E-5</v>
      </c>
      <c r="I92" s="54">
        <f>'Age data'!N96*Customisation!$H$22</f>
        <v>1.9792260000000002E-4</v>
      </c>
      <c r="J92" s="55">
        <f t="shared" si="4"/>
        <v>2.0934679180916135E-5</v>
      </c>
      <c r="K92" s="54">
        <f>I92*'Life table'!I90</f>
        <v>8.9512655636119778E-4</v>
      </c>
      <c r="L92" s="54">
        <f>J92*'Life table'!J90</f>
        <v>9.4679371045751815E-5</v>
      </c>
      <c r="M92" s="54">
        <f t="shared" si="5"/>
        <v>2.0341335600000004E-4</v>
      </c>
      <c r="N92" s="54">
        <f>((G92-I92)*$AW$5+I92*$AW$6)/(1+Customisation!$H$21)^($A92-12)</f>
        <v>2.0829692709201543E-5</v>
      </c>
      <c r="O92" s="54">
        <f>G92*Customisation!$H$17</f>
        <v>0.19449474267618636</v>
      </c>
      <c r="P92" s="54">
        <f>O92/(1+Customisation!$H$21)^($A92-12)</f>
        <v>2.0572107684017887E-2</v>
      </c>
      <c r="Q92" s="54">
        <f>IF($A92&lt;Customisation!$H$13,G92,G92*(1-Customisation!$H$11*Customisation!$H$12))</f>
        <v>5.2353719999999994E-5</v>
      </c>
      <c r="R92" s="54">
        <f>IF($A92&lt;Customisation!$H$13,H92,H92*(1-Customisation!$H$11*Customisation!$H$12))</f>
        <v>5.5375602994681384E-6</v>
      </c>
      <c r="S92" s="54">
        <f>IF($A92&lt;Customisation!$H$13,I92,I92*(1-Customisation!$H$11*Customisation!$H$12))</f>
        <v>3.9584519999999995E-5</v>
      </c>
      <c r="T92" s="54">
        <f>IF($A92&lt;Customisation!$H$13,J92,J92*(1-Customisation!$H$11*Customisation!$H$12))</f>
        <v>4.1869358361832264E-6</v>
      </c>
      <c r="U92" s="54">
        <f>IF($A92&lt;Customisation!$H$13,K92,K92*(1-Customisation!$H$11*Customisation!$H$12))</f>
        <v>1.7902531127223951E-4</v>
      </c>
      <c r="V92" s="54">
        <f>IF($A92&lt;Customisation!$H$13,L92,L92*(1-Customisation!$H$11*Customisation!$H$12))</f>
        <v>1.893587420915036E-5</v>
      </c>
      <c r="W92" s="54">
        <f>IF($A92&lt;Customisation!$H$13,M92,M92*(1-Customisation!$H$11*Customisation!$H$12))</f>
        <v>4.06826712E-5</v>
      </c>
      <c r="X92" s="54">
        <f>IF($A92&lt;Customisation!$H$13,N92,N92*(1-Customisation!$H$11*Customisation!$H$12))</f>
        <v>4.1659385418403077E-6</v>
      </c>
      <c r="Y92" s="54">
        <f>IF($A92&lt;Customisation!$H$13,O92,O92*(1-Customisation!$H$11*Customisation!$H$12))</f>
        <v>3.889894853523726E-2</v>
      </c>
      <c r="Z92" s="54">
        <f>IF($A92&lt;Customisation!$H$13,P92,P92*(1-Customisation!$H$11*Customisation!$H$12))</f>
        <v>4.1144215368035765E-3</v>
      </c>
      <c r="AA92" s="54">
        <f t="shared" ref="AA92:AJ92" si="120">G92-Q92</f>
        <v>2.0941488000000006E-4</v>
      </c>
      <c r="AB92" s="54">
        <f t="shared" si="120"/>
        <v>2.2150241197872557E-5</v>
      </c>
      <c r="AC92" s="54">
        <f t="shared" si="120"/>
        <v>1.5833808000000003E-4</v>
      </c>
      <c r="AD92" s="54">
        <f t="shared" si="120"/>
        <v>1.6747743344732909E-5</v>
      </c>
      <c r="AE92" s="54">
        <f t="shared" si="120"/>
        <v>7.1610124508895826E-4</v>
      </c>
      <c r="AF92" s="54">
        <f t="shared" si="120"/>
        <v>7.5743496836601452E-5</v>
      </c>
      <c r="AG92" s="54">
        <f t="shared" si="120"/>
        <v>1.6273068480000005E-4</v>
      </c>
      <c r="AH92" s="54">
        <f t="shared" si="120"/>
        <v>1.6663754167361237E-5</v>
      </c>
      <c r="AI92" s="54">
        <f t="shared" si="120"/>
        <v>0.1555957941409491</v>
      </c>
      <c r="AJ92" s="54">
        <f t="shared" si="120"/>
        <v>1.6457686147214309E-2</v>
      </c>
      <c r="AK92" s="1"/>
      <c r="AL92" s="56">
        <f t="shared" si="7"/>
        <v>26.176860000000005</v>
      </c>
      <c r="AM92" s="56">
        <f t="shared" si="8"/>
        <v>5.235371999999999</v>
      </c>
      <c r="AN92" s="1"/>
      <c r="AO92" s="1"/>
      <c r="AP92" s="1"/>
      <c r="AQ92" s="1"/>
      <c r="AR92" s="1"/>
      <c r="AS92" s="1"/>
      <c r="AT92" s="1"/>
      <c r="AU92" s="1"/>
      <c r="AV92" s="1"/>
      <c r="AW92" s="1"/>
      <c r="AX92" s="1"/>
      <c r="AY92" s="54">
        <f>IF($A92&lt;Customisation!$H$13,G92,G92*(1-Customisation!$H$24*Customisation!$H$12))</f>
        <v>2.6176859999999997E-5</v>
      </c>
      <c r="AZ92" s="54">
        <f>IF($A92&lt;Customisation!$H$13,H92,H92*(1-Customisation!$H$24*Customisation!$H$12))</f>
        <v>2.7687801497340692E-6</v>
      </c>
      <c r="BA92" s="54">
        <f>IF($A92&lt;Customisation!$H$13,I92,I92*(1-Customisation!$H$24*Customisation!$H$12))</f>
        <v>1.9792259999999997E-5</v>
      </c>
      <c r="BB92" s="54">
        <f>IF($A92&lt;Customisation!$H$13,J92,J92*(1-Customisation!$H$24*Customisation!$H$12))</f>
        <v>2.0934679180916132E-6</v>
      </c>
      <c r="BC92" s="54">
        <f>IF($A92&lt;Customisation!$H$13,K92,K92*(1-Customisation!$H$24*Customisation!$H$12))</f>
        <v>8.9512655636119756E-5</v>
      </c>
      <c r="BD92" s="54">
        <f>IF($A92&lt;Customisation!$H$13,L92,L92*(1-Customisation!$H$24*Customisation!$H$12))</f>
        <v>9.4679371045751798E-6</v>
      </c>
      <c r="BE92" s="54">
        <f>IF($A92&lt;Customisation!$H$13,M92,M92*(1-Customisation!$H$24*Customisation!$H$12))</f>
        <v>2.03413356E-5</v>
      </c>
      <c r="BF92" s="54">
        <f>IF($A92&lt;Customisation!$H$13,N92,N92*(1-Customisation!$H$24*Customisation!$H$12))</f>
        <v>2.0829692709201538E-6</v>
      </c>
      <c r="BG92" s="54">
        <f>IF($A92&lt;Customisation!$H$13,O92,O92*(1-Customisation!$H$24*Customisation!$H$12))</f>
        <v>1.944947426761863E-2</v>
      </c>
      <c r="BH92" s="54">
        <f>IF($A92&lt;Customisation!$H$13,P92,P92*(1-Customisation!$H$24*Customisation!$H$12))</f>
        <v>2.0572107684017882E-3</v>
      </c>
      <c r="BI92" s="54">
        <f t="shared" si="88"/>
        <v>2.6176859999999997E-5</v>
      </c>
      <c r="BJ92" s="54">
        <f t="shared" si="89"/>
        <v>2.7687801497340692E-6</v>
      </c>
      <c r="BK92" s="54">
        <f t="shared" si="90"/>
        <v>1.9792259999999997E-5</v>
      </c>
      <c r="BL92" s="54">
        <f t="shared" si="91"/>
        <v>2.0934679180916132E-6</v>
      </c>
      <c r="BM92" s="54">
        <f t="shared" si="92"/>
        <v>8.9512655636119756E-5</v>
      </c>
      <c r="BN92" s="54">
        <f t="shared" si="93"/>
        <v>9.4679371045751798E-6</v>
      </c>
      <c r="BO92" s="54">
        <f t="shared" si="94"/>
        <v>2.03413356E-5</v>
      </c>
      <c r="BP92" s="54">
        <f t="shared" si="95"/>
        <v>2.0829692709201538E-6</v>
      </c>
      <c r="BQ92" s="54">
        <f t="shared" si="96"/>
        <v>1.944947426761863E-2</v>
      </c>
      <c r="BR92" s="54">
        <f t="shared" si="97"/>
        <v>2.0572107684017882E-3</v>
      </c>
    </row>
    <row r="93" spans="1:70" ht="14.25" customHeight="1" x14ac:dyDescent="0.3">
      <c r="A93" s="1">
        <f t="shared" si="34"/>
        <v>89</v>
      </c>
      <c r="B93" s="53">
        <f>'Life table'!D91</f>
        <v>0.24749968892610924</v>
      </c>
      <c r="C93" s="53">
        <f>IF($A93&lt;Customisation!$H$13,0,B93)/LOOKUP(Customisation!$H$13,$A$4:$A$104,$B$4:$B$104)</f>
        <v>0.25136297305075317</v>
      </c>
      <c r="D93" s="1">
        <f>IF($A93&lt;=Customisation!$H$13,1,1/(1+Customisation!$H$21)^($A93-Customisation!$H$13))</f>
        <v>0.10269131086398368</v>
      </c>
      <c r="E93" s="1">
        <f t="shared" si="11"/>
        <v>42.807598327003255</v>
      </c>
      <c r="F93" s="1">
        <f t="shared" si="2"/>
        <v>2.5812793205250047E-2</v>
      </c>
      <c r="G93" s="54">
        <f>'Age data'!M97*Customisation!$H$22</f>
        <v>2.6176860000000005E-4</v>
      </c>
      <c r="H93" s="54">
        <f t="shared" si="3"/>
        <v>2.6881360677029803E-5</v>
      </c>
      <c r="I93" s="54">
        <f>'Age data'!N97*Customisation!$H$22</f>
        <v>1.9792260000000002E-4</v>
      </c>
      <c r="J93" s="55">
        <f t="shared" si="4"/>
        <v>2.0324931243607899E-5</v>
      </c>
      <c r="K93" s="54">
        <f>I93*'Life table'!I91</f>
        <v>8.1061959860871874E-4</v>
      </c>
      <c r="L93" s="54">
        <f>J93*'Life table'!J91</f>
        <v>8.3243589193165613E-5</v>
      </c>
      <c r="M93" s="54">
        <f t="shared" si="5"/>
        <v>2.0341335600000004E-4</v>
      </c>
      <c r="N93" s="54">
        <f>((G93-I93)*$AW$5+I93*$AW$6)/(1+Customisation!$H$21)^($A93-12)</f>
        <v>2.0223002630292762E-5</v>
      </c>
      <c r="O93" s="54">
        <f>G93*Customisation!$H$17</f>
        <v>0.19449474267618636</v>
      </c>
      <c r="P93" s="54">
        <f>O93/(1+Customisation!$H$21)^($A93-12)</f>
        <v>1.9972920081570766E-2</v>
      </c>
      <c r="Q93" s="54">
        <f>IF($A93&lt;Customisation!$H$13,G93,G93*(1-Customisation!$H$11*Customisation!$H$12))</f>
        <v>5.2353719999999994E-5</v>
      </c>
      <c r="R93" s="54">
        <f>IF($A93&lt;Customisation!$H$13,H93,H93*(1-Customisation!$H$11*Customisation!$H$12))</f>
        <v>5.3762721354059591E-6</v>
      </c>
      <c r="S93" s="54">
        <f>IF($A93&lt;Customisation!$H$13,I93,I93*(1-Customisation!$H$11*Customisation!$H$12))</f>
        <v>3.9584519999999995E-5</v>
      </c>
      <c r="T93" s="54">
        <f>IF($A93&lt;Customisation!$H$13,J93,J93*(1-Customisation!$H$11*Customisation!$H$12))</f>
        <v>4.064986248721579E-6</v>
      </c>
      <c r="U93" s="54">
        <f>IF($A93&lt;Customisation!$H$13,K93,K93*(1-Customisation!$H$11*Customisation!$H$12))</f>
        <v>1.6212391972174372E-4</v>
      </c>
      <c r="V93" s="54">
        <f>IF($A93&lt;Customisation!$H$13,L93,L93*(1-Customisation!$H$11*Customisation!$H$12))</f>
        <v>1.664871783863312E-5</v>
      </c>
      <c r="W93" s="54">
        <f>IF($A93&lt;Customisation!$H$13,M93,M93*(1-Customisation!$H$11*Customisation!$H$12))</f>
        <v>4.06826712E-5</v>
      </c>
      <c r="X93" s="54">
        <f>IF($A93&lt;Customisation!$H$13,N93,N93*(1-Customisation!$H$11*Customisation!$H$12))</f>
        <v>4.0446005260585518E-6</v>
      </c>
      <c r="Y93" s="54">
        <f>IF($A93&lt;Customisation!$H$13,O93,O93*(1-Customisation!$H$11*Customisation!$H$12))</f>
        <v>3.889894853523726E-2</v>
      </c>
      <c r="Z93" s="54">
        <f>IF($A93&lt;Customisation!$H$13,P93,P93*(1-Customisation!$H$11*Customisation!$H$12))</f>
        <v>3.9945840163141521E-3</v>
      </c>
      <c r="AA93" s="54">
        <f t="shared" ref="AA93:AJ93" si="121">G93-Q93</f>
        <v>2.0941488000000006E-4</v>
      </c>
      <c r="AB93" s="54">
        <f t="shared" si="121"/>
        <v>2.1505088541623843E-5</v>
      </c>
      <c r="AC93" s="54">
        <f t="shared" si="121"/>
        <v>1.5833808000000003E-4</v>
      </c>
      <c r="AD93" s="54">
        <f t="shared" si="121"/>
        <v>1.625994499488632E-5</v>
      </c>
      <c r="AE93" s="54">
        <f t="shared" si="121"/>
        <v>6.4849567888697508E-4</v>
      </c>
      <c r="AF93" s="54">
        <f t="shared" si="121"/>
        <v>6.6594871354532493E-5</v>
      </c>
      <c r="AG93" s="54">
        <f t="shared" si="121"/>
        <v>1.6273068480000005E-4</v>
      </c>
      <c r="AH93" s="54">
        <f t="shared" si="121"/>
        <v>1.6178402104234211E-5</v>
      </c>
      <c r="AI93" s="54">
        <f t="shared" si="121"/>
        <v>0.1555957941409491</v>
      </c>
      <c r="AJ93" s="54">
        <f t="shared" si="121"/>
        <v>1.5978336065256615E-2</v>
      </c>
      <c r="AK93" s="1"/>
      <c r="AL93" s="56">
        <f t="shared" si="7"/>
        <v>26.176860000000005</v>
      </c>
      <c r="AM93" s="56">
        <f t="shared" si="8"/>
        <v>5.235371999999999</v>
      </c>
      <c r="AN93" s="1"/>
      <c r="AO93" s="1"/>
      <c r="AP93" s="1"/>
      <c r="AQ93" s="1"/>
      <c r="AR93" s="1"/>
      <c r="AS93" s="1"/>
      <c r="AT93" s="1"/>
      <c r="AU93" s="1"/>
      <c r="AV93" s="1"/>
      <c r="AW93" s="1"/>
      <c r="AX93" s="1"/>
      <c r="AY93" s="54">
        <f>IF($A93&lt;Customisation!$H$13,G93,G93*(1-Customisation!$H$24*Customisation!$H$12))</f>
        <v>2.6176859999999997E-5</v>
      </c>
      <c r="AZ93" s="54">
        <f>IF($A93&lt;Customisation!$H$13,H93,H93*(1-Customisation!$H$24*Customisation!$H$12))</f>
        <v>2.6881360677029795E-6</v>
      </c>
      <c r="BA93" s="54">
        <f>IF($A93&lt;Customisation!$H$13,I93,I93*(1-Customisation!$H$24*Customisation!$H$12))</f>
        <v>1.9792259999999997E-5</v>
      </c>
      <c r="BB93" s="54">
        <f>IF($A93&lt;Customisation!$H$13,J93,J93*(1-Customisation!$H$24*Customisation!$H$12))</f>
        <v>2.0324931243607895E-6</v>
      </c>
      <c r="BC93" s="54">
        <f>IF($A93&lt;Customisation!$H$13,K93,K93*(1-Customisation!$H$24*Customisation!$H$12))</f>
        <v>8.1061959860871858E-5</v>
      </c>
      <c r="BD93" s="54">
        <f>IF($A93&lt;Customisation!$H$13,L93,L93*(1-Customisation!$H$24*Customisation!$H$12))</f>
        <v>8.32435891931656E-6</v>
      </c>
      <c r="BE93" s="54">
        <f>IF($A93&lt;Customisation!$H$13,M93,M93*(1-Customisation!$H$24*Customisation!$H$12))</f>
        <v>2.03413356E-5</v>
      </c>
      <c r="BF93" s="54">
        <f>IF($A93&lt;Customisation!$H$13,N93,N93*(1-Customisation!$H$24*Customisation!$H$12))</f>
        <v>2.0223002630292759E-6</v>
      </c>
      <c r="BG93" s="54">
        <f>IF($A93&lt;Customisation!$H$13,O93,O93*(1-Customisation!$H$24*Customisation!$H$12))</f>
        <v>1.944947426761863E-2</v>
      </c>
      <c r="BH93" s="54">
        <f>IF($A93&lt;Customisation!$H$13,P93,P93*(1-Customisation!$H$24*Customisation!$H$12))</f>
        <v>1.997292008157076E-3</v>
      </c>
      <c r="BI93" s="54">
        <f t="shared" si="88"/>
        <v>2.6176859999999997E-5</v>
      </c>
      <c r="BJ93" s="54">
        <f t="shared" si="89"/>
        <v>2.6881360677029795E-6</v>
      </c>
      <c r="BK93" s="54">
        <f t="shared" si="90"/>
        <v>1.9792259999999997E-5</v>
      </c>
      <c r="BL93" s="54">
        <f t="shared" si="91"/>
        <v>2.0324931243607895E-6</v>
      </c>
      <c r="BM93" s="54">
        <f t="shared" si="92"/>
        <v>8.1061959860871858E-5</v>
      </c>
      <c r="BN93" s="54">
        <f t="shared" si="93"/>
        <v>8.32435891931656E-6</v>
      </c>
      <c r="BO93" s="54">
        <f t="shared" si="94"/>
        <v>2.03413356E-5</v>
      </c>
      <c r="BP93" s="54">
        <f t="shared" si="95"/>
        <v>2.0223002630292759E-6</v>
      </c>
      <c r="BQ93" s="54">
        <f t="shared" si="96"/>
        <v>1.944947426761863E-2</v>
      </c>
      <c r="BR93" s="54">
        <f t="shared" si="97"/>
        <v>1.997292008157076E-3</v>
      </c>
    </row>
    <row r="94" spans="1:70" ht="14.25" customHeight="1" x14ac:dyDescent="0.3">
      <c r="A94" s="1">
        <f t="shared" si="34"/>
        <v>90</v>
      </c>
      <c r="B94" s="53">
        <f>'Life table'!D92</f>
        <v>0.21663895271391267</v>
      </c>
      <c r="C94" s="53">
        <f>IF($A94&lt;Customisation!$H$13,0,B94)/LOOKUP(Customisation!$H$13,$A$4:$A$104,$B$4:$B$104)</f>
        <v>0.22002052394105473</v>
      </c>
      <c r="D94" s="1">
        <f>IF($A94&lt;=Customisation!$H$13,1,1/(1+Customisation!$H$21)^($A94-Customisation!$H$13))</f>
        <v>9.9700301809692873E-2</v>
      </c>
      <c r="E94" s="1">
        <f t="shared" si="11"/>
        <v>42.910289637867237</v>
      </c>
      <c r="F94" s="1">
        <f t="shared" si="2"/>
        <v>2.1936112641249911E-2</v>
      </c>
      <c r="G94" s="54">
        <f>'Age data'!M98*Customisation!$H$22</f>
        <v>2.6176860000000005E-4</v>
      </c>
      <c r="H94" s="54">
        <f t="shared" si="3"/>
        <v>2.6098408424300775E-5</v>
      </c>
      <c r="I94" s="54">
        <f>'Age data'!N98*Customisation!$H$22</f>
        <v>1.9792260000000002E-4</v>
      </c>
      <c r="J94" s="55">
        <f t="shared" si="4"/>
        <v>1.9732942954959121E-5</v>
      </c>
      <c r="K94" s="54">
        <f>I94*'Life table'!I92</f>
        <v>7.1407442289670971E-4</v>
      </c>
      <c r="L94" s="54">
        <f>J94*'Life table'!J92</f>
        <v>7.1193435477384223E-5</v>
      </c>
      <c r="M94" s="54">
        <f t="shared" si="5"/>
        <v>2.0341335600000004E-4</v>
      </c>
      <c r="N94" s="54">
        <f>((G94-I94)*$AW$5+I94*$AW$6)/(1+Customisation!$H$21)^($A94-12)</f>
        <v>1.9633983136206559E-5</v>
      </c>
      <c r="O94" s="54">
        <f>G94*Customisation!$H$17</f>
        <v>0.19449474267618636</v>
      </c>
      <c r="P94" s="54">
        <f>O94/(1+Customisation!$H$21)^($A94-12)</f>
        <v>1.9391184545214331E-2</v>
      </c>
      <c r="Q94" s="54">
        <f>IF($A94&lt;Customisation!$H$13,G94,G94*(1-Customisation!$H$11*Customisation!$H$12))</f>
        <v>5.2353719999999994E-5</v>
      </c>
      <c r="R94" s="54">
        <f>IF($A94&lt;Customisation!$H$13,H94,H94*(1-Customisation!$H$11*Customisation!$H$12))</f>
        <v>5.2196816848601537E-6</v>
      </c>
      <c r="S94" s="54">
        <f>IF($A94&lt;Customisation!$H$13,I94,I94*(1-Customisation!$H$11*Customisation!$H$12))</f>
        <v>3.9584519999999995E-5</v>
      </c>
      <c r="T94" s="54">
        <f>IF($A94&lt;Customisation!$H$13,J94,J94*(1-Customisation!$H$11*Customisation!$H$12))</f>
        <v>3.946588590991823E-6</v>
      </c>
      <c r="U94" s="54">
        <f>IF($A94&lt;Customisation!$H$13,K94,K94*(1-Customisation!$H$11*Customisation!$H$12))</f>
        <v>1.4281488457934191E-4</v>
      </c>
      <c r="V94" s="54">
        <f>IF($A94&lt;Customisation!$H$13,L94,L94*(1-Customisation!$H$11*Customisation!$H$12))</f>
        <v>1.4238687095476841E-5</v>
      </c>
      <c r="W94" s="54">
        <f>IF($A94&lt;Customisation!$H$13,M94,M94*(1-Customisation!$H$11*Customisation!$H$12))</f>
        <v>4.06826712E-5</v>
      </c>
      <c r="X94" s="54">
        <f>IF($A94&lt;Customisation!$H$13,N94,N94*(1-Customisation!$H$11*Customisation!$H$12))</f>
        <v>3.9267966272413112E-6</v>
      </c>
      <c r="Y94" s="54">
        <f>IF($A94&lt;Customisation!$H$13,O94,O94*(1-Customisation!$H$11*Customisation!$H$12))</f>
        <v>3.889894853523726E-2</v>
      </c>
      <c r="Z94" s="54">
        <f>IF($A94&lt;Customisation!$H$13,P94,P94*(1-Customisation!$H$11*Customisation!$H$12))</f>
        <v>3.8782369090428655E-3</v>
      </c>
      <c r="AA94" s="54">
        <f t="shared" ref="AA94:AJ94" si="122">G94-Q94</f>
        <v>2.0941488000000006E-4</v>
      </c>
      <c r="AB94" s="54">
        <f t="shared" si="122"/>
        <v>2.0878726739440622E-5</v>
      </c>
      <c r="AC94" s="54">
        <f t="shared" si="122"/>
        <v>1.5833808000000003E-4</v>
      </c>
      <c r="AD94" s="54">
        <f t="shared" si="122"/>
        <v>1.5786354363967299E-5</v>
      </c>
      <c r="AE94" s="54">
        <f t="shared" si="122"/>
        <v>5.7125953831736785E-4</v>
      </c>
      <c r="AF94" s="54">
        <f t="shared" si="122"/>
        <v>5.6954748381907379E-5</v>
      </c>
      <c r="AG94" s="54">
        <f t="shared" si="122"/>
        <v>1.6273068480000005E-4</v>
      </c>
      <c r="AH94" s="54">
        <f t="shared" si="122"/>
        <v>1.5707186508965248E-5</v>
      </c>
      <c r="AI94" s="54">
        <f t="shared" si="122"/>
        <v>0.1555957941409491</v>
      </c>
      <c r="AJ94" s="54">
        <f t="shared" si="122"/>
        <v>1.5512947636171465E-2</v>
      </c>
      <c r="AK94" s="1"/>
      <c r="AL94" s="56">
        <f t="shared" si="7"/>
        <v>26.176860000000005</v>
      </c>
      <c r="AM94" s="56">
        <f t="shared" si="8"/>
        <v>5.235371999999999</v>
      </c>
      <c r="AN94" s="1"/>
      <c r="AO94" s="1"/>
      <c r="AP94" s="1"/>
      <c r="AQ94" s="1"/>
      <c r="AR94" s="1"/>
      <c r="AS94" s="1"/>
      <c r="AT94" s="1"/>
      <c r="AU94" s="1"/>
      <c r="AV94" s="1"/>
      <c r="AW94" s="1"/>
      <c r="AX94" s="1"/>
      <c r="AY94" s="54">
        <f>IF($A94&lt;Customisation!$H$13,G94,G94*(1-Customisation!$H$24*Customisation!$H$12))</f>
        <v>2.6176859999999997E-5</v>
      </c>
      <c r="AZ94" s="54">
        <f>IF($A94&lt;Customisation!$H$13,H94,H94*(1-Customisation!$H$24*Customisation!$H$12))</f>
        <v>2.6098408424300769E-6</v>
      </c>
      <c r="BA94" s="54">
        <f>IF($A94&lt;Customisation!$H$13,I94,I94*(1-Customisation!$H$24*Customisation!$H$12))</f>
        <v>1.9792259999999997E-5</v>
      </c>
      <c r="BB94" s="54">
        <f>IF($A94&lt;Customisation!$H$13,J94,J94*(1-Customisation!$H$24*Customisation!$H$12))</f>
        <v>1.9732942954959115E-6</v>
      </c>
      <c r="BC94" s="54">
        <f>IF($A94&lt;Customisation!$H$13,K94,K94*(1-Customisation!$H$24*Customisation!$H$12))</f>
        <v>7.1407442289670955E-5</v>
      </c>
      <c r="BD94" s="54">
        <f>IF($A94&lt;Customisation!$H$13,L94,L94*(1-Customisation!$H$24*Customisation!$H$12))</f>
        <v>7.1193435477384207E-6</v>
      </c>
      <c r="BE94" s="54">
        <f>IF($A94&lt;Customisation!$H$13,M94,M94*(1-Customisation!$H$24*Customisation!$H$12))</f>
        <v>2.03413356E-5</v>
      </c>
      <c r="BF94" s="54">
        <f>IF($A94&lt;Customisation!$H$13,N94,N94*(1-Customisation!$H$24*Customisation!$H$12))</f>
        <v>1.9633983136206556E-6</v>
      </c>
      <c r="BG94" s="54">
        <f>IF($A94&lt;Customisation!$H$13,O94,O94*(1-Customisation!$H$24*Customisation!$H$12))</f>
        <v>1.944947426761863E-2</v>
      </c>
      <c r="BH94" s="54">
        <f>IF($A94&lt;Customisation!$H$13,P94,P94*(1-Customisation!$H$24*Customisation!$H$12))</f>
        <v>1.9391184545214327E-3</v>
      </c>
      <c r="BI94" s="54">
        <f t="shared" si="88"/>
        <v>2.6176859999999997E-5</v>
      </c>
      <c r="BJ94" s="54">
        <f t="shared" si="89"/>
        <v>2.6098408424300769E-6</v>
      </c>
      <c r="BK94" s="54">
        <f t="shared" si="90"/>
        <v>1.9792259999999997E-5</v>
      </c>
      <c r="BL94" s="54">
        <f t="shared" si="91"/>
        <v>1.9732942954959115E-6</v>
      </c>
      <c r="BM94" s="54">
        <f t="shared" si="92"/>
        <v>7.1407442289670955E-5</v>
      </c>
      <c r="BN94" s="54">
        <f t="shared" si="93"/>
        <v>7.1193435477384207E-6</v>
      </c>
      <c r="BO94" s="54">
        <f t="shared" si="94"/>
        <v>2.03413356E-5</v>
      </c>
      <c r="BP94" s="54">
        <f t="shared" si="95"/>
        <v>1.9633983136206556E-6</v>
      </c>
      <c r="BQ94" s="54">
        <f t="shared" si="96"/>
        <v>1.944947426761863E-2</v>
      </c>
      <c r="BR94" s="54">
        <f t="shared" si="97"/>
        <v>1.9391184545214327E-3</v>
      </c>
    </row>
    <row r="95" spans="1:70" ht="14.25" customHeight="1" x14ac:dyDescent="0.3">
      <c r="A95" s="1">
        <f t="shared" si="34"/>
        <v>91</v>
      </c>
      <c r="B95" s="53">
        <f>'Life table'!D93</f>
        <v>0.17069633001187323</v>
      </c>
      <c r="C95" s="53">
        <f>IF($A95&lt;Customisation!$H$13,0,B95)/LOOKUP(Customisation!$H$13,$A$4:$A$104,$B$4:$B$104)</f>
        <v>0.17336077142887527</v>
      </c>
      <c r="D95" s="1">
        <f>IF($A95&lt;=Customisation!$H$13,1,1/(1+Customisation!$H$21)^($A95-Customisation!$H$13))</f>
        <v>9.679640952397367E-2</v>
      </c>
      <c r="E95" s="1">
        <f t="shared" si="11"/>
        <v>43.009989939676927</v>
      </c>
      <c r="F95" s="1">
        <f t="shared" si="2"/>
        <v>1.6780700226621405E-2</v>
      </c>
      <c r="G95" s="54">
        <f>'Age data'!M99*Customisation!$H$22</f>
        <v>2.6176860000000005E-4</v>
      </c>
      <c r="H95" s="54">
        <f t="shared" si="3"/>
        <v>2.533826060611726E-5</v>
      </c>
      <c r="I95" s="54">
        <f>'Age data'!N99*Customisation!$H$22</f>
        <v>1.9792260000000002E-4</v>
      </c>
      <c r="J95" s="55">
        <f t="shared" si="4"/>
        <v>1.9158197043649635E-5</v>
      </c>
      <c r="K95" s="54">
        <f>I95*'Life table'!I93</f>
        <v>6.8170845860382218E-4</v>
      </c>
      <c r="L95" s="54">
        <f>J95*'Life table'!J93</f>
        <v>6.5986931134972432E-5</v>
      </c>
      <c r="M95" s="54">
        <f t="shared" si="5"/>
        <v>2.0341335600000004E-4</v>
      </c>
      <c r="N95" s="54">
        <f>((G95-I95)*$AW$5+I95*$AW$6)/(1+Customisation!$H$21)^($A95-12)</f>
        <v>1.9062119549715106E-5</v>
      </c>
      <c r="O95" s="54">
        <f>G95*Customisation!$H$17</f>
        <v>0.19449474267618636</v>
      </c>
      <c r="P95" s="54">
        <f>O95/(1+Customisation!$H$21)^($A95-12)</f>
        <v>1.8826392762344012E-2</v>
      </c>
      <c r="Q95" s="54">
        <f>IF($A95&lt;Customisation!$H$13,G95,G95*(1-Customisation!$H$11*Customisation!$H$12))</f>
        <v>5.2353719999999994E-5</v>
      </c>
      <c r="R95" s="54">
        <f>IF($A95&lt;Customisation!$H$13,H95,H95*(1-Customisation!$H$11*Customisation!$H$12))</f>
        <v>5.0676521212234507E-6</v>
      </c>
      <c r="S95" s="54">
        <f>IF($A95&lt;Customisation!$H$13,I95,I95*(1-Customisation!$H$11*Customisation!$H$12))</f>
        <v>3.9584519999999995E-5</v>
      </c>
      <c r="T95" s="54">
        <f>IF($A95&lt;Customisation!$H$13,J95,J95*(1-Customisation!$H$11*Customisation!$H$12))</f>
        <v>3.8316394087299261E-6</v>
      </c>
      <c r="U95" s="54">
        <f>IF($A95&lt;Customisation!$H$13,K95,K95*(1-Customisation!$H$11*Customisation!$H$12))</f>
        <v>1.3634169172076441E-4</v>
      </c>
      <c r="V95" s="54">
        <f>IF($A95&lt;Customisation!$H$13,L95,L95*(1-Customisation!$H$11*Customisation!$H$12))</f>
        <v>1.3197386226994483E-5</v>
      </c>
      <c r="W95" s="54">
        <f>IF($A95&lt;Customisation!$H$13,M95,M95*(1-Customisation!$H$11*Customisation!$H$12))</f>
        <v>4.06826712E-5</v>
      </c>
      <c r="X95" s="54">
        <f>IF($A95&lt;Customisation!$H$13,N95,N95*(1-Customisation!$H$11*Customisation!$H$12))</f>
        <v>3.8124239099430203E-6</v>
      </c>
      <c r="Y95" s="54">
        <f>IF($A95&lt;Customisation!$H$13,O95,O95*(1-Customisation!$H$11*Customisation!$H$12))</f>
        <v>3.889894853523726E-2</v>
      </c>
      <c r="Z95" s="54">
        <f>IF($A95&lt;Customisation!$H$13,P95,P95*(1-Customisation!$H$11*Customisation!$H$12))</f>
        <v>3.7652785524688016E-3</v>
      </c>
      <c r="AA95" s="54">
        <f t="shared" ref="AA95:AJ95" si="123">G95-Q95</f>
        <v>2.0941488000000006E-4</v>
      </c>
      <c r="AB95" s="54">
        <f t="shared" si="123"/>
        <v>2.027060848489381E-5</v>
      </c>
      <c r="AC95" s="54">
        <f t="shared" si="123"/>
        <v>1.5833808000000003E-4</v>
      </c>
      <c r="AD95" s="54">
        <f t="shared" si="123"/>
        <v>1.5326557634919708E-5</v>
      </c>
      <c r="AE95" s="54">
        <f t="shared" si="123"/>
        <v>5.4536676688305774E-4</v>
      </c>
      <c r="AF95" s="54">
        <f t="shared" si="123"/>
        <v>5.2789544907977951E-5</v>
      </c>
      <c r="AG95" s="54">
        <f t="shared" si="123"/>
        <v>1.6273068480000005E-4</v>
      </c>
      <c r="AH95" s="54">
        <f t="shared" si="123"/>
        <v>1.5249695639772086E-5</v>
      </c>
      <c r="AI95" s="54">
        <f t="shared" si="123"/>
        <v>0.1555957941409491</v>
      </c>
      <c r="AJ95" s="54">
        <f t="shared" si="123"/>
        <v>1.506111420987521E-2</v>
      </c>
      <c r="AK95" s="1"/>
      <c r="AL95" s="56">
        <f t="shared" si="7"/>
        <v>26.176860000000005</v>
      </c>
      <c r="AM95" s="56">
        <f t="shared" si="8"/>
        <v>5.235371999999999</v>
      </c>
      <c r="AN95" s="1"/>
      <c r="AO95" s="1"/>
      <c r="AP95" s="1"/>
      <c r="AQ95" s="1"/>
      <c r="AR95" s="1"/>
      <c r="AS95" s="1"/>
      <c r="AT95" s="1"/>
      <c r="AU95" s="1"/>
      <c r="AV95" s="1"/>
      <c r="AW95" s="1"/>
      <c r="AX95" s="1"/>
      <c r="AY95" s="54">
        <f>IF($A95&lt;Customisation!$H$13,G95,G95*(1-Customisation!$H$24*Customisation!$H$12))</f>
        <v>2.6176859999999997E-5</v>
      </c>
      <c r="AZ95" s="54">
        <f>IF($A95&lt;Customisation!$H$13,H95,H95*(1-Customisation!$H$24*Customisation!$H$12))</f>
        <v>2.5338260606117254E-6</v>
      </c>
      <c r="BA95" s="54">
        <f>IF($A95&lt;Customisation!$H$13,I95,I95*(1-Customisation!$H$24*Customisation!$H$12))</f>
        <v>1.9792259999999997E-5</v>
      </c>
      <c r="BB95" s="54">
        <f>IF($A95&lt;Customisation!$H$13,J95,J95*(1-Customisation!$H$24*Customisation!$H$12))</f>
        <v>1.915819704364963E-6</v>
      </c>
      <c r="BC95" s="54">
        <f>IF($A95&lt;Customisation!$H$13,K95,K95*(1-Customisation!$H$24*Customisation!$H$12))</f>
        <v>6.8170845860382204E-5</v>
      </c>
      <c r="BD95" s="54">
        <f>IF($A95&lt;Customisation!$H$13,L95,L95*(1-Customisation!$H$24*Customisation!$H$12))</f>
        <v>6.5986931134972413E-6</v>
      </c>
      <c r="BE95" s="54">
        <f>IF($A95&lt;Customisation!$H$13,M95,M95*(1-Customisation!$H$24*Customisation!$H$12))</f>
        <v>2.03413356E-5</v>
      </c>
      <c r="BF95" s="54">
        <f>IF($A95&lt;Customisation!$H$13,N95,N95*(1-Customisation!$H$24*Customisation!$H$12))</f>
        <v>1.9062119549715102E-6</v>
      </c>
      <c r="BG95" s="54">
        <f>IF($A95&lt;Customisation!$H$13,O95,O95*(1-Customisation!$H$24*Customisation!$H$12))</f>
        <v>1.944947426761863E-2</v>
      </c>
      <c r="BH95" s="54">
        <f>IF($A95&lt;Customisation!$H$13,P95,P95*(1-Customisation!$H$24*Customisation!$H$12))</f>
        <v>1.8826392762344008E-3</v>
      </c>
      <c r="BI95" s="54">
        <f t="shared" si="88"/>
        <v>2.6176859999999997E-5</v>
      </c>
      <c r="BJ95" s="54">
        <f t="shared" si="89"/>
        <v>2.5338260606117254E-6</v>
      </c>
      <c r="BK95" s="54">
        <f t="shared" si="90"/>
        <v>1.9792259999999997E-5</v>
      </c>
      <c r="BL95" s="54">
        <f t="shared" si="91"/>
        <v>1.915819704364963E-6</v>
      </c>
      <c r="BM95" s="54">
        <f t="shared" si="92"/>
        <v>6.8170845860382204E-5</v>
      </c>
      <c r="BN95" s="54">
        <f t="shared" si="93"/>
        <v>6.5986931134972413E-6</v>
      </c>
      <c r="BO95" s="54">
        <f t="shared" si="94"/>
        <v>2.03413356E-5</v>
      </c>
      <c r="BP95" s="54">
        <f t="shared" si="95"/>
        <v>1.9062119549715102E-6</v>
      </c>
      <c r="BQ95" s="54">
        <f t="shared" si="96"/>
        <v>1.944947426761863E-2</v>
      </c>
      <c r="BR95" s="54">
        <f t="shared" si="97"/>
        <v>1.8826392762344008E-3</v>
      </c>
    </row>
    <row r="96" spans="1:70" ht="14.25" customHeight="1" x14ac:dyDescent="0.3">
      <c r="A96" s="1">
        <f t="shared" si="34"/>
        <v>92</v>
      </c>
      <c r="B96" s="53">
        <f>'Life table'!D94</f>
        <v>0.13449675930625529</v>
      </c>
      <c r="C96" s="53">
        <f>IF($A96&lt;Customisation!$H$13,0,B96)/LOOKUP(Customisation!$H$13,$A$4:$A$104,$B$4:$B$104)</f>
        <v>0.13659615263195371</v>
      </c>
      <c r="D96" s="1">
        <f>IF($A96&lt;=Customisation!$H$13,1,1/(1+Customisation!$H$21)^($A96-Customisation!$H$13))</f>
        <v>9.3977096625217166E-2</v>
      </c>
      <c r="E96" s="1">
        <f t="shared" si="11"/>
        <v>43.106786349200902</v>
      </c>
      <c r="F96" s="1">
        <f t="shared" si="2"/>
        <v>1.2836909834526025E-2</v>
      </c>
      <c r="G96" s="54">
        <f>'Age data'!M100*Customisation!$H$22</f>
        <v>2.6176860000000005E-4</v>
      </c>
      <c r="H96" s="54">
        <f t="shared" si="3"/>
        <v>2.4600253015647826E-5</v>
      </c>
      <c r="I96" s="54">
        <f>'Age data'!N100*Customisation!$H$22</f>
        <v>1.9792260000000002E-4</v>
      </c>
      <c r="J96" s="55">
        <f t="shared" si="4"/>
        <v>1.860019130451421E-5</v>
      </c>
      <c r="K96" s="54">
        <f>I96*'Life table'!I94</f>
        <v>6.4063125086596777E-4</v>
      </c>
      <c r="L96" s="54">
        <f>J96*'Life table'!J94</f>
        <v>6.0204664963764792E-5</v>
      </c>
      <c r="M96" s="54">
        <f t="shared" si="5"/>
        <v>2.0341335600000004E-4</v>
      </c>
      <c r="N96" s="54">
        <f>((G96-I96)*$AW$5+I96*$AW$6)/(1+Customisation!$H$21)^($A96-12)</f>
        <v>1.8506912184189429E-5</v>
      </c>
      <c r="O96" s="54">
        <f>G96*Customisation!$H$17</f>
        <v>0.19449474267618636</v>
      </c>
      <c r="P96" s="54">
        <f>O96/(1+Customisation!$H$21)^($A96-12)</f>
        <v>1.8278051225576714E-2</v>
      </c>
      <c r="Q96" s="54">
        <f>IF($A96&lt;Customisation!$H$13,G96,G96*(1-Customisation!$H$11*Customisation!$H$12))</f>
        <v>5.2353719999999994E-5</v>
      </c>
      <c r="R96" s="54">
        <f>IF($A96&lt;Customisation!$H$13,H96,H96*(1-Customisation!$H$11*Customisation!$H$12))</f>
        <v>4.920050603129564E-6</v>
      </c>
      <c r="S96" s="54">
        <f>IF($A96&lt;Customisation!$H$13,I96,I96*(1-Customisation!$H$11*Customisation!$H$12))</f>
        <v>3.9584519999999995E-5</v>
      </c>
      <c r="T96" s="54">
        <f>IF($A96&lt;Customisation!$H$13,J96,J96*(1-Customisation!$H$11*Customisation!$H$12))</f>
        <v>3.7200382609028412E-6</v>
      </c>
      <c r="U96" s="54">
        <f>IF($A96&lt;Customisation!$H$13,K96,K96*(1-Customisation!$H$11*Customisation!$H$12))</f>
        <v>1.2812625017319352E-4</v>
      </c>
      <c r="V96" s="54">
        <f>IF($A96&lt;Customisation!$H$13,L96,L96*(1-Customisation!$H$11*Customisation!$H$12))</f>
        <v>1.2040932992752956E-5</v>
      </c>
      <c r="W96" s="54">
        <f>IF($A96&lt;Customisation!$H$13,M96,M96*(1-Customisation!$H$11*Customisation!$H$12))</f>
        <v>4.06826712E-5</v>
      </c>
      <c r="X96" s="54">
        <f>IF($A96&lt;Customisation!$H$13,N96,N96*(1-Customisation!$H$11*Customisation!$H$12))</f>
        <v>3.7013824368378851E-6</v>
      </c>
      <c r="Y96" s="54">
        <f>IF($A96&lt;Customisation!$H$13,O96,O96*(1-Customisation!$H$11*Customisation!$H$12))</f>
        <v>3.889894853523726E-2</v>
      </c>
      <c r="Z96" s="54">
        <f>IF($A96&lt;Customisation!$H$13,P96,P96*(1-Customisation!$H$11*Customisation!$H$12))</f>
        <v>3.6556102451153418E-3</v>
      </c>
      <c r="AA96" s="54">
        <f t="shared" ref="AA96:AJ96" si="124">G96-Q96</f>
        <v>2.0941488000000006E-4</v>
      </c>
      <c r="AB96" s="54">
        <f t="shared" si="124"/>
        <v>1.9680202412518263E-5</v>
      </c>
      <c r="AC96" s="54">
        <f t="shared" si="124"/>
        <v>1.5833808000000003E-4</v>
      </c>
      <c r="AD96" s="54">
        <f t="shared" si="124"/>
        <v>1.4880153043611368E-5</v>
      </c>
      <c r="AE96" s="54">
        <f t="shared" si="124"/>
        <v>5.125050006927743E-4</v>
      </c>
      <c r="AF96" s="54">
        <f t="shared" si="124"/>
        <v>4.8163731971011837E-5</v>
      </c>
      <c r="AG96" s="54">
        <f t="shared" si="124"/>
        <v>1.6273068480000005E-4</v>
      </c>
      <c r="AH96" s="54">
        <f t="shared" si="124"/>
        <v>1.4805529747351544E-5</v>
      </c>
      <c r="AI96" s="54">
        <f t="shared" si="124"/>
        <v>0.1555957941409491</v>
      </c>
      <c r="AJ96" s="54">
        <f t="shared" si="124"/>
        <v>1.4622440980461372E-2</v>
      </c>
      <c r="AK96" s="1"/>
      <c r="AL96" s="56">
        <f t="shared" si="7"/>
        <v>26.176860000000005</v>
      </c>
      <c r="AM96" s="56">
        <f t="shared" si="8"/>
        <v>5.235371999999999</v>
      </c>
      <c r="AN96" s="1"/>
      <c r="AO96" s="1"/>
      <c r="AP96" s="1"/>
      <c r="AQ96" s="1"/>
      <c r="AR96" s="1"/>
      <c r="AS96" s="1"/>
      <c r="AT96" s="1"/>
      <c r="AU96" s="1"/>
      <c r="AV96" s="1"/>
      <c r="AW96" s="1"/>
      <c r="AX96" s="1"/>
      <c r="AY96" s="54">
        <f>IF($A96&lt;Customisation!$H$13,G96,G96*(1-Customisation!$H$24*Customisation!$H$12))</f>
        <v>2.6176859999999997E-5</v>
      </c>
      <c r="AZ96" s="54">
        <f>IF($A96&lt;Customisation!$H$13,H96,H96*(1-Customisation!$H$24*Customisation!$H$12))</f>
        <v>2.460025301564782E-6</v>
      </c>
      <c r="BA96" s="54">
        <f>IF($A96&lt;Customisation!$H$13,I96,I96*(1-Customisation!$H$24*Customisation!$H$12))</f>
        <v>1.9792259999999997E-5</v>
      </c>
      <c r="BB96" s="54">
        <f>IF($A96&lt;Customisation!$H$13,J96,J96*(1-Customisation!$H$24*Customisation!$H$12))</f>
        <v>1.8600191304514206E-6</v>
      </c>
      <c r="BC96" s="54">
        <f>IF($A96&lt;Customisation!$H$13,K96,K96*(1-Customisation!$H$24*Customisation!$H$12))</f>
        <v>6.4063125086596761E-5</v>
      </c>
      <c r="BD96" s="54">
        <f>IF($A96&lt;Customisation!$H$13,L96,L96*(1-Customisation!$H$24*Customisation!$H$12))</f>
        <v>6.020466496376478E-6</v>
      </c>
      <c r="BE96" s="54">
        <f>IF($A96&lt;Customisation!$H$13,M96,M96*(1-Customisation!$H$24*Customisation!$H$12))</f>
        <v>2.03413356E-5</v>
      </c>
      <c r="BF96" s="54">
        <f>IF($A96&lt;Customisation!$H$13,N96,N96*(1-Customisation!$H$24*Customisation!$H$12))</f>
        <v>1.8506912184189425E-6</v>
      </c>
      <c r="BG96" s="54">
        <f>IF($A96&lt;Customisation!$H$13,O96,O96*(1-Customisation!$H$24*Customisation!$H$12))</f>
        <v>1.944947426761863E-2</v>
      </c>
      <c r="BH96" s="54">
        <f>IF($A96&lt;Customisation!$H$13,P96,P96*(1-Customisation!$H$24*Customisation!$H$12))</f>
        <v>1.8278051225576709E-3</v>
      </c>
      <c r="BI96" s="54">
        <f t="shared" si="88"/>
        <v>2.6176859999999997E-5</v>
      </c>
      <c r="BJ96" s="54">
        <f t="shared" si="89"/>
        <v>2.460025301564782E-6</v>
      </c>
      <c r="BK96" s="54">
        <f t="shared" si="90"/>
        <v>1.9792259999999997E-5</v>
      </c>
      <c r="BL96" s="54">
        <f t="shared" si="91"/>
        <v>1.8600191304514206E-6</v>
      </c>
      <c r="BM96" s="54">
        <f t="shared" si="92"/>
        <v>6.4063125086596761E-5</v>
      </c>
      <c r="BN96" s="54">
        <f t="shared" si="93"/>
        <v>6.020466496376478E-6</v>
      </c>
      <c r="BO96" s="54">
        <f t="shared" si="94"/>
        <v>2.03413356E-5</v>
      </c>
      <c r="BP96" s="54">
        <f t="shared" si="95"/>
        <v>1.8506912184189425E-6</v>
      </c>
      <c r="BQ96" s="54">
        <f t="shared" si="96"/>
        <v>1.944947426761863E-2</v>
      </c>
      <c r="BR96" s="54">
        <f t="shared" si="97"/>
        <v>1.8278051225576709E-3</v>
      </c>
    </row>
    <row r="97" spans="1:70" ht="14.25" customHeight="1" x14ac:dyDescent="0.3">
      <c r="A97" s="1">
        <f t="shared" si="34"/>
        <v>93</v>
      </c>
      <c r="B97" s="53">
        <f>'Life table'!D95</f>
        <v>0.10597403156017773</v>
      </c>
      <c r="C97" s="53">
        <f>IF($A97&lt;Customisation!$H$13,0,B97)/LOOKUP(Customisation!$H$13,$A$4:$A$104,$B$4:$B$104)</f>
        <v>0.10762820654329529</v>
      </c>
      <c r="D97" s="1">
        <f>IF($A97&lt;=Customisation!$H$13,1,1/(1+Customisation!$H$21)^($A97-Customisation!$H$13))</f>
        <v>9.1239899636133173E-2</v>
      </c>
      <c r="E97" s="1">
        <f t="shared" si="11"/>
        <v>43.200763445826119</v>
      </c>
      <c r="F97" s="1">
        <f t="shared" si="2"/>
        <v>9.8199867630272743E-3</v>
      </c>
      <c r="G97" s="54">
        <f>'Age data'!M101*Customisation!$H$22</f>
        <v>2.6176860000000005E-4</v>
      </c>
      <c r="H97" s="54">
        <f t="shared" si="3"/>
        <v>2.3883740791891095E-5</v>
      </c>
      <c r="I97" s="54">
        <f>'Age data'!N101*Customisation!$H$22</f>
        <v>1.9792260000000002E-4</v>
      </c>
      <c r="J97" s="55">
        <f t="shared" si="4"/>
        <v>1.8058438159722533E-5</v>
      </c>
      <c r="K97" s="54">
        <f>I97*'Life table'!I95</f>
        <v>5.8849818354037508E-4</v>
      </c>
      <c r="L97" s="54">
        <f>J97*'Life table'!J95</f>
        <v>5.3694515202270506E-5</v>
      </c>
      <c r="M97" s="54">
        <f t="shared" si="5"/>
        <v>2.0341335600000004E-4</v>
      </c>
      <c r="N97" s="54">
        <f>((G97-I97)*$AW$5+I97*$AW$6)/(1+Customisation!$H$21)^($A97-12)</f>
        <v>1.7967875906980026E-5</v>
      </c>
      <c r="O97" s="54">
        <f>G97*Customisation!$H$17</f>
        <v>0.19449474267618636</v>
      </c>
      <c r="P97" s="54">
        <f>O97/(1+Customisation!$H$21)^($A97-12)</f>
        <v>1.7745680801530789E-2</v>
      </c>
      <c r="Q97" s="54">
        <f>IF($A97&lt;Customisation!$H$13,G97,G97*(1-Customisation!$H$11*Customisation!$H$12))</f>
        <v>5.2353719999999994E-5</v>
      </c>
      <c r="R97" s="54">
        <f>IF($A97&lt;Customisation!$H$13,H97,H97*(1-Customisation!$H$11*Customisation!$H$12))</f>
        <v>4.7767481583782179E-6</v>
      </c>
      <c r="S97" s="54">
        <f>IF($A97&lt;Customisation!$H$13,I97,I97*(1-Customisation!$H$11*Customisation!$H$12))</f>
        <v>3.9584519999999995E-5</v>
      </c>
      <c r="T97" s="54">
        <f>IF($A97&lt;Customisation!$H$13,J97,J97*(1-Customisation!$H$11*Customisation!$H$12))</f>
        <v>3.6116876319445059E-6</v>
      </c>
      <c r="U97" s="54">
        <f>IF($A97&lt;Customisation!$H$13,K97,K97*(1-Customisation!$H$11*Customisation!$H$12))</f>
        <v>1.1769963670807499E-4</v>
      </c>
      <c r="V97" s="54">
        <f>IF($A97&lt;Customisation!$H$13,L97,L97*(1-Customisation!$H$11*Customisation!$H$12))</f>
        <v>1.0738903040454098E-5</v>
      </c>
      <c r="W97" s="54">
        <f>IF($A97&lt;Customisation!$H$13,M97,M97*(1-Customisation!$H$11*Customisation!$H$12))</f>
        <v>4.06826712E-5</v>
      </c>
      <c r="X97" s="54">
        <f>IF($A97&lt;Customisation!$H$13,N97,N97*(1-Customisation!$H$11*Customisation!$H$12))</f>
        <v>3.5935751813960047E-6</v>
      </c>
      <c r="Y97" s="54">
        <f>IF($A97&lt;Customisation!$H$13,O97,O97*(1-Customisation!$H$11*Customisation!$H$12))</f>
        <v>3.889894853523726E-2</v>
      </c>
      <c r="Z97" s="54">
        <f>IF($A97&lt;Customisation!$H$13,P97,P97*(1-Customisation!$H$11*Customisation!$H$12))</f>
        <v>3.5491361603061573E-3</v>
      </c>
      <c r="AA97" s="54">
        <f t="shared" ref="AA97:AJ97" si="125">G97-Q97</f>
        <v>2.0941488000000006E-4</v>
      </c>
      <c r="AB97" s="54">
        <f t="shared" si="125"/>
        <v>1.9106992633512878E-5</v>
      </c>
      <c r="AC97" s="54">
        <f t="shared" si="125"/>
        <v>1.5833808000000003E-4</v>
      </c>
      <c r="AD97" s="54">
        <f t="shared" si="125"/>
        <v>1.4446750527778027E-5</v>
      </c>
      <c r="AE97" s="54">
        <f t="shared" si="125"/>
        <v>4.7079854683230006E-4</v>
      </c>
      <c r="AF97" s="54">
        <f t="shared" si="125"/>
        <v>4.2955612161816407E-5</v>
      </c>
      <c r="AG97" s="54">
        <f t="shared" si="125"/>
        <v>1.6273068480000005E-4</v>
      </c>
      <c r="AH97" s="54">
        <f t="shared" si="125"/>
        <v>1.4374300725584022E-5</v>
      </c>
      <c r="AI97" s="54">
        <f t="shared" si="125"/>
        <v>0.1555957941409491</v>
      </c>
      <c r="AJ97" s="54">
        <f t="shared" si="125"/>
        <v>1.4196544641224633E-2</v>
      </c>
      <c r="AK97" s="1"/>
      <c r="AL97" s="56">
        <f t="shared" si="7"/>
        <v>26.176860000000005</v>
      </c>
      <c r="AM97" s="56">
        <f t="shared" si="8"/>
        <v>5.235371999999999</v>
      </c>
      <c r="AN97" s="1"/>
      <c r="AO97" s="1"/>
      <c r="AP97" s="1"/>
      <c r="AQ97" s="1"/>
      <c r="AR97" s="1"/>
      <c r="AS97" s="1"/>
      <c r="AT97" s="1"/>
      <c r="AU97" s="1"/>
      <c r="AV97" s="1"/>
      <c r="AW97" s="1"/>
      <c r="AX97" s="1"/>
      <c r="AY97" s="54">
        <f>IF($A97&lt;Customisation!$H$13,G97,G97*(1-Customisation!$H$24*Customisation!$H$12))</f>
        <v>2.6176859999999997E-5</v>
      </c>
      <c r="AZ97" s="54">
        <f>IF($A97&lt;Customisation!$H$13,H97,H97*(1-Customisation!$H$24*Customisation!$H$12))</f>
        <v>2.388374079189109E-6</v>
      </c>
      <c r="BA97" s="54">
        <f>IF($A97&lt;Customisation!$H$13,I97,I97*(1-Customisation!$H$24*Customisation!$H$12))</f>
        <v>1.9792259999999997E-5</v>
      </c>
      <c r="BB97" s="54">
        <f>IF($A97&lt;Customisation!$H$13,J97,J97*(1-Customisation!$H$24*Customisation!$H$12))</f>
        <v>1.8058438159722529E-6</v>
      </c>
      <c r="BC97" s="54">
        <f>IF($A97&lt;Customisation!$H$13,K97,K97*(1-Customisation!$H$24*Customisation!$H$12))</f>
        <v>5.8849818354037494E-5</v>
      </c>
      <c r="BD97" s="54">
        <f>IF($A97&lt;Customisation!$H$13,L97,L97*(1-Customisation!$H$24*Customisation!$H$12))</f>
        <v>5.3694515202270492E-6</v>
      </c>
      <c r="BE97" s="54">
        <f>IF($A97&lt;Customisation!$H$13,M97,M97*(1-Customisation!$H$24*Customisation!$H$12))</f>
        <v>2.03413356E-5</v>
      </c>
      <c r="BF97" s="54">
        <f>IF($A97&lt;Customisation!$H$13,N97,N97*(1-Customisation!$H$24*Customisation!$H$12))</f>
        <v>1.7967875906980023E-6</v>
      </c>
      <c r="BG97" s="54">
        <f>IF($A97&lt;Customisation!$H$13,O97,O97*(1-Customisation!$H$24*Customisation!$H$12))</f>
        <v>1.944947426761863E-2</v>
      </c>
      <c r="BH97" s="54">
        <f>IF($A97&lt;Customisation!$H$13,P97,P97*(1-Customisation!$H$24*Customisation!$H$12))</f>
        <v>1.7745680801530786E-3</v>
      </c>
      <c r="BI97" s="54">
        <f t="shared" si="88"/>
        <v>2.6176859999999997E-5</v>
      </c>
      <c r="BJ97" s="54">
        <f t="shared" si="89"/>
        <v>2.388374079189109E-6</v>
      </c>
      <c r="BK97" s="54">
        <f t="shared" si="90"/>
        <v>1.9792259999999997E-5</v>
      </c>
      <c r="BL97" s="54">
        <f t="shared" si="91"/>
        <v>1.8058438159722529E-6</v>
      </c>
      <c r="BM97" s="54">
        <f t="shared" si="92"/>
        <v>5.8849818354037494E-5</v>
      </c>
      <c r="BN97" s="54">
        <f t="shared" si="93"/>
        <v>5.3694515202270492E-6</v>
      </c>
      <c r="BO97" s="54">
        <f t="shared" si="94"/>
        <v>2.03413356E-5</v>
      </c>
      <c r="BP97" s="54">
        <f t="shared" si="95"/>
        <v>1.7967875906980023E-6</v>
      </c>
      <c r="BQ97" s="54">
        <f t="shared" si="96"/>
        <v>1.944947426761863E-2</v>
      </c>
      <c r="BR97" s="54">
        <f t="shared" si="97"/>
        <v>1.7745680801530786E-3</v>
      </c>
    </row>
    <row r="98" spans="1:70" ht="14.25" customHeight="1" x14ac:dyDescent="0.3">
      <c r="A98" s="1">
        <f t="shared" si="34"/>
        <v>94</v>
      </c>
      <c r="B98" s="53">
        <f>'Life table'!D96</f>
        <v>8.3500118687210842E-2</v>
      </c>
      <c r="C98" s="53">
        <f>IF($A98&lt;Customisation!$H$13,0,B98)/LOOKUP(Customisation!$H$13,$A$4:$A$104,$B$4:$B$104)</f>
        <v>8.4803492781658663E-2</v>
      </c>
      <c r="D98" s="1">
        <f>IF($A98&lt;=Customisation!$H$13,1,1/(1+Customisation!$H$21)^($A98-Customisation!$H$13))</f>
        <v>8.8582426831197242E-2</v>
      </c>
      <c r="E98" s="1">
        <f t="shared" si="11"/>
        <v>43.292003345462255</v>
      </c>
      <c r="F98" s="1">
        <f t="shared" si="2"/>
        <v>7.5120991943612419E-3</v>
      </c>
      <c r="G98" s="54">
        <f>'Age data'!M102*Customisation!$H$22</f>
        <v>2.6176860000000005E-4</v>
      </c>
      <c r="H98" s="54">
        <f t="shared" si="3"/>
        <v>2.3188097856204943E-5</v>
      </c>
      <c r="I98" s="54">
        <f>'Age data'!N102*Customisation!$H$22</f>
        <v>1.9792260000000002E-4</v>
      </c>
      <c r="J98" s="55">
        <f t="shared" si="4"/>
        <v>1.753246423274032E-5</v>
      </c>
      <c r="K98" s="54">
        <f>I98*'Life table'!I96</f>
        <v>5.2233359109486277E-4</v>
      </c>
      <c r="L98" s="54">
        <f>J98*'Life table'!J96</f>
        <v>4.626957711463718E-5</v>
      </c>
      <c r="M98" s="54">
        <f t="shared" si="5"/>
        <v>2.0341335600000004E-4</v>
      </c>
      <c r="N98" s="54">
        <f>((G98-I98)*$AW$5+I98*$AW$6)/(1+Customisation!$H$21)^($A98-12)</f>
        <v>1.7444539715514588E-5</v>
      </c>
      <c r="O98" s="54">
        <f>G98*Customisation!$H$17</f>
        <v>0.19449474267618636</v>
      </c>
      <c r="P98" s="54">
        <f>O98/(1+Customisation!$H$21)^($A98-12)</f>
        <v>1.7228816312165815E-2</v>
      </c>
      <c r="Q98" s="54">
        <f>IF($A98&lt;Customisation!$H$13,G98,G98*(1-Customisation!$H$11*Customisation!$H$12))</f>
        <v>5.2353719999999994E-5</v>
      </c>
      <c r="R98" s="54">
        <f>IF($A98&lt;Customisation!$H$13,H98,H98*(1-Customisation!$H$11*Customisation!$H$12))</f>
        <v>4.6376195712409879E-6</v>
      </c>
      <c r="S98" s="54">
        <f>IF($A98&lt;Customisation!$H$13,I98,I98*(1-Customisation!$H$11*Customisation!$H$12))</f>
        <v>3.9584519999999995E-5</v>
      </c>
      <c r="T98" s="54">
        <f>IF($A98&lt;Customisation!$H$13,J98,J98*(1-Customisation!$H$11*Customisation!$H$12))</f>
        <v>3.5064928465480632E-6</v>
      </c>
      <c r="U98" s="54">
        <f>IF($A98&lt;Customisation!$H$13,K98,K98*(1-Customisation!$H$11*Customisation!$H$12))</f>
        <v>1.0446671821897253E-4</v>
      </c>
      <c r="V98" s="54">
        <f>IF($A98&lt;Customisation!$H$13,L98,L98*(1-Customisation!$H$11*Customisation!$H$12))</f>
        <v>9.253915422927434E-6</v>
      </c>
      <c r="W98" s="54">
        <f>IF($A98&lt;Customisation!$H$13,M98,M98*(1-Customisation!$H$11*Customisation!$H$12))</f>
        <v>4.06826712E-5</v>
      </c>
      <c r="X98" s="54">
        <f>IF($A98&lt;Customisation!$H$13,N98,N98*(1-Customisation!$H$11*Customisation!$H$12))</f>
        <v>3.4889079431029169E-6</v>
      </c>
      <c r="Y98" s="54">
        <f>IF($A98&lt;Customisation!$H$13,O98,O98*(1-Customisation!$H$11*Customisation!$H$12))</f>
        <v>3.889894853523726E-2</v>
      </c>
      <c r="Z98" s="54">
        <f>IF($A98&lt;Customisation!$H$13,P98,P98*(1-Customisation!$H$11*Customisation!$H$12))</f>
        <v>3.4457632624331621E-3</v>
      </c>
      <c r="AA98" s="54">
        <f t="shared" ref="AA98:AJ98" si="126">G98-Q98</f>
        <v>2.0941488000000006E-4</v>
      </c>
      <c r="AB98" s="54">
        <f t="shared" si="126"/>
        <v>1.8550478284963955E-5</v>
      </c>
      <c r="AC98" s="54">
        <f t="shared" si="126"/>
        <v>1.5833808000000003E-4</v>
      </c>
      <c r="AD98" s="54">
        <f t="shared" si="126"/>
        <v>1.4025971386192256E-5</v>
      </c>
      <c r="AE98" s="54">
        <f t="shared" si="126"/>
        <v>4.1786687287589025E-4</v>
      </c>
      <c r="AF98" s="54">
        <f t="shared" si="126"/>
        <v>3.701566169170975E-5</v>
      </c>
      <c r="AG98" s="54">
        <f t="shared" si="126"/>
        <v>1.6273068480000005E-4</v>
      </c>
      <c r="AH98" s="54">
        <f t="shared" si="126"/>
        <v>1.3955631772411671E-5</v>
      </c>
      <c r="AI98" s="54">
        <f t="shared" si="126"/>
        <v>0.1555957941409491</v>
      </c>
      <c r="AJ98" s="54">
        <f t="shared" si="126"/>
        <v>1.3783053049732652E-2</v>
      </c>
      <c r="AK98" s="1"/>
      <c r="AL98" s="56">
        <f t="shared" si="7"/>
        <v>26.176860000000005</v>
      </c>
      <c r="AM98" s="56">
        <f t="shared" si="8"/>
        <v>5.235371999999999</v>
      </c>
      <c r="AN98" s="1"/>
      <c r="AO98" s="1"/>
      <c r="AP98" s="1"/>
      <c r="AQ98" s="1"/>
      <c r="AR98" s="1"/>
      <c r="AS98" s="1"/>
      <c r="AT98" s="1"/>
      <c r="AU98" s="1"/>
      <c r="AV98" s="1"/>
      <c r="AW98" s="1"/>
      <c r="AX98" s="1"/>
      <c r="AY98" s="54">
        <f>IF($A98&lt;Customisation!$H$13,G98,G98*(1-Customisation!$H$24*Customisation!$H$12))</f>
        <v>2.6176859999999997E-5</v>
      </c>
      <c r="AZ98" s="54">
        <f>IF($A98&lt;Customisation!$H$13,H98,H98*(1-Customisation!$H$24*Customisation!$H$12))</f>
        <v>2.3188097856204939E-6</v>
      </c>
      <c r="BA98" s="54">
        <f>IF($A98&lt;Customisation!$H$13,I98,I98*(1-Customisation!$H$24*Customisation!$H$12))</f>
        <v>1.9792259999999997E-5</v>
      </c>
      <c r="BB98" s="54">
        <f>IF($A98&lt;Customisation!$H$13,J98,J98*(1-Customisation!$H$24*Customisation!$H$12))</f>
        <v>1.7532464232740316E-6</v>
      </c>
      <c r="BC98" s="54">
        <f>IF($A98&lt;Customisation!$H$13,K98,K98*(1-Customisation!$H$24*Customisation!$H$12))</f>
        <v>5.2233359109486267E-5</v>
      </c>
      <c r="BD98" s="54">
        <f>IF($A98&lt;Customisation!$H$13,L98,L98*(1-Customisation!$H$24*Customisation!$H$12))</f>
        <v>4.626957711463717E-6</v>
      </c>
      <c r="BE98" s="54">
        <f>IF($A98&lt;Customisation!$H$13,M98,M98*(1-Customisation!$H$24*Customisation!$H$12))</f>
        <v>2.03413356E-5</v>
      </c>
      <c r="BF98" s="54">
        <f>IF($A98&lt;Customisation!$H$13,N98,N98*(1-Customisation!$H$24*Customisation!$H$12))</f>
        <v>1.7444539715514585E-6</v>
      </c>
      <c r="BG98" s="54">
        <f>IF($A98&lt;Customisation!$H$13,O98,O98*(1-Customisation!$H$24*Customisation!$H$12))</f>
        <v>1.944947426761863E-2</v>
      </c>
      <c r="BH98" s="54">
        <f>IF($A98&lt;Customisation!$H$13,P98,P98*(1-Customisation!$H$24*Customisation!$H$12))</f>
        <v>1.7228816312165811E-3</v>
      </c>
      <c r="BI98" s="54">
        <f t="shared" si="88"/>
        <v>2.6176859999999997E-5</v>
      </c>
      <c r="BJ98" s="54">
        <f t="shared" si="89"/>
        <v>2.3188097856204939E-6</v>
      </c>
      <c r="BK98" s="54">
        <f t="shared" si="90"/>
        <v>1.9792259999999997E-5</v>
      </c>
      <c r="BL98" s="54">
        <f t="shared" si="91"/>
        <v>1.7532464232740316E-6</v>
      </c>
      <c r="BM98" s="54">
        <f t="shared" si="92"/>
        <v>5.2233359109486267E-5</v>
      </c>
      <c r="BN98" s="54">
        <f t="shared" si="93"/>
        <v>4.626957711463717E-6</v>
      </c>
      <c r="BO98" s="54">
        <f t="shared" si="94"/>
        <v>2.03413356E-5</v>
      </c>
      <c r="BP98" s="54">
        <f t="shared" si="95"/>
        <v>1.7444539715514585E-6</v>
      </c>
      <c r="BQ98" s="54">
        <f t="shared" si="96"/>
        <v>1.944947426761863E-2</v>
      </c>
      <c r="BR98" s="54">
        <f t="shared" si="97"/>
        <v>1.7228816312165811E-3</v>
      </c>
    </row>
    <row r="99" spans="1:70" ht="14.25" customHeight="1" x14ac:dyDescent="0.3">
      <c r="A99" s="1">
        <f t="shared" si="34"/>
        <v>95</v>
      </c>
      <c r="B99" s="53">
        <f>'Life table'!D97</f>
        <v>6.5792248517214047E-2</v>
      </c>
      <c r="C99" s="53">
        <f>IF($A99&lt;Customisation!$H$13,0,B99)/LOOKUP(Customisation!$H$13,$A$4:$A$104,$B$4:$B$104)</f>
        <v>6.6819216067452308E-2</v>
      </c>
      <c r="D99" s="1">
        <f>IF($A99&lt;=Customisation!$H$13,1,1/(1+Customisation!$H$21)^($A99-Customisation!$H$13))</f>
        <v>8.6002356146793454E-2</v>
      </c>
      <c r="E99" s="1">
        <f t="shared" si="11"/>
        <v>43.38058577229345</v>
      </c>
      <c r="F99" s="1">
        <f t="shared" si="2"/>
        <v>5.7466100176825768E-3</v>
      </c>
      <c r="G99" s="54">
        <f>'Age data'!M103*Customisation!$H$22</f>
        <v>2.6176860000000005E-4</v>
      </c>
      <c r="H99" s="54">
        <f t="shared" si="3"/>
        <v>2.2512716365247521E-5</v>
      </c>
      <c r="I99" s="54">
        <f>'Age data'!N103*Customisation!$H$22</f>
        <v>1.9792260000000002E-4</v>
      </c>
      <c r="J99" s="55">
        <f t="shared" si="4"/>
        <v>1.7021809934699344E-5</v>
      </c>
      <c r="K99" s="54">
        <f>I99*'Life table'!I97</f>
        <v>4.383609127534967E-4</v>
      </c>
      <c r="L99" s="54">
        <f>J99*'Life table'!J97</f>
        <v>3.7700071339459678E-5</v>
      </c>
      <c r="M99" s="54">
        <f t="shared" si="5"/>
        <v>2.0341335600000004E-4</v>
      </c>
      <c r="N99" s="54">
        <f>((G99-I99)*$AW$5+I99*$AW$6)/(1+Customisation!$H$21)^($A99-12)</f>
        <v>1.6936446325742321E-5</v>
      </c>
      <c r="O99" s="54">
        <f>G99*Customisation!$H$17</f>
        <v>0.19449474267618636</v>
      </c>
      <c r="P99" s="54">
        <f>O99/(1+Customisation!$H$21)^($A99-12)</f>
        <v>1.6727006128316325E-2</v>
      </c>
      <c r="Q99" s="54">
        <f>IF($A99&lt;Customisation!$H$13,G99,G99*(1-Customisation!$H$11*Customisation!$H$12))</f>
        <v>5.2353719999999994E-5</v>
      </c>
      <c r="R99" s="54">
        <f>IF($A99&lt;Customisation!$H$13,H99,H99*(1-Customisation!$H$11*Customisation!$H$12))</f>
        <v>4.5025432730495034E-6</v>
      </c>
      <c r="S99" s="54">
        <f>IF($A99&lt;Customisation!$H$13,I99,I99*(1-Customisation!$H$11*Customisation!$H$12))</f>
        <v>3.9584519999999995E-5</v>
      </c>
      <c r="T99" s="54">
        <f>IF($A99&lt;Customisation!$H$13,J99,J99*(1-Customisation!$H$11*Customisation!$H$12))</f>
        <v>3.4043619869398681E-6</v>
      </c>
      <c r="U99" s="54">
        <f>IF($A99&lt;Customisation!$H$13,K99,K99*(1-Customisation!$H$11*Customisation!$H$12))</f>
        <v>8.7672182550699326E-5</v>
      </c>
      <c r="V99" s="54">
        <f>IF($A99&lt;Customisation!$H$13,L99,L99*(1-Customisation!$H$11*Customisation!$H$12))</f>
        <v>7.5400142678919342E-6</v>
      </c>
      <c r="W99" s="54">
        <f>IF($A99&lt;Customisation!$H$13,M99,M99*(1-Customisation!$H$11*Customisation!$H$12))</f>
        <v>4.06826712E-5</v>
      </c>
      <c r="X99" s="54">
        <f>IF($A99&lt;Customisation!$H$13,N99,N99*(1-Customisation!$H$11*Customisation!$H$12))</f>
        <v>3.3872892651484634E-6</v>
      </c>
      <c r="Y99" s="54">
        <f>IF($A99&lt;Customisation!$H$13,O99,O99*(1-Customisation!$H$11*Customisation!$H$12))</f>
        <v>3.889894853523726E-2</v>
      </c>
      <c r="Z99" s="54">
        <f>IF($A99&lt;Customisation!$H$13,P99,P99*(1-Customisation!$H$11*Customisation!$H$12))</f>
        <v>3.3454012256632641E-3</v>
      </c>
      <c r="AA99" s="54">
        <f t="shared" ref="AA99:AJ99" si="127">G99-Q99</f>
        <v>2.0941488000000006E-4</v>
      </c>
      <c r="AB99" s="54">
        <f t="shared" si="127"/>
        <v>1.8010173092198017E-5</v>
      </c>
      <c r="AC99" s="54">
        <f t="shared" si="127"/>
        <v>1.5833808000000003E-4</v>
      </c>
      <c r="AD99" s="54">
        <f t="shared" si="127"/>
        <v>1.3617447947759476E-5</v>
      </c>
      <c r="AE99" s="54">
        <f t="shared" si="127"/>
        <v>3.5068873020279736E-4</v>
      </c>
      <c r="AF99" s="54">
        <f t="shared" si="127"/>
        <v>3.0160057071567743E-5</v>
      </c>
      <c r="AG99" s="54">
        <f t="shared" si="127"/>
        <v>1.6273068480000005E-4</v>
      </c>
      <c r="AH99" s="54">
        <f t="shared" si="127"/>
        <v>1.3549157060593857E-5</v>
      </c>
      <c r="AI99" s="54">
        <f t="shared" si="127"/>
        <v>0.1555957941409491</v>
      </c>
      <c r="AJ99" s="54">
        <f t="shared" si="127"/>
        <v>1.3381604902653062E-2</v>
      </c>
      <c r="AK99" s="1"/>
      <c r="AL99" s="56">
        <f t="shared" si="7"/>
        <v>26.176860000000005</v>
      </c>
      <c r="AM99" s="56">
        <f t="shared" si="8"/>
        <v>5.235371999999999</v>
      </c>
      <c r="AN99" s="1"/>
      <c r="AO99" s="1"/>
      <c r="AP99" s="1"/>
      <c r="AQ99" s="1"/>
      <c r="AR99" s="1"/>
      <c r="AS99" s="1"/>
      <c r="AT99" s="1"/>
      <c r="AU99" s="1"/>
      <c r="AV99" s="1"/>
      <c r="AW99" s="1"/>
      <c r="AX99" s="1"/>
      <c r="AY99" s="54">
        <f>IF($A99&lt;Customisation!$H$13,G99,G99*(1-Customisation!$H$24*Customisation!$H$12))</f>
        <v>2.6176859999999997E-5</v>
      </c>
      <c r="AZ99" s="54">
        <f>IF($A99&lt;Customisation!$H$13,H99,H99*(1-Customisation!$H$24*Customisation!$H$12))</f>
        <v>2.2512716365247517E-6</v>
      </c>
      <c r="BA99" s="54">
        <f>IF($A99&lt;Customisation!$H$13,I99,I99*(1-Customisation!$H$24*Customisation!$H$12))</f>
        <v>1.9792259999999997E-5</v>
      </c>
      <c r="BB99" s="54">
        <f>IF($A99&lt;Customisation!$H$13,J99,J99*(1-Customisation!$H$24*Customisation!$H$12))</f>
        <v>1.7021809934699341E-6</v>
      </c>
      <c r="BC99" s="54">
        <f>IF($A99&lt;Customisation!$H$13,K99,K99*(1-Customisation!$H$24*Customisation!$H$12))</f>
        <v>4.3836091275349663E-5</v>
      </c>
      <c r="BD99" s="54">
        <f>IF($A99&lt;Customisation!$H$13,L99,L99*(1-Customisation!$H$24*Customisation!$H$12))</f>
        <v>3.7700071339459671E-6</v>
      </c>
      <c r="BE99" s="54">
        <f>IF($A99&lt;Customisation!$H$13,M99,M99*(1-Customisation!$H$24*Customisation!$H$12))</f>
        <v>2.03413356E-5</v>
      </c>
      <c r="BF99" s="54">
        <f>IF($A99&lt;Customisation!$H$13,N99,N99*(1-Customisation!$H$24*Customisation!$H$12))</f>
        <v>1.6936446325742317E-6</v>
      </c>
      <c r="BG99" s="54">
        <f>IF($A99&lt;Customisation!$H$13,O99,O99*(1-Customisation!$H$24*Customisation!$H$12))</f>
        <v>1.944947426761863E-2</v>
      </c>
      <c r="BH99" s="54">
        <f>IF($A99&lt;Customisation!$H$13,P99,P99*(1-Customisation!$H$24*Customisation!$H$12))</f>
        <v>1.6727006128316321E-3</v>
      </c>
      <c r="BI99" s="54">
        <f t="shared" si="88"/>
        <v>2.6176859999999997E-5</v>
      </c>
      <c r="BJ99" s="54">
        <f t="shared" si="89"/>
        <v>2.2512716365247517E-6</v>
      </c>
      <c r="BK99" s="54">
        <f t="shared" si="90"/>
        <v>1.9792259999999997E-5</v>
      </c>
      <c r="BL99" s="54">
        <f t="shared" si="91"/>
        <v>1.7021809934699341E-6</v>
      </c>
      <c r="BM99" s="54">
        <f t="shared" si="92"/>
        <v>4.3836091275349663E-5</v>
      </c>
      <c r="BN99" s="54">
        <f t="shared" si="93"/>
        <v>3.7700071339459671E-6</v>
      </c>
      <c r="BO99" s="54">
        <f t="shared" si="94"/>
        <v>2.03413356E-5</v>
      </c>
      <c r="BP99" s="54">
        <f t="shared" si="95"/>
        <v>1.6936446325742317E-6</v>
      </c>
      <c r="BQ99" s="54">
        <f t="shared" si="96"/>
        <v>1.944947426761863E-2</v>
      </c>
      <c r="BR99" s="54">
        <f t="shared" si="97"/>
        <v>1.6727006128316321E-3</v>
      </c>
    </row>
    <row r="100" spans="1:70" ht="14.25" customHeight="1" x14ac:dyDescent="0.3">
      <c r="A100" s="1">
        <f t="shared" si="34"/>
        <v>96</v>
      </c>
      <c r="B100" s="53">
        <f>'Life table'!D98</f>
        <v>4.3614339464546362E-2</v>
      </c>
      <c r="C100" s="53">
        <f>IF($A100&lt;Customisation!$H$13,0,B100)/LOOKUP(Customisation!$H$13,$A$4:$A$104,$B$4:$B$104)</f>
        <v>4.429512652327481E-2</v>
      </c>
      <c r="D100" s="1">
        <f>IF($A100&lt;=Customisation!$H$13,1,1/(1+Customisation!$H$21)^($A100-Customisation!$H$13))</f>
        <v>8.3497433152226644E-2</v>
      </c>
      <c r="E100" s="1">
        <f t="shared" si="11"/>
        <v>43.466588128440243</v>
      </c>
      <c r="F100" s="1">
        <f t="shared" si="2"/>
        <v>3.69852936584656E-3</v>
      </c>
      <c r="G100" s="54">
        <f>'Age data'!M104*Customisation!$H$22</f>
        <v>2.6176860000000005E-4</v>
      </c>
      <c r="H100" s="54">
        <f t="shared" si="3"/>
        <v>2.185700617985196E-5</v>
      </c>
      <c r="I100" s="54">
        <f>'Age data'!N104*Customisation!$H$22</f>
        <v>1.9792260000000002E-4</v>
      </c>
      <c r="J100" s="55">
        <f t="shared" si="4"/>
        <v>1.6526029062814896E-5</v>
      </c>
      <c r="K100" s="54">
        <f>I100*'Life table'!I98</f>
        <v>4.1302315151452949E-4</v>
      </c>
      <c r="L100" s="54">
        <f>J100*'Life table'!J98</f>
        <v>3.4486372983906403E-5</v>
      </c>
      <c r="M100" s="54">
        <f t="shared" si="5"/>
        <v>2.0341335600000004E-4</v>
      </c>
      <c r="N100" s="54">
        <f>((G100-I100)*$AW$5+I100*$AW$6)/(1+Customisation!$H$21)^($A100-12)</f>
        <v>1.6443151772565359E-5</v>
      </c>
      <c r="O100" s="54">
        <f>G100*Customisation!$H$17</f>
        <v>0.19449474267618636</v>
      </c>
      <c r="P100" s="54">
        <f>O100/(1+Customisation!$H$21)^($A100-12)</f>
        <v>1.6239811775064394E-2</v>
      </c>
      <c r="Q100" s="54">
        <f>IF($A100&lt;Customisation!$H$13,G100,G100*(1-Customisation!$H$11*Customisation!$H$12))</f>
        <v>5.2353719999999994E-5</v>
      </c>
      <c r="R100" s="54">
        <f>IF($A100&lt;Customisation!$H$13,H100,H100*(1-Customisation!$H$11*Customisation!$H$12))</f>
        <v>4.3714012359703911E-6</v>
      </c>
      <c r="S100" s="54">
        <f>IF($A100&lt;Customisation!$H$13,I100,I100*(1-Customisation!$H$11*Customisation!$H$12))</f>
        <v>3.9584519999999995E-5</v>
      </c>
      <c r="T100" s="54">
        <f>IF($A100&lt;Customisation!$H$13,J100,J100*(1-Customisation!$H$11*Customisation!$H$12))</f>
        <v>3.3052058125629784E-6</v>
      </c>
      <c r="U100" s="54">
        <f>IF($A100&lt;Customisation!$H$13,K100,K100*(1-Customisation!$H$11*Customisation!$H$12))</f>
        <v>8.2604630302905881E-5</v>
      </c>
      <c r="V100" s="54">
        <f>IF($A100&lt;Customisation!$H$13,L100,L100*(1-Customisation!$H$11*Customisation!$H$12))</f>
        <v>6.8972745967812792E-6</v>
      </c>
      <c r="W100" s="54">
        <f>IF($A100&lt;Customisation!$H$13,M100,M100*(1-Customisation!$H$11*Customisation!$H$12))</f>
        <v>4.06826712E-5</v>
      </c>
      <c r="X100" s="54">
        <f>IF($A100&lt;Customisation!$H$13,N100,N100*(1-Customisation!$H$11*Customisation!$H$12))</f>
        <v>3.2886303545130711E-6</v>
      </c>
      <c r="Y100" s="54">
        <f>IF($A100&lt;Customisation!$H$13,O100,O100*(1-Customisation!$H$11*Customisation!$H$12))</f>
        <v>3.889894853523726E-2</v>
      </c>
      <c r="Z100" s="54">
        <f>IF($A100&lt;Customisation!$H$13,P100,P100*(1-Customisation!$H$11*Customisation!$H$12))</f>
        <v>3.2479623550128781E-3</v>
      </c>
      <c r="AA100" s="54">
        <f t="shared" ref="AA100:AJ100" si="128">G100-Q100</f>
        <v>2.0941488000000006E-4</v>
      </c>
      <c r="AB100" s="54">
        <f t="shared" si="128"/>
        <v>1.7485604943881568E-5</v>
      </c>
      <c r="AC100" s="54">
        <f t="shared" si="128"/>
        <v>1.5833808000000003E-4</v>
      </c>
      <c r="AD100" s="54">
        <f t="shared" si="128"/>
        <v>1.3220823250251917E-5</v>
      </c>
      <c r="AE100" s="54">
        <f t="shared" si="128"/>
        <v>3.3041852121162363E-4</v>
      </c>
      <c r="AF100" s="54">
        <f t="shared" si="128"/>
        <v>2.7589098387125124E-5</v>
      </c>
      <c r="AG100" s="54">
        <f t="shared" si="128"/>
        <v>1.6273068480000005E-4</v>
      </c>
      <c r="AH100" s="54">
        <f t="shared" si="128"/>
        <v>1.3154521418052288E-5</v>
      </c>
      <c r="AI100" s="54">
        <f t="shared" si="128"/>
        <v>0.1555957941409491</v>
      </c>
      <c r="AJ100" s="54">
        <f t="shared" si="128"/>
        <v>1.2991849420051516E-2</v>
      </c>
      <c r="AK100" s="1"/>
      <c r="AL100" s="56">
        <f t="shared" si="7"/>
        <v>26.176860000000005</v>
      </c>
      <c r="AM100" s="56">
        <f t="shared" si="8"/>
        <v>5.235371999999999</v>
      </c>
      <c r="AN100" s="1"/>
      <c r="AO100" s="1"/>
      <c r="AP100" s="1"/>
      <c r="AQ100" s="1"/>
      <c r="AR100" s="1"/>
      <c r="AS100" s="1"/>
      <c r="AT100" s="1"/>
      <c r="AU100" s="1"/>
      <c r="AV100" s="1"/>
      <c r="AW100" s="1"/>
      <c r="AX100" s="1"/>
      <c r="AY100" s="54">
        <f>IF($A100&lt;Customisation!$H$13,G100,G100*(1-Customisation!$H$24*Customisation!$H$12))</f>
        <v>2.6176859999999997E-5</v>
      </c>
      <c r="AZ100" s="54">
        <f>IF($A100&lt;Customisation!$H$13,H100,H100*(1-Customisation!$H$24*Customisation!$H$12))</f>
        <v>2.1857006179851956E-6</v>
      </c>
      <c r="BA100" s="54">
        <f>IF($A100&lt;Customisation!$H$13,I100,I100*(1-Customisation!$H$24*Customisation!$H$12))</f>
        <v>1.9792259999999997E-5</v>
      </c>
      <c r="BB100" s="54">
        <f>IF($A100&lt;Customisation!$H$13,J100,J100*(1-Customisation!$H$24*Customisation!$H$12))</f>
        <v>1.6526029062814892E-6</v>
      </c>
      <c r="BC100" s="54">
        <f>IF($A100&lt;Customisation!$H$13,K100,K100*(1-Customisation!$H$24*Customisation!$H$12))</f>
        <v>4.130231515145294E-5</v>
      </c>
      <c r="BD100" s="54">
        <f>IF($A100&lt;Customisation!$H$13,L100,L100*(1-Customisation!$H$24*Customisation!$H$12))</f>
        <v>3.4486372983906396E-6</v>
      </c>
      <c r="BE100" s="54">
        <f>IF($A100&lt;Customisation!$H$13,M100,M100*(1-Customisation!$H$24*Customisation!$H$12))</f>
        <v>2.03413356E-5</v>
      </c>
      <c r="BF100" s="54">
        <f>IF($A100&lt;Customisation!$H$13,N100,N100*(1-Customisation!$H$24*Customisation!$H$12))</f>
        <v>1.6443151772565355E-6</v>
      </c>
      <c r="BG100" s="54">
        <f>IF($A100&lt;Customisation!$H$13,O100,O100*(1-Customisation!$H$24*Customisation!$H$12))</f>
        <v>1.944947426761863E-2</v>
      </c>
      <c r="BH100" s="54">
        <f>IF($A100&lt;Customisation!$H$13,P100,P100*(1-Customisation!$H$24*Customisation!$H$12))</f>
        <v>1.6239811775064391E-3</v>
      </c>
      <c r="BI100" s="54">
        <f t="shared" si="88"/>
        <v>2.6176859999999997E-5</v>
      </c>
      <c r="BJ100" s="54">
        <f t="shared" si="89"/>
        <v>2.1857006179851956E-6</v>
      </c>
      <c r="BK100" s="54">
        <f t="shared" si="90"/>
        <v>1.9792259999999997E-5</v>
      </c>
      <c r="BL100" s="54">
        <f t="shared" si="91"/>
        <v>1.6526029062814892E-6</v>
      </c>
      <c r="BM100" s="54">
        <f t="shared" si="92"/>
        <v>4.130231515145294E-5</v>
      </c>
      <c r="BN100" s="54">
        <f t="shared" si="93"/>
        <v>3.4486372983906396E-6</v>
      </c>
      <c r="BO100" s="54">
        <f t="shared" si="94"/>
        <v>2.03413356E-5</v>
      </c>
      <c r="BP100" s="54">
        <f t="shared" si="95"/>
        <v>1.6443151772565355E-6</v>
      </c>
      <c r="BQ100" s="54">
        <f t="shared" si="96"/>
        <v>1.944947426761863E-2</v>
      </c>
      <c r="BR100" s="54">
        <f t="shared" si="97"/>
        <v>1.6239811775064391E-3</v>
      </c>
    </row>
    <row r="101" spans="1:70" ht="14.25" customHeight="1" x14ac:dyDescent="0.3">
      <c r="A101" s="1">
        <f t="shared" si="34"/>
        <v>97</v>
      </c>
      <c r="B101" s="53">
        <f>'Life table'!D99</f>
        <v>2.8912381774442428E-2</v>
      </c>
      <c r="C101" s="53">
        <f>IF($A101&lt;Customisation!$H$13,0,B101)/LOOKUP(Customisation!$H$13,$A$4:$A$104,$B$4:$B$104)</f>
        <v>2.9363682323544103E-2</v>
      </c>
      <c r="D101" s="1">
        <f>IF($A101&lt;=Customisation!$H$13,1,1/(1+Customisation!$H$21)^($A101-Customisation!$H$13))</f>
        <v>8.1065469079831712E-2</v>
      </c>
      <c r="E101" s="1">
        <f t="shared" si="11"/>
        <v>43.550085561592468</v>
      </c>
      <c r="F101" s="1">
        <f t="shared" si="2"/>
        <v>2.3803806814692656E-3</v>
      </c>
      <c r="G101" s="54">
        <f>'Age data'!M105*Customisation!$H$22</f>
        <v>2.6176860000000005E-4</v>
      </c>
      <c r="H101" s="54">
        <f t="shared" si="3"/>
        <v>2.1220394349370839E-5</v>
      </c>
      <c r="I101" s="54">
        <f>'Age data'!N105*Customisation!$H$22</f>
        <v>1.9792260000000002E-4</v>
      </c>
      <c r="J101" s="55">
        <f t="shared" si="4"/>
        <v>1.6044688410499901E-5</v>
      </c>
      <c r="K101" s="54">
        <f>I101*'Life table'!I99</f>
        <v>3.7480112855671114E-4</v>
      </c>
      <c r="L101" s="54">
        <f>J101*'Life table'!J99</f>
        <v>3.0383429298100097E-5</v>
      </c>
      <c r="M101" s="54">
        <f t="shared" si="5"/>
        <v>2.0341335600000004E-4</v>
      </c>
      <c r="N101" s="54">
        <f>((G101-I101)*$AW$5+I101*$AW$6)/(1+Customisation!$H$21)^($A101-12)</f>
        <v>1.5964225021908118E-5</v>
      </c>
      <c r="O101" s="54">
        <f>G101*Customisation!$H$17</f>
        <v>0.19449474267618636</v>
      </c>
      <c r="P101" s="54">
        <f>O101/(1+Customisation!$H$21)^($A101-12)</f>
        <v>1.576680754860621E-2</v>
      </c>
      <c r="Q101" s="54">
        <f>IF($A101&lt;Customisation!$H$13,G101,G101*(1-Customisation!$H$11*Customisation!$H$12))</f>
        <v>5.2353719999999994E-5</v>
      </c>
      <c r="R101" s="54">
        <f>IF($A101&lt;Customisation!$H$13,H101,H101*(1-Customisation!$H$11*Customisation!$H$12))</f>
        <v>4.2440788698741669E-6</v>
      </c>
      <c r="S101" s="54">
        <f>IF($A101&lt;Customisation!$H$13,I101,I101*(1-Customisation!$H$11*Customisation!$H$12))</f>
        <v>3.9584519999999995E-5</v>
      </c>
      <c r="T101" s="54">
        <f>IF($A101&lt;Customisation!$H$13,J101,J101*(1-Customisation!$H$11*Customisation!$H$12))</f>
        <v>3.2089376820999795E-6</v>
      </c>
      <c r="U101" s="54">
        <f>IF($A101&lt;Customisation!$H$13,K101,K101*(1-Customisation!$H$11*Customisation!$H$12))</f>
        <v>7.4960225711342209E-5</v>
      </c>
      <c r="V101" s="54">
        <f>IF($A101&lt;Customisation!$H$13,L101,L101*(1-Customisation!$H$11*Customisation!$H$12))</f>
        <v>6.0766858596200182E-6</v>
      </c>
      <c r="W101" s="54">
        <f>IF($A101&lt;Customisation!$H$13,M101,M101*(1-Customisation!$H$11*Customisation!$H$12))</f>
        <v>4.06826712E-5</v>
      </c>
      <c r="X101" s="54">
        <f>IF($A101&lt;Customisation!$H$13,N101,N101*(1-Customisation!$H$11*Customisation!$H$12))</f>
        <v>3.192845004381623E-6</v>
      </c>
      <c r="Y101" s="54">
        <f>IF($A101&lt;Customisation!$H$13,O101,O101*(1-Customisation!$H$11*Customisation!$H$12))</f>
        <v>3.889894853523726E-2</v>
      </c>
      <c r="Z101" s="54">
        <f>IF($A101&lt;Customisation!$H$13,P101,P101*(1-Customisation!$H$11*Customisation!$H$12))</f>
        <v>3.1533615097212413E-3</v>
      </c>
      <c r="AA101" s="54">
        <f t="shared" ref="AA101:AJ101" si="129">G101-Q101</f>
        <v>2.0941488000000006E-4</v>
      </c>
      <c r="AB101" s="54">
        <f t="shared" si="129"/>
        <v>1.6976315479496674E-5</v>
      </c>
      <c r="AC101" s="54">
        <f t="shared" si="129"/>
        <v>1.5833808000000003E-4</v>
      </c>
      <c r="AD101" s="54">
        <f t="shared" si="129"/>
        <v>1.2835750728399922E-5</v>
      </c>
      <c r="AE101" s="54">
        <f t="shared" si="129"/>
        <v>2.9984090284536894E-4</v>
      </c>
      <c r="AF101" s="54">
        <f t="shared" si="129"/>
        <v>2.430674343848008E-5</v>
      </c>
      <c r="AG101" s="54">
        <f t="shared" si="129"/>
        <v>1.6273068480000005E-4</v>
      </c>
      <c r="AH101" s="54">
        <f t="shared" si="129"/>
        <v>1.2771380017526495E-5</v>
      </c>
      <c r="AI101" s="54">
        <f t="shared" si="129"/>
        <v>0.1555957941409491</v>
      </c>
      <c r="AJ101" s="54">
        <f t="shared" si="129"/>
        <v>1.2613446038884969E-2</v>
      </c>
      <c r="AK101" s="1"/>
      <c r="AL101" s="56">
        <f t="shared" si="7"/>
        <v>26.176860000000005</v>
      </c>
      <c r="AM101" s="56">
        <f t="shared" si="8"/>
        <v>5.235371999999999</v>
      </c>
      <c r="AN101" s="1"/>
      <c r="AO101" s="1"/>
      <c r="AP101" s="1"/>
      <c r="AQ101" s="1"/>
      <c r="AR101" s="1"/>
      <c r="AS101" s="1"/>
      <c r="AT101" s="1"/>
      <c r="AU101" s="1"/>
      <c r="AV101" s="1"/>
      <c r="AW101" s="1"/>
      <c r="AX101" s="1"/>
      <c r="AY101" s="54">
        <f>IF($A101&lt;Customisation!$H$13,G101,G101*(1-Customisation!$H$24*Customisation!$H$12))</f>
        <v>2.6176859999999997E-5</v>
      </c>
      <c r="AZ101" s="54">
        <f>IF($A101&lt;Customisation!$H$13,H101,H101*(1-Customisation!$H$24*Customisation!$H$12))</f>
        <v>2.1220394349370834E-6</v>
      </c>
      <c r="BA101" s="54">
        <f>IF($A101&lt;Customisation!$H$13,I101,I101*(1-Customisation!$H$24*Customisation!$H$12))</f>
        <v>1.9792259999999997E-5</v>
      </c>
      <c r="BB101" s="54">
        <f>IF($A101&lt;Customisation!$H$13,J101,J101*(1-Customisation!$H$24*Customisation!$H$12))</f>
        <v>1.6044688410499898E-6</v>
      </c>
      <c r="BC101" s="54">
        <f>IF($A101&lt;Customisation!$H$13,K101,K101*(1-Customisation!$H$24*Customisation!$H$12))</f>
        <v>3.7480112855671104E-5</v>
      </c>
      <c r="BD101" s="54">
        <f>IF($A101&lt;Customisation!$H$13,L101,L101*(1-Customisation!$H$24*Customisation!$H$12))</f>
        <v>3.0383429298100091E-6</v>
      </c>
      <c r="BE101" s="54">
        <f>IF($A101&lt;Customisation!$H$13,M101,M101*(1-Customisation!$H$24*Customisation!$H$12))</f>
        <v>2.03413356E-5</v>
      </c>
      <c r="BF101" s="54">
        <f>IF($A101&lt;Customisation!$H$13,N101,N101*(1-Customisation!$H$24*Customisation!$H$12))</f>
        <v>1.5964225021908115E-6</v>
      </c>
      <c r="BG101" s="54">
        <f>IF($A101&lt;Customisation!$H$13,O101,O101*(1-Customisation!$H$24*Customisation!$H$12))</f>
        <v>1.944947426761863E-2</v>
      </c>
      <c r="BH101" s="54">
        <f>IF($A101&lt;Customisation!$H$13,P101,P101*(1-Customisation!$H$24*Customisation!$H$12))</f>
        <v>1.5766807548606206E-3</v>
      </c>
      <c r="BI101" s="54">
        <f t="shared" si="88"/>
        <v>2.6176859999999997E-5</v>
      </c>
      <c r="BJ101" s="54">
        <f t="shared" si="89"/>
        <v>2.1220394349370834E-6</v>
      </c>
      <c r="BK101" s="54">
        <f t="shared" si="90"/>
        <v>1.9792259999999997E-5</v>
      </c>
      <c r="BL101" s="54">
        <f t="shared" si="91"/>
        <v>1.6044688410499898E-6</v>
      </c>
      <c r="BM101" s="54">
        <f t="shared" si="92"/>
        <v>3.7480112855671104E-5</v>
      </c>
      <c r="BN101" s="54">
        <f t="shared" si="93"/>
        <v>3.0383429298100091E-6</v>
      </c>
      <c r="BO101" s="54">
        <f t="shared" si="94"/>
        <v>2.03413356E-5</v>
      </c>
      <c r="BP101" s="54">
        <f t="shared" si="95"/>
        <v>1.5964225021908115E-6</v>
      </c>
      <c r="BQ101" s="54">
        <f t="shared" si="96"/>
        <v>1.944947426761863E-2</v>
      </c>
      <c r="BR101" s="54">
        <f t="shared" si="97"/>
        <v>1.5766807548606206E-3</v>
      </c>
    </row>
    <row r="102" spans="1:70" ht="14.25" customHeight="1" x14ac:dyDescent="0.3">
      <c r="A102" s="1">
        <f t="shared" si="34"/>
        <v>98</v>
      </c>
      <c r="B102" s="53">
        <f>'Life table'!D100</f>
        <v>1.916630700209563E-2</v>
      </c>
      <c r="C102" s="53">
        <f>IF($A102&lt;Customisation!$H$13,0,B102)/LOOKUP(Customisation!$H$13,$A$4:$A$104,$B$4:$B$104)</f>
        <v>1.9465478649100622E-2</v>
      </c>
      <c r="D102" s="1">
        <f>IF($A102&lt;=Customisation!$H$13,1,1/(1+Customisation!$H$21)^($A102-Customisation!$H$13))</f>
        <v>7.8704338912457969E-2</v>
      </c>
      <c r="E102" s="1">
        <f t="shared" si="11"/>
        <v>43.631151030672299</v>
      </c>
      <c r="F102" s="1">
        <f t="shared" si="2"/>
        <v>1.5320176286920297E-3</v>
      </c>
      <c r="G102" s="54">
        <f>'Age data'!M106*Customisation!$H$22</f>
        <v>2.6176860000000005E-4</v>
      </c>
      <c r="H102" s="54">
        <f t="shared" si="3"/>
        <v>2.0602324611039648E-5</v>
      </c>
      <c r="I102" s="54">
        <f>'Age data'!N106*Customisation!$H$22</f>
        <v>1.9792260000000002E-4</v>
      </c>
      <c r="J102" s="55">
        <f t="shared" si="4"/>
        <v>1.5577367388834856E-5</v>
      </c>
      <c r="K102" s="54">
        <f>I102*'Life table'!I100</f>
        <v>3.1714319164548917E-4</v>
      </c>
      <c r="L102" s="54">
        <f>J102*'Life table'!J100</f>
        <v>2.4960545239045189E-5</v>
      </c>
      <c r="M102" s="54">
        <f t="shared" si="5"/>
        <v>2.0341335600000004E-4</v>
      </c>
      <c r="N102" s="54">
        <f>((G102-I102)*$AW$5+I102*$AW$6)/(1+Customisation!$H$21)^($A102-12)</f>
        <v>1.5499247594085552E-5</v>
      </c>
      <c r="O102" s="54">
        <f>G102*Customisation!$H$17</f>
        <v>0.19449474267618636</v>
      </c>
      <c r="P102" s="54">
        <f>O102/(1+Customisation!$H$21)^($A102-12)</f>
        <v>1.5307580144277874E-2</v>
      </c>
      <c r="Q102" s="54">
        <f>IF($A102&lt;Customisation!$H$13,G102,G102*(1-Customisation!$H$11*Customisation!$H$12))</f>
        <v>5.2353719999999994E-5</v>
      </c>
      <c r="R102" s="54">
        <f>IF($A102&lt;Customisation!$H$13,H102,H102*(1-Customisation!$H$11*Customisation!$H$12))</f>
        <v>4.120464922207929E-6</v>
      </c>
      <c r="S102" s="54">
        <f>IF($A102&lt;Customisation!$H$13,I102,I102*(1-Customisation!$H$11*Customisation!$H$12))</f>
        <v>3.9584519999999995E-5</v>
      </c>
      <c r="T102" s="54">
        <f>IF($A102&lt;Customisation!$H$13,J102,J102*(1-Customisation!$H$11*Customisation!$H$12))</f>
        <v>3.1154734777669704E-6</v>
      </c>
      <c r="U102" s="54">
        <f>IF($A102&lt;Customisation!$H$13,K102,K102*(1-Customisation!$H$11*Customisation!$H$12))</f>
        <v>6.3428638329097821E-5</v>
      </c>
      <c r="V102" s="54">
        <f>IF($A102&lt;Customisation!$H$13,L102,L102*(1-Customisation!$H$11*Customisation!$H$12))</f>
        <v>4.9921090478090362E-6</v>
      </c>
      <c r="W102" s="54">
        <f>IF($A102&lt;Customisation!$H$13,M102,M102*(1-Customisation!$H$11*Customisation!$H$12))</f>
        <v>4.06826712E-5</v>
      </c>
      <c r="X102" s="54">
        <f>IF($A102&lt;Customisation!$H$13,N102,N102*(1-Customisation!$H$11*Customisation!$H$12))</f>
        <v>3.0998495188171096E-6</v>
      </c>
      <c r="Y102" s="54">
        <f>IF($A102&lt;Customisation!$H$13,O102,O102*(1-Customisation!$H$11*Customisation!$H$12))</f>
        <v>3.889894853523726E-2</v>
      </c>
      <c r="Z102" s="54">
        <f>IF($A102&lt;Customisation!$H$13,P102,P102*(1-Customisation!$H$11*Customisation!$H$12))</f>
        <v>3.061516028855574E-3</v>
      </c>
      <c r="AA102" s="54">
        <f t="shared" ref="AA102:AJ102" si="130">G102-Q102</f>
        <v>2.0941488000000006E-4</v>
      </c>
      <c r="AB102" s="54">
        <f t="shared" si="130"/>
        <v>1.6481859688831719E-5</v>
      </c>
      <c r="AC102" s="54">
        <f t="shared" si="130"/>
        <v>1.5833808000000003E-4</v>
      </c>
      <c r="AD102" s="54">
        <f t="shared" si="130"/>
        <v>1.2461893911067885E-5</v>
      </c>
      <c r="AE102" s="54">
        <f t="shared" si="130"/>
        <v>2.5371455331639134E-4</v>
      </c>
      <c r="AF102" s="54">
        <f t="shared" si="130"/>
        <v>1.9968436191236152E-5</v>
      </c>
      <c r="AG102" s="54">
        <f t="shared" si="130"/>
        <v>1.6273068480000005E-4</v>
      </c>
      <c r="AH102" s="54">
        <f t="shared" si="130"/>
        <v>1.2399398075268442E-5</v>
      </c>
      <c r="AI102" s="54">
        <f t="shared" si="130"/>
        <v>0.1555957941409491</v>
      </c>
      <c r="AJ102" s="54">
        <f t="shared" si="130"/>
        <v>1.2246064115422299E-2</v>
      </c>
      <c r="AK102" s="1"/>
      <c r="AL102" s="56">
        <f t="shared" si="7"/>
        <v>26.176860000000005</v>
      </c>
      <c r="AM102" s="56">
        <f t="shared" si="8"/>
        <v>5.235371999999999</v>
      </c>
      <c r="AN102" s="1"/>
      <c r="AO102" s="1"/>
      <c r="AP102" s="1"/>
      <c r="AQ102" s="1"/>
      <c r="AR102" s="1"/>
      <c r="AS102" s="1"/>
      <c r="AT102" s="1"/>
      <c r="AU102" s="1"/>
      <c r="AV102" s="1"/>
      <c r="AW102" s="1"/>
      <c r="AX102" s="1"/>
      <c r="AY102" s="54">
        <f>IF($A102&lt;Customisation!$H$13,G102,G102*(1-Customisation!$H$24*Customisation!$H$12))</f>
        <v>2.6176859999999997E-5</v>
      </c>
      <c r="AZ102" s="54">
        <f>IF($A102&lt;Customisation!$H$13,H102,H102*(1-Customisation!$H$24*Customisation!$H$12))</f>
        <v>2.0602324611039645E-6</v>
      </c>
      <c r="BA102" s="54">
        <f>IF($A102&lt;Customisation!$H$13,I102,I102*(1-Customisation!$H$24*Customisation!$H$12))</f>
        <v>1.9792259999999997E-5</v>
      </c>
      <c r="BB102" s="54">
        <f>IF($A102&lt;Customisation!$H$13,J102,J102*(1-Customisation!$H$24*Customisation!$H$12))</f>
        <v>1.5577367388834852E-6</v>
      </c>
      <c r="BC102" s="54">
        <f>IF($A102&lt;Customisation!$H$13,K102,K102*(1-Customisation!$H$24*Customisation!$H$12))</f>
        <v>3.1714319164548911E-5</v>
      </c>
      <c r="BD102" s="54">
        <f>IF($A102&lt;Customisation!$H$13,L102,L102*(1-Customisation!$H$24*Customisation!$H$12))</f>
        <v>2.4960545239045181E-6</v>
      </c>
      <c r="BE102" s="54">
        <f>IF($A102&lt;Customisation!$H$13,M102,M102*(1-Customisation!$H$24*Customisation!$H$12))</f>
        <v>2.03413356E-5</v>
      </c>
      <c r="BF102" s="54">
        <f>IF($A102&lt;Customisation!$H$13,N102,N102*(1-Customisation!$H$24*Customisation!$H$12))</f>
        <v>1.5499247594085548E-6</v>
      </c>
      <c r="BG102" s="54">
        <f>IF($A102&lt;Customisation!$H$13,O102,O102*(1-Customisation!$H$24*Customisation!$H$12))</f>
        <v>1.944947426761863E-2</v>
      </c>
      <c r="BH102" s="54">
        <f>IF($A102&lt;Customisation!$H$13,P102,P102*(1-Customisation!$H$24*Customisation!$H$12))</f>
        <v>1.530758014427787E-3</v>
      </c>
      <c r="BI102" s="54">
        <f t="shared" si="88"/>
        <v>2.6176859999999997E-5</v>
      </c>
      <c r="BJ102" s="54">
        <f t="shared" si="89"/>
        <v>2.0602324611039645E-6</v>
      </c>
      <c r="BK102" s="54">
        <f t="shared" si="90"/>
        <v>1.9792259999999997E-5</v>
      </c>
      <c r="BL102" s="54">
        <f t="shared" si="91"/>
        <v>1.5577367388834852E-6</v>
      </c>
      <c r="BM102" s="54">
        <f t="shared" si="92"/>
        <v>3.1714319164548911E-5</v>
      </c>
      <c r="BN102" s="54">
        <f t="shared" si="93"/>
        <v>2.4960545239045181E-6</v>
      </c>
      <c r="BO102" s="54">
        <f t="shared" si="94"/>
        <v>2.03413356E-5</v>
      </c>
      <c r="BP102" s="54">
        <f t="shared" si="95"/>
        <v>1.5499247594085548E-6</v>
      </c>
      <c r="BQ102" s="54">
        <f t="shared" si="96"/>
        <v>1.944947426761863E-2</v>
      </c>
      <c r="BR102" s="54">
        <f t="shared" si="97"/>
        <v>1.530758014427787E-3</v>
      </c>
    </row>
    <row r="103" spans="1:70" ht="14.25" customHeight="1" x14ac:dyDescent="0.3">
      <c r="A103" s="1">
        <f t="shared" si="34"/>
        <v>99</v>
      </c>
      <c r="B103" s="53">
        <f>'Life table'!D101</f>
        <v>1.2705536574759214E-2</v>
      </c>
      <c r="C103" s="53">
        <f>IF($A103&lt;Customisation!$H$13,0,B103)/LOOKUP(Customisation!$H$13,$A$4:$A$104,$B$4:$B$104)</f>
        <v>1.2903860451275293E-2</v>
      </c>
      <c r="D103" s="1">
        <f>IF($A103&lt;=Customisation!$H$13,1,1/(1+Customisation!$H$21)^($A103-Customisation!$H$13))</f>
        <v>7.6411979526658208E-2</v>
      </c>
      <c r="E103" s="1">
        <f t="shared" si="11"/>
        <v>43.709855369584758</v>
      </c>
      <c r="F103" s="1">
        <f t="shared" si="2"/>
        <v>9.8600952061770231E-4</v>
      </c>
      <c r="G103" s="54">
        <f>'Age data'!M107*Customisation!$H$22</f>
        <v>2.6176860000000005E-4</v>
      </c>
      <c r="H103" s="54">
        <f t="shared" si="3"/>
        <v>2.0002256903921987E-5</v>
      </c>
      <c r="I103" s="54">
        <f>'Age data'!N107*Customisation!$H$22</f>
        <v>1.9792260000000002E-4</v>
      </c>
      <c r="J103" s="55">
        <f t="shared" si="4"/>
        <v>1.5123657659062963E-5</v>
      </c>
      <c r="K103" s="54">
        <f>I103*'Life table'!I101</f>
        <v>2.3016617076599999E-4</v>
      </c>
      <c r="L103" s="54">
        <f>J103*'Life table'!J101</f>
        <v>1.758745272830091E-5</v>
      </c>
      <c r="M103" s="54">
        <f t="shared" si="5"/>
        <v>2.0341335600000004E-4</v>
      </c>
      <c r="N103" s="54">
        <f>((G103-I103)*$AW$5+I103*$AW$6)/(1+Customisation!$H$21)^($A103-12)</f>
        <v>1.5047813198141309E-5</v>
      </c>
      <c r="O103" s="54">
        <f>G103*Customisation!$H$17</f>
        <v>0.19449474267618636</v>
      </c>
      <c r="P103" s="54">
        <f>O103/(1+Customisation!$H$21)^($A103-12)</f>
        <v>1.4861728295415409E-2</v>
      </c>
      <c r="Q103" s="54">
        <f>IF($A103&lt;Customisation!$H$13,G103,G103*(1-Customisation!$H$11*Customisation!$H$12))</f>
        <v>5.2353719999999994E-5</v>
      </c>
      <c r="R103" s="54">
        <f>IF($A103&lt;Customisation!$H$13,H103,H103*(1-Customisation!$H$11*Customisation!$H$12))</f>
        <v>4.0004513807843969E-6</v>
      </c>
      <c r="S103" s="54">
        <f>IF($A103&lt;Customisation!$H$13,I103,I103*(1-Customisation!$H$11*Customisation!$H$12))</f>
        <v>3.9584519999999995E-5</v>
      </c>
      <c r="T103" s="54">
        <f>IF($A103&lt;Customisation!$H$13,J103,J103*(1-Customisation!$H$11*Customisation!$H$12))</f>
        <v>3.0247315318125919E-6</v>
      </c>
      <c r="U103" s="54">
        <f>IF($A103&lt;Customisation!$H$13,K103,K103*(1-Customisation!$H$11*Customisation!$H$12))</f>
        <v>4.6033234153199988E-5</v>
      </c>
      <c r="V103" s="54">
        <f>IF($A103&lt;Customisation!$H$13,L103,L103*(1-Customisation!$H$11*Customisation!$H$12))</f>
        <v>3.517490545660181E-6</v>
      </c>
      <c r="W103" s="54">
        <f>IF($A103&lt;Customisation!$H$13,M103,M103*(1-Customisation!$H$11*Customisation!$H$12))</f>
        <v>4.06826712E-5</v>
      </c>
      <c r="X103" s="54">
        <f>IF($A103&lt;Customisation!$H$13,N103,N103*(1-Customisation!$H$11*Customisation!$H$12))</f>
        <v>3.0095626396282609E-6</v>
      </c>
      <c r="Y103" s="54">
        <f>IF($A103&lt;Customisation!$H$13,O103,O103*(1-Customisation!$H$11*Customisation!$H$12))</f>
        <v>3.889894853523726E-2</v>
      </c>
      <c r="Z103" s="54">
        <f>IF($A103&lt;Customisation!$H$13,P103,P103*(1-Customisation!$H$11*Customisation!$H$12))</f>
        <v>2.972345659083081E-3</v>
      </c>
      <c r="AA103" s="54">
        <f t="shared" ref="AA103:AJ103" si="131">G103-Q103</f>
        <v>2.0941488000000006E-4</v>
      </c>
      <c r="AB103" s="54">
        <f t="shared" si="131"/>
        <v>1.6001805523137591E-5</v>
      </c>
      <c r="AC103" s="54">
        <f t="shared" si="131"/>
        <v>1.5833808000000003E-4</v>
      </c>
      <c r="AD103" s="54">
        <f t="shared" si="131"/>
        <v>1.2098926127250371E-5</v>
      </c>
      <c r="AE103" s="54">
        <f t="shared" si="131"/>
        <v>1.841329366128E-4</v>
      </c>
      <c r="AF103" s="54">
        <f t="shared" si="131"/>
        <v>1.4069962182640729E-5</v>
      </c>
      <c r="AG103" s="54">
        <f t="shared" si="131"/>
        <v>1.6273068480000005E-4</v>
      </c>
      <c r="AH103" s="54">
        <f t="shared" si="131"/>
        <v>1.2038250558513047E-5</v>
      </c>
      <c r="AI103" s="54">
        <f t="shared" si="131"/>
        <v>0.1555957941409491</v>
      </c>
      <c r="AJ103" s="54">
        <f t="shared" si="131"/>
        <v>1.1889382636332328E-2</v>
      </c>
      <c r="AK103" s="1"/>
      <c r="AL103" s="56">
        <f t="shared" si="7"/>
        <v>26.176860000000005</v>
      </c>
      <c r="AM103" s="56">
        <f t="shared" si="8"/>
        <v>5.235371999999999</v>
      </c>
      <c r="AN103" s="1"/>
      <c r="AO103" s="1"/>
      <c r="AP103" s="1"/>
      <c r="AQ103" s="1"/>
      <c r="AR103" s="1"/>
      <c r="AS103" s="1"/>
      <c r="AT103" s="1"/>
      <c r="AU103" s="1"/>
      <c r="AV103" s="1"/>
      <c r="AW103" s="1"/>
      <c r="AX103" s="1"/>
      <c r="AY103" s="54">
        <f>IF($A103&lt;Customisation!$H$13,G103,G103*(1-Customisation!$H$24*Customisation!$H$12))</f>
        <v>2.6176859999999997E-5</v>
      </c>
      <c r="AZ103" s="54">
        <f>IF($A103&lt;Customisation!$H$13,H103,H103*(1-Customisation!$H$24*Customisation!$H$12))</f>
        <v>2.0002256903921984E-6</v>
      </c>
      <c r="BA103" s="54">
        <f>IF($A103&lt;Customisation!$H$13,I103,I103*(1-Customisation!$H$24*Customisation!$H$12))</f>
        <v>1.9792259999999997E-5</v>
      </c>
      <c r="BB103" s="54">
        <f>IF($A103&lt;Customisation!$H$13,J103,J103*(1-Customisation!$H$24*Customisation!$H$12))</f>
        <v>1.512365765906296E-6</v>
      </c>
      <c r="BC103" s="54">
        <f>IF($A103&lt;Customisation!$H$13,K103,K103*(1-Customisation!$H$24*Customisation!$H$12))</f>
        <v>2.3016617076599994E-5</v>
      </c>
      <c r="BD103" s="54">
        <f>IF($A103&lt;Customisation!$H$13,L103,L103*(1-Customisation!$H$24*Customisation!$H$12))</f>
        <v>1.7587452728300905E-6</v>
      </c>
      <c r="BE103" s="54">
        <f>IF($A103&lt;Customisation!$H$13,M103,M103*(1-Customisation!$H$24*Customisation!$H$12))</f>
        <v>2.03413356E-5</v>
      </c>
      <c r="BF103" s="54">
        <f>IF($A103&lt;Customisation!$H$13,N103,N103*(1-Customisation!$H$24*Customisation!$H$12))</f>
        <v>1.5047813198141305E-6</v>
      </c>
      <c r="BG103" s="54">
        <f>IF($A103&lt;Customisation!$H$13,O103,O103*(1-Customisation!$H$24*Customisation!$H$12))</f>
        <v>1.944947426761863E-2</v>
      </c>
      <c r="BH103" s="54">
        <f>IF($A103&lt;Customisation!$H$13,P103,P103*(1-Customisation!$H$24*Customisation!$H$12))</f>
        <v>1.4861728295415405E-3</v>
      </c>
      <c r="BI103" s="54">
        <f t="shared" si="88"/>
        <v>2.6176859999999997E-5</v>
      </c>
      <c r="BJ103" s="54">
        <f t="shared" si="89"/>
        <v>2.0002256903921984E-6</v>
      </c>
      <c r="BK103" s="54">
        <f t="shared" si="90"/>
        <v>1.9792259999999997E-5</v>
      </c>
      <c r="BL103" s="54">
        <f t="shared" si="91"/>
        <v>1.512365765906296E-6</v>
      </c>
      <c r="BM103" s="54">
        <f t="shared" si="92"/>
        <v>2.3016617076599994E-5</v>
      </c>
      <c r="BN103" s="54">
        <f t="shared" si="93"/>
        <v>1.7587452728300905E-6</v>
      </c>
      <c r="BO103" s="54">
        <f t="shared" si="94"/>
        <v>2.03413356E-5</v>
      </c>
      <c r="BP103" s="54">
        <f t="shared" si="95"/>
        <v>1.5047813198141305E-6</v>
      </c>
      <c r="BQ103" s="54">
        <f t="shared" si="96"/>
        <v>1.944947426761863E-2</v>
      </c>
      <c r="BR103" s="54">
        <f t="shared" si="97"/>
        <v>1.4861728295415405E-3</v>
      </c>
    </row>
    <row r="104" spans="1:70" ht="14.25" customHeight="1" x14ac:dyDescent="0.3">
      <c r="A104" s="1">
        <f t="shared" si="34"/>
        <v>100</v>
      </c>
      <c r="B104" s="53">
        <f>'Life table'!D102</f>
        <v>8.4226272507736313E-3</v>
      </c>
      <c r="C104" s="53">
        <f>IF($A104&lt;Customisation!$H$13,0,B104)/LOOKUP(Customisation!$H$13,$A$4:$A$104,$B$4:$B$104)</f>
        <v>8.5540981317549052E-3</v>
      </c>
      <c r="D104" s="1">
        <f>IF($A104&lt;=Customisation!$H$13,1,1/(1+Customisation!$H$21)^($A104-Customisation!$H$13))</f>
        <v>7.4186387889959446E-2</v>
      </c>
      <c r="E104" s="1">
        <f t="shared" si="11"/>
        <v>43.786267349111419</v>
      </c>
      <c r="F104" s="1">
        <f t="shared" si="2"/>
        <v>6.3459764205114682E-4</v>
      </c>
      <c r="G104" s="54">
        <f>'Age data'!M108*Customisation!$H$22</f>
        <v>2.6176860000000005E-4</v>
      </c>
      <c r="H104" s="54">
        <f t="shared" si="3"/>
        <v>1.9419666897011642E-5</v>
      </c>
      <c r="I104" s="54">
        <f>'Age data'!N108*Customisation!$H$22</f>
        <v>1.9792260000000002E-4</v>
      </c>
      <c r="J104" s="55">
        <f t="shared" si="4"/>
        <v>1.4683162775789289E-5</v>
      </c>
      <c r="K104" s="54">
        <f>I104*'Life table'!I102</f>
        <v>9.8961300000000011E-5</v>
      </c>
      <c r="L104" s="54">
        <f>J104*'Life table'!J102</f>
        <v>7.3415813878946443E-6</v>
      </c>
      <c r="M104" s="54">
        <f t="shared" si="5"/>
        <v>2.0341335600000004E-4</v>
      </c>
      <c r="N104" s="54">
        <f>((G104-I104)*$AW$5+I104*$AW$6)/(1+Customisation!$H$21)^($A104-12)</f>
        <v>1.4609527376836225E-5</v>
      </c>
      <c r="O104" s="54">
        <f>G104*Customisation!$H$17</f>
        <v>0.19449474267618636</v>
      </c>
      <c r="P104" s="54">
        <f>O104/(1+Customisation!$H$21)^($A104-12)</f>
        <v>1.442886242273341E-2</v>
      </c>
      <c r="Q104" s="54">
        <f>IF($A104&lt;Customisation!$H$13,G104,G104*(1-Customisation!$H$11*Customisation!$H$12))</f>
        <v>5.2353719999999994E-5</v>
      </c>
      <c r="R104" s="54">
        <f>IF($A104&lt;Customisation!$H$13,H104,H104*(1-Customisation!$H$11*Customisation!$H$12))</f>
        <v>3.8839333794023274E-6</v>
      </c>
      <c r="S104" s="54">
        <f>IF($A104&lt;Customisation!$H$13,I104,I104*(1-Customisation!$H$11*Customisation!$H$12))</f>
        <v>3.9584519999999995E-5</v>
      </c>
      <c r="T104" s="54">
        <f>IF($A104&lt;Customisation!$H$13,J104,J104*(1-Customisation!$H$11*Customisation!$H$12))</f>
        <v>2.9366325551578569E-6</v>
      </c>
      <c r="U104" s="54">
        <f>IF($A104&lt;Customisation!$H$13,K104,K104*(1-Customisation!$H$11*Customisation!$H$12))</f>
        <v>1.9792259999999997E-5</v>
      </c>
      <c r="V104" s="54">
        <f>IF($A104&lt;Customisation!$H$13,L104,L104*(1-Customisation!$H$11*Customisation!$H$12))</f>
        <v>1.4683162775789284E-6</v>
      </c>
      <c r="W104" s="54">
        <f>IF($A104&lt;Customisation!$H$13,M104,M104*(1-Customisation!$H$11*Customisation!$H$12))</f>
        <v>4.06826712E-5</v>
      </c>
      <c r="X104" s="54">
        <f>IF($A104&lt;Customisation!$H$13,N104,N104*(1-Customisation!$H$11*Customisation!$H$12))</f>
        <v>2.9219054753672443E-6</v>
      </c>
      <c r="Y104" s="54">
        <f>IF($A104&lt;Customisation!$H$13,O104,O104*(1-Customisation!$H$11*Customisation!$H$12))</f>
        <v>3.889894853523726E-2</v>
      </c>
      <c r="Z104" s="54">
        <f>IF($A104&lt;Customisation!$H$13,P104,P104*(1-Customisation!$H$11*Customisation!$H$12))</f>
        <v>2.8857724845466814E-3</v>
      </c>
      <c r="AA104" s="54">
        <f t="shared" ref="AA104:AJ104" si="132">G104-Q104</f>
        <v>2.0941488000000006E-4</v>
      </c>
      <c r="AB104" s="54">
        <f t="shared" si="132"/>
        <v>1.5535733517609316E-5</v>
      </c>
      <c r="AC104" s="54">
        <f t="shared" si="132"/>
        <v>1.5833808000000003E-4</v>
      </c>
      <c r="AD104" s="54">
        <f t="shared" si="132"/>
        <v>1.1746530220631431E-5</v>
      </c>
      <c r="AE104" s="54">
        <f t="shared" si="132"/>
        <v>7.9169040000000017E-5</v>
      </c>
      <c r="AF104" s="54">
        <f t="shared" si="132"/>
        <v>5.8732651103157155E-6</v>
      </c>
      <c r="AG104" s="54">
        <f t="shared" si="132"/>
        <v>1.6273068480000005E-4</v>
      </c>
      <c r="AH104" s="54">
        <f t="shared" si="132"/>
        <v>1.168762190146898E-5</v>
      </c>
      <c r="AI104" s="54">
        <f t="shared" si="132"/>
        <v>0.1555957941409491</v>
      </c>
      <c r="AJ104" s="54">
        <f t="shared" si="132"/>
        <v>1.1543089938186729E-2</v>
      </c>
      <c r="AK104" s="1"/>
      <c r="AL104" s="56">
        <f t="shared" si="7"/>
        <v>26.176860000000005</v>
      </c>
      <c r="AM104" s="56">
        <f t="shared" si="8"/>
        <v>5.235371999999999</v>
      </c>
      <c r="AN104" s="1"/>
      <c r="AO104" s="1"/>
      <c r="AP104" s="1"/>
      <c r="AQ104" s="1"/>
      <c r="AR104" s="1"/>
      <c r="AS104" s="1"/>
      <c r="AT104" s="1"/>
      <c r="AU104" s="1"/>
      <c r="AV104" s="1"/>
      <c r="AW104" s="1"/>
      <c r="AX104" s="1"/>
      <c r="AY104" s="54">
        <f>IF($A104&lt;Customisation!$H$13,G104,G104*(1-Customisation!$H$24*Customisation!$H$12))</f>
        <v>2.6176859999999997E-5</v>
      </c>
      <c r="AZ104" s="54">
        <f>IF($A104&lt;Customisation!$H$13,H104,H104*(1-Customisation!$H$24*Customisation!$H$12))</f>
        <v>1.9419666897011637E-6</v>
      </c>
      <c r="BA104" s="54">
        <f>IF($A104&lt;Customisation!$H$13,I104,I104*(1-Customisation!$H$24*Customisation!$H$12))</f>
        <v>1.9792259999999997E-5</v>
      </c>
      <c r="BB104" s="54">
        <f>IF($A104&lt;Customisation!$H$13,J104,J104*(1-Customisation!$H$24*Customisation!$H$12))</f>
        <v>1.4683162775789284E-6</v>
      </c>
      <c r="BC104" s="54">
        <f>IF($A104&lt;Customisation!$H$13,K104,K104*(1-Customisation!$H$24*Customisation!$H$12))</f>
        <v>9.8961299999999987E-6</v>
      </c>
      <c r="BD104" s="54">
        <f>IF($A104&lt;Customisation!$H$13,L104,L104*(1-Customisation!$H$24*Customisation!$H$12))</f>
        <v>7.3415813878946422E-7</v>
      </c>
      <c r="BE104" s="54">
        <f>IF($A104&lt;Customisation!$H$13,M104,M104*(1-Customisation!$H$24*Customisation!$H$12))</f>
        <v>2.03413356E-5</v>
      </c>
      <c r="BF104" s="54">
        <f>IF($A104&lt;Customisation!$H$13,N104,N104*(1-Customisation!$H$24*Customisation!$H$12))</f>
        <v>1.4609527376836221E-6</v>
      </c>
      <c r="BG104" s="54">
        <f>IF($A104&lt;Customisation!$H$13,O104,O104*(1-Customisation!$H$24*Customisation!$H$12))</f>
        <v>1.944947426761863E-2</v>
      </c>
      <c r="BH104" s="54">
        <f>IF($A104&lt;Customisation!$H$13,P104,P104*(1-Customisation!$H$24*Customisation!$H$12))</f>
        <v>1.4428862422733407E-3</v>
      </c>
      <c r="BI104" s="54">
        <f t="shared" si="88"/>
        <v>2.6176859999999997E-5</v>
      </c>
      <c r="BJ104" s="54">
        <f t="shared" si="89"/>
        <v>1.9419666897011637E-6</v>
      </c>
      <c r="BK104" s="54">
        <f t="shared" si="90"/>
        <v>1.9792259999999997E-5</v>
      </c>
      <c r="BL104" s="54">
        <f t="shared" si="91"/>
        <v>1.4683162775789284E-6</v>
      </c>
      <c r="BM104" s="54">
        <f t="shared" si="92"/>
        <v>9.8961299999999987E-6</v>
      </c>
      <c r="BN104" s="54">
        <f t="shared" si="93"/>
        <v>7.3415813878946422E-7</v>
      </c>
      <c r="BO104" s="54">
        <f t="shared" si="94"/>
        <v>2.03413356E-5</v>
      </c>
      <c r="BP104" s="54">
        <f t="shared" si="95"/>
        <v>1.4609527376836221E-6</v>
      </c>
      <c r="BQ104" s="54">
        <f t="shared" si="96"/>
        <v>1.944947426761863E-2</v>
      </c>
      <c r="BR104" s="54">
        <f t="shared" si="97"/>
        <v>1.4428862422733407E-3</v>
      </c>
    </row>
    <row r="105" spans="1:70" ht="14.25" customHeight="1" x14ac:dyDescent="0.3">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c r="AE105" s="1"/>
      <c r="AF105" s="1"/>
      <c r="AG105" s="1"/>
      <c r="AH105" s="1"/>
      <c r="AI105" s="1"/>
      <c r="AJ105" s="1"/>
      <c r="AK105" s="1"/>
      <c r="AL105" s="1"/>
      <c r="AM105" s="1"/>
      <c r="AN105" s="1"/>
      <c r="AO105" s="1"/>
      <c r="AP105" s="1"/>
      <c r="AQ105" s="1"/>
      <c r="AR105" s="1"/>
      <c r="AS105" s="1"/>
      <c r="AT105" s="1"/>
      <c r="AU105" s="1"/>
      <c r="AV105" s="1"/>
      <c r="AW105" s="1"/>
      <c r="AX105" s="1"/>
      <c r="AY105" s="1"/>
      <c r="AZ105" s="1"/>
      <c r="BA105" s="1"/>
      <c r="BB105" s="1"/>
      <c r="BC105" s="1"/>
      <c r="BD105" s="1"/>
      <c r="BE105" s="1"/>
      <c r="BF105" s="1"/>
      <c r="BG105" s="1"/>
      <c r="BH105" s="1"/>
      <c r="BI105" s="1"/>
      <c r="BJ105" s="1"/>
      <c r="BK105" s="1"/>
      <c r="BL105" s="1"/>
      <c r="BM105" s="1"/>
      <c r="BN105" s="1"/>
      <c r="BO105" s="1"/>
      <c r="BP105" s="1"/>
      <c r="BQ105" s="1"/>
      <c r="BR105" s="1"/>
    </row>
    <row r="106" spans="1:70" ht="14.25" customHeight="1" x14ac:dyDescent="0.3">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c r="AE106" s="1"/>
      <c r="AF106" s="1"/>
      <c r="AG106" s="1"/>
      <c r="AH106" s="1"/>
      <c r="AI106" s="1"/>
      <c r="AJ106" s="1"/>
      <c r="AK106" s="1"/>
      <c r="AL106" s="1"/>
      <c r="AM106" s="1"/>
      <c r="AN106" s="1"/>
      <c r="AO106" s="1"/>
      <c r="AP106" s="1"/>
      <c r="AQ106" s="1"/>
      <c r="AR106" s="1"/>
      <c r="AS106" s="1"/>
      <c r="AT106" s="1"/>
      <c r="AU106" s="1"/>
      <c r="AV106" s="1"/>
      <c r="AW106" s="1"/>
      <c r="AX106" s="1"/>
      <c r="AY106" s="1"/>
      <c r="AZ106" s="1"/>
      <c r="BA106" s="1"/>
      <c r="BB106" s="1"/>
      <c r="BC106" s="1"/>
      <c r="BD106" s="1"/>
      <c r="BE106" s="1"/>
      <c r="BF106" s="1"/>
      <c r="BG106" s="1"/>
      <c r="BH106" s="1"/>
      <c r="BI106" s="1"/>
      <c r="BJ106" s="1"/>
      <c r="BK106" s="1"/>
      <c r="BL106" s="1"/>
      <c r="BM106" s="1"/>
      <c r="BN106" s="1"/>
      <c r="BO106" s="1"/>
      <c r="BP106" s="1"/>
      <c r="BQ106" s="1"/>
      <c r="BR106" s="1"/>
    </row>
    <row r="107" spans="1:70" ht="14.25" customHeight="1" x14ac:dyDescent="0.3">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c r="AF107" s="1"/>
      <c r="AG107" s="1"/>
      <c r="AH107" s="1"/>
      <c r="AI107" s="1"/>
      <c r="AJ107" s="1"/>
      <c r="AK107" s="1"/>
      <c r="AL107" s="1"/>
      <c r="AM107" s="1"/>
      <c r="AN107" s="1"/>
      <c r="AO107" s="1"/>
      <c r="AP107" s="1"/>
      <c r="AQ107" s="1"/>
      <c r="AR107" s="1"/>
      <c r="AS107" s="1"/>
      <c r="AT107" s="1"/>
      <c r="AU107" s="1"/>
      <c r="AV107" s="1"/>
      <c r="AW107" s="1"/>
      <c r="AX107" s="1"/>
      <c r="AY107" s="1"/>
      <c r="AZ107" s="1"/>
      <c r="BA107" s="1"/>
      <c r="BB107" s="1"/>
      <c r="BC107" s="1"/>
      <c r="BD107" s="1"/>
      <c r="BE107" s="1"/>
      <c r="BF107" s="1"/>
      <c r="BG107" s="1"/>
      <c r="BH107" s="1"/>
      <c r="BI107" s="1"/>
      <c r="BJ107" s="1"/>
      <c r="BK107" s="1"/>
      <c r="BL107" s="1"/>
      <c r="BM107" s="1"/>
      <c r="BN107" s="1"/>
      <c r="BO107" s="1"/>
      <c r="BP107" s="1"/>
      <c r="BQ107" s="1"/>
      <c r="BR107" s="1"/>
    </row>
    <row r="108" spans="1:70" ht="14.25" customHeight="1" x14ac:dyDescent="0.3">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c r="AE108" s="1"/>
      <c r="AF108" s="1"/>
      <c r="AG108" s="1"/>
      <c r="AH108" s="1"/>
      <c r="AI108" s="1"/>
      <c r="AJ108" s="1"/>
      <c r="AK108" s="1"/>
      <c r="AL108" s="1"/>
      <c r="AM108" s="1"/>
      <c r="AN108" s="1"/>
      <c r="AO108" s="1"/>
      <c r="AP108" s="1"/>
      <c r="AQ108" s="1"/>
      <c r="AR108" s="1"/>
      <c r="AS108" s="1"/>
      <c r="AT108" s="1"/>
      <c r="AU108" s="1"/>
      <c r="AV108" s="1"/>
      <c r="AW108" s="1"/>
      <c r="AX108" s="1"/>
      <c r="AY108" s="1"/>
      <c r="AZ108" s="1"/>
      <c r="BA108" s="1"/>
      <c r="BB108" s="1"/>
      <c r="BC108" s="1"/>
      <c r="BD108" s="1"/>
      <c r="BE108" s="1"/>
      <c r="BF108" s="1"/>
      <c r="BG108" s="1"/>
      <c r="BH108" s="1"/>
      <c r="BI108" s="1"/>
      <c r="BJ108" s="1"/>
      <c r="BK108" s="1"/>
      <c r="BL108" s="1"/>
      <c r="BM108" s="1"/>
      <c r="BN108" s="1"/>
      <c r="BO108" s="1"/>
      <c r="BP108" s="1"/>
      <c r="BQ108" s="1"/>
      <c r="BR108" s="1"/>
    </row>
    <row r="109" spans="1:70" ht="14.25" customHeight="1" x14ac:dyDescent="0.3">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c r="AE109" s="1"/>
      <c r="AF109" s="1"/>
      <c r="AG109" s="1"/>
      <c r="AH109" s="1"/>
      <c r="AI109" s="1"/>
      <c r="AJ109" s="1"/>
      <c r="AK109" s="1"/>
      <c r="AL109" s="1"/>
      <c r="AM109" s="1"/>
      <c r="AN109" s="1"/>
      <c r="AO109" s="1"/>
      <c r="AP109" s="1"/>
      <c r="AQ109" s="1"/>
      <c r="AR109" s="1"/>
      <c r="AS109" s="1"/>
      <c r="AT109" s="1"/>
      <c r="AU109" s="1"/>
      <c r="AV109" s="1"/>
      <c r="AW109" s="1"/>
      <c r="AX109" s="1"/>
      <c r="AY109" s="1"/>
      <c r="AZ109" s="1"/>
      <c r="BA109" s="1"/>
      <c r="BB109" s="1"/>
      <c r="BC109" s="1"/>
      <c r="BD109" s="1"/>
      <c r="BE109" s="1"/>
      <c r="BF109" s="1"/>
      <c r="BG109" s="1"/>
      <c r="BH109" s="1"/>
      <c r="BI109" s="1"/>
      <c r="BJ109" s="1"/>
      <c r="BK109" s="1"/>
      <c r="BL109" s="1"/>
      <c r="BM109" s="1"/>
      <c r="BN109" s="1"/>
      <c r="BO109" s="1"/>
      <c r="BP109" s="1"/>
      <c r="BQ109" s="1"/>
      <c r="BR109" s="1"/>
    </row>
    <row r="110" spans="1:70" ht="14.25" customHeight="1" x14ac:dyDescent="0.3">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c r="AF110" s="1"/>
      <c r="AG110" s="1"/>
      <c r="AH110" s="1"/>
      <c r="AI110" s="1"/>
      <c r="AJ110" s="1"/>
      <c r="AK110" s="1"/>
      <c r="AL110" s="1"/>
      <c r="AM110" s="1"/>
      <c r="AN110" s="1"/>
      <c r="AO110" s="1"/>
      <c r="AP110" s="1"/>
      <c r="AQ110" s="1"/>
      <c r="AR110" s="1"/>
      <c r="AS110" s="1"/>
      <c r="AT110" s="1"/>
      <c r="AU110" s="1"/>
      <c r="AV110" s="1"/>
      <c r="AW110" s="1"/>
      <c r="AX110" s="1"/>
      <c r="AY110" s="1"/>
      <c r="AZ110" s="1"/>
      <c r="BA110" s="1"/>
      <c r="BB110" s="1"/>
      <c r="BC110" s="1"/>
      <c r="BD110" s="1"/>
      <c r="BE110" s="1"/>
      <c r="BF110" s="1"/>
      <c r="BG110" s="1"/>
      <c r="BH110" s="1"/>
      <c r="BI110" s="1"/>
      <c r="BJ110" s="1"/>
      <c r="BK110" s="1"/>
      <c r="BL110" s="1"/>
      <c r="BM110" s="1"/>
      <c r="BN110" s="1"/>
      <c r="BO110" s="1"/>
      <c r="BP110" s="1"/>
      <c r="BQ110" s="1"/>
      <c r="BR110" s="1"/>
    </row>
    <row r="111" spans="1:70" ht="14.25" customHeight="1" x14ac:dyDescent="0.3">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c r="AE111" s="1"/>
      <c r="AF111" s="1"/>
      <c r="AG111" s="1"/>
      <c r="AH111" s="1"/>
      <c r="AI111" s="1"/>
      <c r="AJ111" s="1"/>
      <c r="AK111" s="1"/>
      <c r="AL111" s="1"/>
      <c r="AM111" s="1"/>
      <c r="AN111" s="1"/>
      <c r="AO111" s="1"/>
      <c r="AP111" s="1"/>
      <c r="AQ111" s="1"/>
      <c r="AR111" s="1"/>
      <c r="AS111" s="1"/>
      <c r="AT111" s="1"/>
      <c r="AU111" s="1"/>
      <c r="AV111" s="1"/>
      <c r="AW111" s="1"/>
      <c r="AX111" s="1"/>
      <c r="AY111" s="1"/>
      <c r="AZ111" s="1"/>
      <c r="BA111" s="1"/>
      <c r="BB111" s="1"/>
      <c r="BC111" s="1"/>
      <c r="BD111" s="1"/>
      <c r="BE111" s="1"/>
      <c r="BF111" s="1"/>
      <c r="BG111" s="1"/>
      <c r="BH111" s="1"/>
      <c r="BI111" s="1"/>
      <c r="BJ111" s="1"/>
      <c r="BK111" s="1"/>
      <c r="BL111" s="1"/>
      <c r="BM111" s="1"/>
      <c r="BN111" s="1"/>
      <c r="BO111" s="1"/>
      <c r="BP111" s="1"/>
      <c r="BQ111" s="1"/>
      <c r="BR111" s="1"/>
    </row>
    <row r="112" spans="1:70" ht="14.25" customHeight="1" x14ac:dyDescent="0.3">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c r="AE112" s="1"/>
      <c r="AF112" s="1"/>
      <c r="AG112" s="1"/>
      <c r="AH112" s="1"/>
      <c r="AI112" s="1"/>
      <c r="AJ112" s="1"/>
      <c r="AK112" s="1"/>
      <c r="AL112" s="1"/>
      <c r="AM112" s="1"/>
      <c r="AN112" s="1"/>
      <c r="AO112" s="1"/>
      <c r="AP112" s="1"/>
      <c r="AQ112" s="1"/>
      <c r="AR112" s="1"/>
      <c r="AS112" s="1"/>
      <c r="AT112" s="1"/>
      <c r="AU112" s="1"/>
      <c r="AV112" s="1"/>
      <c r="AW112" s="1"/>
      <c r="AX112" s="1"/>
      <c r="AY112" s="1"/>
      <c r="AZ112" s="1"/>
      <c r="BA112" s="1"/>
      <c r="BB112" s="1"/>
      <c r="BC112" s="1"/>
      <c r="BD112" s="1"/>
      <c r="BE112" s="1"/>
      <c r="BF112" s="1"/>
      <c r="BG112" s="1"/>
      <c r="BH112" s="1"/>
      <c r="BI112" s="1"/>
      <c r="BJ112" s="1"/>
      <c r="BK112" s="1"/>
      <c r="BL112" s="1"/>
      <c r="BM112" s="1"/>
      <c r="BN112" s="1"/>
      <c r="BO112" s="1"/>
      <c r="BP112" s="1"/>
      <c r="BQ112" s="1"/>
      <c r="BR112" s="1"/>
    </row>
    <row r="113" spans="1:70" ht="14.25" customHeight="1" x14ac:dyDescent="0.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c r="AE113" s="1"/>
      <c r="AF113" s="1"/>
      <c r="AG113" s="1"/>
      <c r="AH113" s="1"/>
      <c r="AI113" s="1"/>
      <c r="AJ113" s="1"/>
      <c r="AK113" s="1"/>
      <c r="AL113" s="1"/>
      <c r="AM113" s="1"/>
      <c r="AN113" s="1"/>
      <c r="AO113" s="1"/>
      <c r="AP113" s="1"/>
      <c r="AQ113" s="1"/>
      <c r="AR113" s="1"/>
      <c r="AS113" s="1"/>
      <c r="AT113" s="1"/>
      <c r="AU113" s="1"/>
      <c r="AV113" s="1"/>
      <c r="AW113" s="1"/>
      <c r="AX113" s="1"/>
      <c r="AY113" s="1"/>
      <c r="AZ113" s="1"/>
      <c r="BA113" s="1"/>
      <c r="BB113" s="1"/>
      <c r="BC113" s="1"/>
      <c r="BD113" s="1"/>
      <c r="BE113" s="1"/>
      <c r="BF113" s="1"/>
      <c r="BG113" s="1"/>
      <c r="BH113" s="1"/>
      <c r="BI113" s="1"/>
      <c r="BJ113" s="1"/>
      <c r="BK113" s="1"/>
      <c r="BL113" s="1"/>
      <c r="BM113" s="1"/>
      <c r="BN113" s="1"/>
      <c r="BO113" s="1"/>
      <c r="BP113" s="1"/>
      <c r="BQ113" s="1"/>
      <c r="BR113" s="1"/>
    </row>
    <row r="114" spans="1:70" ht="14.25" customHeight="1" x14ac:dyDescent="0.3">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c r="AE114" s="1"/>
      <c r="AF114" s="1"/>
      <c r="AG114" s="1"/>
      <c r="AH114" s="1"/>
      <c r="AI114" s="1"/>
      <c r="AJ114" s="1"/>
      <c r="AK114" s="1"/>
      <c r="AL114" s="1"/>
      <c r="AM114" s="1"/>
      <c r="AN114" s="1"/>
      <c r="AO114" s="1"/>
      <c r="AP114" s="1"/>
      <c r="AQ114" s="1"/>
      <c r="AR114" s="1"/>
      <c r="AS114" s="1"/>
      <c r="AT114" s="1"/>
      <c r="AU114" s="1"/>
      <c r="AV114" s="1"/>
      <c r="AW114" s="1"/>
      <c r="AX114" s="1"/>
      <c r="AY114" s="1"/>
      <c r="AZ114" s="1"/>
      <c r="BA114" s="1"/>
      <c r="BB114" s="1"/>
      <c r="BC114" s="1"/>
      <c r="BD114" s="1"/>
      <c r="BE114" s="1"/>
      <c r="BF114" s="1"/>
      <c r="BG114" s="1"/>
      <c r="BH114" s="1"/>
      <c r="BI114" s="1"/>
      <c r="BJ114" s="1"/>
      <c r="BK114" s="1"/>
      <c r="BL114" s="1"/>
      <c r="BM114" s="1"/>
      <c r="BN114" s="1"/>
      <c r="BO114" s="1"/>
      <c r="BP114" s="1"/>
      <c r="BQ114" s="1"/>
      <c r="BR114" s="1"/>
    </row>
    <row r="115" spans="1:70" ht="14.25" customHeight="1" x14ac:dyDescent="0.3">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c r="AE115" s="1"/>
      <c r="AF115" s="1"/>
      <c r="AG115" s="1"/>
      <c r="AH115" s="1"/>
      <c r="AI115" s="1"/>
      <c r="AJ115" s="1"/>
      <c r="AK115" s="1"/>
      <c r="AL115" s="1"/>
      <c r="AM115" s="1"/>
      <c r="AN115" s="1"/>
      <c r="AO115" s="1"/>
      <c r="AP115" s="1"/>
      <c r="AQ115" s="1"/>
      <c r="AR115" s="1"/>
      <c r="AS115" s="1"/>
      <c r="AT115" s="1"/>
      <c r="AU115" s="1"/>
      <c r="AV115" s="1"/>
      <c r="AW115" s="1"/>
      <c r="AX115" s="1"/>
      <c r="AY115" s="1"/>
      <c r="AZ115" s="1"/>
      <c r="BA115" s="1"/>
      <c r="BB115" s="1"/>
      <c r="BC115" s="1"/>
      <c r="BD115" s="1"/>
      <c r="BE115" s="1"/>
      <c r="BF115" s="1"/>
      <c r="BG115" s="1"/>
      <c r="BH115" s="1"/>
      <c r="BI115" s="1"/>
      <c r="BJ115" s="1"/>
      <c r="BK115" s="1"/>
      <c r="BL115" s="1"/>
      <c r="BM115" s="1"/>
      <c r="BN115" s="1"/>
      <c r="BO115" s="1"/>
      <c r="BP115" s="1"/>
      <c r="BQ115" s="1"/>
      <c r="BR115" s="1"/>
    </row>
    <row r="116" spans="1:70" ht="14.25" customHeight="1" x14ac:dyDescent="0.3">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c r="AF116" s="1"/>
      <c r="AG116" s="1"/>
      <c r="AH116" s="1"/>
      <c r="AI116" s="1"/>
      <c r="AJ116" s="1"/>
      <c r="AK116" s="1"/>
      <c r="AL116" s="1"/>
      <c r="AM116" s="1"/>
      <c r="AN116" s="1"/>
      <c r="AO116" s="1"/>
      <c r="AP116" s="1"/>
      <c r="AQ116" s="1"/>
      <c r="AR116" s="1"/>
      <c r="AS116" s="1"/>
      <c r="AT116" s="1"/>
      <c r="AU116" s="1"/>
      <c r="AV116" s="1"/>
      <c r="AW116" s="1"/>
      <c r="AX116" s="1"/>
      <c r="AY116" s="1"/>
      <c r="AZ116" s="1"/>
      <c r="BA116" s="1"/>
      <c r="BB116" s="1"/>
      <c r="BC116" s="1"/>
      <c r="BD116" s="1"/>
      <c r="BE116" s="1"/>
      <c r="BF116" s="1"/>
      <c r="BG116" s="1"/>
      <c r="BH116" s="1"/>
      <c r="BI116" s="1"/>
      <c r="BJ116" s="1"/>
      <c r="BK116" s="1"/>
      <c r="BL116" s="1"/>
      <c r="BM116" s="1"/>
      <c r="BN116" s="1"/>
      <c r="BO116" s="1"/>
      <c r="BP116" s="1"/>
      <c r="BQ116" s="1"/>
      <c r="BR116" s="1"/>
    </row>
    <row r="117" spans="1:70" ht="14.25" customHeight="1" x14ac:dyDescent="0.3">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c r="AE117" s="1"/>
      <c r="AF117" s="1"/>
      <c r="AG117" s="1"/>
      <c r="AH117" s="1"/>
      <c r="AI117" s="1"/>
      <c r="AJ117" s="1"/>
      <c r="AK117" s="1"/>
      <c r="AL117" s="1"/>
      <c r="AM117" s="1"/>
      <c r="AN117" s="1"/>
      <c r="AO117" s="1"/>
      <c r="AP117" s="1"/>
      <c r="AQ117" s="1"/>
      <c r="AR117" s="1"/>
      <c r="AS117" s="1"/>
      <c r="AT117" s="1"/>
      <c r="AU117" s="1"/>
      <c r="AV117" s="1"/>
      <c r="AW117" s="1"/>
      <c r="AX117" s="1"/>
      <c r="AY117" s="1"/>
      <c r="AZ117" s="1"/>
      <c r="BA117" s="1"/>
      <c r="BB117" s="1"/>
      <c r="BC117" s="1"/>
      <c r="BD117" s="1"/>
      <c r="BE117" s="1"/>
      <c r="BF117" s="1"/>
      <c r="BG117" s="1"/>
      <c r="BH117" s="1"/>
      <c r="BI117" s="1"/>
      <c r="BJ117" s="1"/>
      <c r="BK117" s="1"/>
      <c r="BL117" s="1"/>
      <c r="BM117" s="1"/>
      <c r="BN117" s="1"/>
      <c r="BO117" s="1"/>
      <c r="BP117" s="1"/>
      <c r="BQ117" s="1"/>
      <c r="BR117" s="1"/>
    </row>
    <row r="118" spans="1:70" ht="14.25" customHeight="1" x14ac:dyDescent="0.3">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c r="AE118" s="1"/>
      <c r="AF118" s="1"/>
      <c r="AG118" s="1"/>
      <c r="AH118" s="1"/>
      <c r="AI118" s="1"/>
      <c r="AJ118" s="1"/>
      <c r="AK118" s="1"/>
      <c r="AL118" s="1"/>
      <c r="AM118" s="1"/>
      <c r="AN118" s="1"/>
      <c r="AO118" s="1"/>
      <c r="AP118" s="1"/>
      <c r="AQ118" s="1"/>
      <c r="AR118" s="1"/>
      <c r="AS118" s="1"/>
      <c r="AT118" s="1"/>
      <c r="AU118" s="1"/>
      <c r="AV118" s="1"/>
      <c r="AW118" s="1"/>
      <c r="AX118" s="1"/>
      <c r="AY118" s="1"/>
      <c r="AZ118" s="1"/>
      <c r="BA118" s="1"/>
      <c r="BB118" s="1"/>
      <c r="BC118" s="1"/>
      <c r="BD118" s="1"/>
      <c r="BE118" s="1"/>
      <c r="BF118" s="1"/>
      <c r="BG118" s="1"/>
      <c r="BH118" s="1"/>
      <c r="BI118" s="1"/>
      <c r="BJ118" s="1"/>
      <c r="BK118" s="1"/>
      <c r="BL118" s="1"/>
      <c r="BM118" s="1"/>
      <c r="BN118" s="1"/>
      <c r="BO118" s="1"/>
      <c r="BP118" s="1"/>
      <c r="BQ118" s="1"/>
      <c r="BR118" s="1"/>
    </row>
    <row r="119" spans="1:70" ht="14.25" customHeight="1" x14ac:dyDescent="0.3">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c r="AE119" s="1"/>
      <c r="AF119" s="1"/>
      <c r="AG119" s="1"/>
      <c r="AH119" s="1"/>
      <c r="AI119" s="1"/>
      <c r="AJ119" s="1"/>
      <c r="AK119" s="1"/>
      <c r="AL119" s="1"/>
      <c r="AM119" s="1"/>
      <c r="AN119" s="1"/>
      <c r="AO119" s="1"/>
      <c r="AP119" s="1"/>
      <c r="AQ119" s="1"/>
      <c r="AR119" s="1"/>
      <c r="AS119" s="1"/>
      <c r="AT119" s="1"/>
      <c r="AU119" s="1"/>
      <c r="AV119" s="1"/>
      <c r="AW119" s="1"/>
      <c r="AX119" s="1"/>
      <c r="AY119" s="1"/>
      <c r="AZ119" s="1"/>
      <c r="BA119" s="1"/>
      <c r="BB119" s="1"/>
      <c r="BC119" s="1"/>
      <c r="BD119" s="1"/>
      <c r="BE119" s="1"/>
      <c r="BF119" s="1"/>
      <c r="BG119" s="1"/>
      <c r="BH119" s="1"/>
      <c r="BI119" s="1"/>
      <c r="BJ119" s="1"/>
      <c r="BK119" s="1"/>
      <c r="BL119" s="1"/>
      <c r="BM119" s="1"/>
      <c r="BN119" s="1"/>
      <c r="BO119" s="1"/>
      <c r="BP119" s="1"/>
      <c r="BQ119" s="1"/>
      <c r="BR119" s="1"/>
    </row>
    <row r="120" spans="1:70" ht="14.25" customHeight="1" x14ac:dyDescent="0.3">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c r="AE120" s="1"/>
      <c r="AF120" s="1"/>
      <c r="AG120" s="1"/>
      <c r="AH120" s="1"/>
      <c r="AI120" s="1"/>
      <c r="AJ120" s="1"/>
      <c r="AK120" s="1"/>
      <c r="AL120" s="1"/>
      <c r="AM120" s="1"/>
      <c r="AN120" s="1"/>
      <c r="AO120" s="1"/>
      <c r="AP120" s="1"/>
      <c r="AQ120" s="1"/>
      <c r="AR120" s="1"/>
      <c r="AS120" s="1"/>
      <c r="AT120" s="1"/>
      <c r="AU120" s="1"/>
      <c r="AV120" s="1"/>
      <c r="AW120" s="1"/>
      <c r="AX120" s="1"/>
      <c r="AY120" s="1"/>
      <c r="AZ120" s="1"/>
      <c r="BA120" s="1"/>
      <c r="BB120" s="1"/>
      <c r="BC120" s="1"/>
      <c r="BD120" s="1"/>
      <c r="BE120" s="1"/>
      <c r="BF120" s="1"/>
      <c r="BG120" s="1"/>
      <c r="BH120" s="1"/>
      <c r="BI120" s="1"/>
      <c r="BJ120" s="1"/>
      <c r="BK120" s="1"/>
      <c r="BL120" s="1"/>
      <c r="BM120" s="1"/>
      <c r="BN120" s="1"/>
      <c r="BO120" s="1"/>
      <c r="BP120" s="1"/>
      <c r="BQ120" s="1"/>
      <c r="BR120" s="1"/>
    </row>
    <row r="121" spans="1:70" ht="14.25" customHeight="1" x14ac:dyDescent="0.3">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c r="AE121" s="1"/>
      <c r="AF121" s="1"/>
      <c r="AG121" s="1"/>
      <c r="AH121" s="1"/>
      <c r="AI121" s="1"/>
      <c r="AJ121" s="1"/>
      <c r="AK121" s="1"/>
      <c r="AL121" s="1"/>
      <c r="AM121" s="1"/>
      <c r="AN121" s="1"/>
      <c r="AO121" s="1"/>
      <c r="AP121" s="1"/>
      <c r="AQ121" s="1"/>
      <c r="AR121" s="1"/>
      <c r="AS121" s="1"/>
      <c r="AT121" s="1"/>
      <c r="AU121" s="1"/>
      <c r="AV121" s="1"/>
      <c r="AW121" s="1"/>
      <c r="AX121" s="1"/>
      <c r="AY121" s="1"/>
      <c r="AZ121" s="1"/>
      <c r="BA121" s="1"/>
      <c r="BB121" s="1"/>
      <c r="BC121" s="1"/>
      <c r="BD121" s="1"/>
      <c r="BE121" s="1"/>
      <c r="BF121" s="1"/>
      <c r="BG121" s="1"/>
      <c r="BH121" s="1"/>
      <c r="BI121" s="1"/>
      <c r="BJ121" s="1"/>
      <c r="BK121" s="1"/>
      <c r="BL121" s="1"/>
      <c r="BM121" s="1"/>
      <c r="BN121" s="1"/>
      <c r="BO121" s="1"/>
      <c r="BP121" s="1"/>
      <c r="BQ121" s="1"/>
      <c r="BR121" s="1"/>
    </row>
    <row r="122" spans="1:70" ht="14.25" customHeight="1" x14ac:dyDescent="0.3">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c r="AE122" s="1"/>
      <c r="AF122" s="1"/>
      <c r="AG122" s="1"/>
      <c r="AH122" s="1"/>
      <c r="AI122" s="1"/>
      <c r="AJ122" s="1"/>
      <c r="AK122" s="1"/>
      <c r="AL122" s="1"/>
      <c r="AM122" s="1"/>
      <c r="AN122" s="1"/>
      <c r="AO122" s="1"/>
      <c r="AP122" s="1"/>
      <c r="AQ122" s="1"/>
      <c r="AR122" s="1"/>
      <c r="AS122" s="1"/>
      <c r="AT122" s="1"/>
      <c r="AU122" s="1"/>
      <c r="AV122" s="1"/>
      <c r="AW122" s="1"/>
      <c r="AX122" s="1"/>
      <c r="AY122" s="1"/>
      <c r="AZ122" s="1"/>
      <c r="BA122" s="1"/>
      <c r="BB122" s="1"/>
      <c r="BC122" s="1"/>
      <c r="BD122" s="1"/>
      <c r="BE122" s="1"/>
      <c r="BF122" s="1"/>
      <c r="BG122" s="1"/>
      <c r="BH122" s="1"/>
      <c r="BI122" s="1"/>
      <c r="BJ122" s="1"/>
      <c r="BK122" s="1"/>
      <c r="BL122" s="1"/>
      <c r="BM122" s="1"/>
      <c r="BN122" s="1"/>
      <c r="BO122" s="1"/>
      <c r="BP122" s="1"/>
      <c r="BQ122" s="1"/>
      <c r="BR122" s="1"/>
    </row>
    <row r="123" spans="1:70" ht="14.25" customHeight="1" x14ac:dyDescent="0.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c r="AE123" s="1"/>
      <c r="AF123" s="1"/>
      <c r="AG123" s="1"/>
      <c r="AH123" s="1"/>
      <c r="AI123" s="1"/>
      <c r="AJ123" s="1"/>
      <c r="AK123" s="1"/>
      <c r="AL123" s="1"/>
      <c r="AM123" s="1"/>
      <c r="AN123" s="1"/>
      <c r="AO123" s="1"/>
      <c r="AP123" s="1"/>
      <c r="AQ123" s="1"/>
      <c r="AR123" s="1"/>
      <c r="AS123" s="1"/>
      <c r="AT123" s="1"/>
      <c r="AU123" s="1"/>
      <c r="AV123" s="1"/>
      <c r="AW123" s="1"/>
      <c r="AX123" s="1"/>
      <c r="AY123" s="1"/>
      <c r="AZ123" s="1"/>
      <c r="BA123" s="1"/>
      <c r="BB123" s="1"/>
      <c r="BC123" s="1"/>
      <c r="BD123" s="1"/>
      <c r="BE123" s="1"/>
      <c r="BF123" s="1"/>
      <c r="BG123" s="1"/>
      <c r="BH123" s="1"/>
      <c r="BI123" s="1"/>
      <c r="BJ123" s="1"/>
      <c r="BK123" s="1"/>
      <c r="BL123" s="1"/>
      <c r="BM123" s="1"/>
      <c r="BN123" s="1"/>
      <c r="BO123" s="1"/>
      <c r="BP123" s="1"/>
      <c r="BQ123" s="1"/>
      <c r="BR123" s="1"/>
    </row>
    <row r="124" spans="1:70" ht="14.25" customHeight="1" x14ac:dyDescent="0.3">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c r="AE124" s="1"/>
      <c r="AF124" s="1"/>
      <c r="AG124" s="1"/>
      <c r="AH124" s="1"/>
      <c r="AI124" s="1"/>
      <c r="AJ124" s="1"/>
      <c r="AK124" s="1"/>
      <c r="AL124" s="1"/>
      <c r="AM124" s="1"/>
      <c r="AN124" s="1"/>
      <c r="AO124" s="1"/>
      <c r="AP124" s="1"/>
      <c r="AQ124" s="1"/>
      <c r="AR124" s="1"/>
      <c r="AS124" s="1"/>
      <c r="AT124" s="1"/>
      <c r="AU124" s="1"/>
      <c r="AV124" s="1"/>
      <c r="AW124" s="1"/>
      <c r="AX124" s="1"/>
      <c r="AY124" s="1"/>
      <c r="AZ124" s="1"/>
      <c r="BA124" s="1"/>
      <c r="BB124" s="1"/>
      <c r="BC124" s="1"/>
      <c r="BD124" s="1"/>
      <c r="BE124" s="1"/>
      <c r="BF124" s="1"/>
      <c r="BG124" s="1"/>
      <c r="BH124" s="1"/>
      <c r="BI124" s="1"/>
      <c r="BJ124" s="1"/>
      <c r="BK124" s="1"/>
      <c r="BL124" s="1"/>
      <c r="BM124" s="1"/>
      <c r="BN124" s="1"/>
      <c r="BO124" s="1"/>
      <c r="BP124" s="1"/>
      <c r="BQ124" s="1"/>
      <c r="BR124" s="1"/>
    </row>
    <row r="125" spans="1:70" ht="14.25" customHeight="1" x14ac:dyDescent="0.3">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c r="AD125" s="1"/>
      <c r="AE125" s="1"/>
      <c r="AF125" s="1"/>
      <c r="AG125" s="1"/>
      <c r="AH125" s="1"/>
      <c r="AI125" s="1"/>
      <c r="AJ125" s="1"/>
      <c r="AK125" s="1"/>
      <c r="AL125" s="1"/>
      <c r="AM125" s="1"/>
      <c r="AN125" s="1"/>
      <c r="AO125" s="1"/>
      <c r="AP125" s="1"/>
      <c r="AQ125" s="1"/>
      <c r="AR125" s="1"/>
      <c r="AS125" s="1"/>
      <c r="AT125" s="1"/>
      <c r="AU125" s="1"/>
      <c r="AV125" s="1"/>
      <c r="AW125" s="1"/>
      <c r="AX125" s="1"/>
      <c r="AY125" s="1"/>
      <c r="AZ125" s="1"/>
      <c r="BA125" s="1"/>
      <c r="BB125" s="1"/>
      <c r="BC125" s="1"/>
      <c r="BD125" s="1"/>
      <c r="BE125" s="1"/>
      <c r="BF125" s="1"/>
      <c r="BG125" s="1"/>
      <c r="BH125" s="1"/>
      <c r="BI125" s="1"/>
      <c r="BJ125" s="1"/>
      <c r="BK125" s="1"/>
      <c r="BL125" s="1"/>
      <c r="BM125" s="1"/>
      <c r="BN125" s="1"/>
      <c r="BO125" s="1"/>
      <c r="BP125" s="1"/>
      <c r="BQ125" s="1"/>
      <c r="BR125" s="1"/>
    </row>
    <row r="126" spans="1:70" ht="14.25" customHeight="1" x14ac:dyDescent="0.3">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c r="AD126" s="1"/>
      <c r="AE126" s="1"/>
      <c r="AF126" s="1"/>
      <c r="AG126" s="1"/>
      <c r="AH126" s="1"/>
      <c r="AI126" s="1"/>
      <c r="AJ126" s="1"/>
      <c r="AK126" s="1"/>
      <c r="AL126" s="1"/>
      <c r="AM126" s="1"/>
      <c r="AN126" s="1"/>
      <c r="AO126" s="1"/>
      <c r="AP126" s="1"/>
      <c r="AQ126" s="1"/>
      <c r="AR126" s="1"/>
      <c r="AS126" s="1"/>
      <c r="AT126" s="1"/>
      <c r="AU126" s="1"/>
      <c r="AV126" s="1"/>
      <c r="AW126" s="1"/>
      <c r="AX126" s="1"/>
      <c r="AY126" s="1"/>
      <c r="AZ126" s="1"/>
      <c r="BA126" s="1"/>
      <c r="BB126" s="1"/>
      <c r="BC126" s="1"/>
      <c r="BD126" s="1"/>
      <c r="BE126" s="1"/>
      <c r="BF126" s="1"/>
      <c r="BG126" s="1"/>
      <c r="BH126" s="1"/>
      <c r="BI126" s="1"/>
      <c r="BJ126" s="1"/>
      <c r="BK126" s="1"/>
      <c r="BL126" s="1"/>
      <c r="BM126" s="1"/>
      <c r="BN126" s="1"/>
      <c r="BO126" s="1"/>
      <c r="BP126" s="1"/>
      <c r="BQ126" s="1"/>
      <c r="BR126" s="1"/>
    </row>
    <row r="127" spans="1:70" ht="14.25" customHeight="1" x14ac:dyDescent="0.3">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c r="AD127" s="1"/>
      <c r="AE127" s="1"/>
      <c r="AF127" s="1"/>
      <c r="AG127" s="1"/>
      <c r="AH127" s="1"/>
      <c r="AI127" s="1"/>
      <c r="AJ127" s="1"/>
      <c r="AK127" s="1"/>
      <c r="AL127" s="1"/>
      <c r="AM127" s="1"/>
      <c r="AN127" s="1"/>
      <c r="AO127" s="1"/>
      <c r="AP127" s="1"/>
      <c r="AQ127" s="1"/>
      <c r="AR127" s="1"/>
      <c r="AS127" s="1"/>
      <c r="AT127" s="1"/>
      <c r="AU127" s="1"/>
      <c r="AV127" s="1"/>
      <c r="AW127" s="1"/>
      <c r="AX127" s="1"/>
      <c r="AY127" s="1"/>
      <c r="AZ127" s="1"/>
      <c r="BA127" s="1"/>
      <c r="BB127" s="1"/>
      <c r="BC127" s="1"/>
      <c r="BD127" s="1"/>
      <c r="BE127" s="1"/>
      <c r="BF127" s="1"/>
      <c r="BG127" s="1"/>
      <c r="BH127" s="1"/>
      <c r="BI127" s="1"/>
      <c r="BJ127" s="1"/>
      <c r="BK127" s="1"/>
      <c r="BL127" s="1"/>
      <c r="BM127" s="1"/>
      <c r="BN127" s="1"/>
      <c r="BO127" s="1"/>
      <c r="BP127" s="1"/>
      <c r="BQ127" s="1"/>
      <c r="BR127" s="1"/>
    </row>
    <row r="128" spans="1:70" ht="14.25" customHeight="1" x14ac:dyDescent="0.3">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c r="AE128" s="1"/>
      <c r="AF128" s="1"/>
      <c r="AG128" s="1"/>
      <c r="AH128" s="1"/>
      <c r="AI128" s="1"/>
      <c r="AJ128" s="1"/>
      <c r="AK128" s="1"/>
      <c r="AL128" s="1"/>
      <c r="AM128" s="1"/>
      <c r="AN128" s="1"/>
      <c r="AO128" s="1"/>
      <c r="AP128" s="1"/>
      <c r="AQ128" s="1"/>
      <c r="AR128" s="1"/>
      <c r="AS128" s="1"/>
      <c r="AT128" s="1"/>
      <c r="AU128" s="1"/>
      <c r="AV128" s="1"/>
      <c r="AW128" s="1"/>
      <c r="AX128" s="1"/>
      <c r="AY128" s="1"/>
      <c r="AZ128" s="1"/>
      <c r="BA128" s="1"/>
      <c r="BB128" s="1"/>
      <c r="BC128" s="1"/>
      <c r="BD128" s="1"/>
      <c r="BE128" s="1"/>
      <c r="BF128" s="1"/>
      <c r="BG128" s="1"/>
      <c r="BH128" s="1"/>
      <c r="BI128" s="1"/>
      <c r="BJ128" s="1"/>
      <c r="BK128" s="1"/>
      <c r="BL128" s="1"/>
      <c r="BM128" s="1"/>
      <c r="BN128" s="1"/>
      <c r="BO128" s="1"/>
      <c r="BP128" s="1"/>
      <c r="BQ128" s="1"/>
      <c r="BR128" s="1"/>
    </row>
    <row r="129" spans="1:70" ht="14.25" customHeight="1" x14ac:dyDescent="0.3">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c r="AE129" s="1"/>
      <c r="AF129" s="1"/>
      <c r="AG129" s="1"/>
      <c r="AH129" s="1"/>
      <c r="AI129" s="1"/>
      <c r="AJ129" s="1"/>
      <c r="AK129" s="1"/>
      <c r="AL129" s="1"/>
      <c r="AM129" s="1"/>
      <c r="AN129" s="1"/>
      <c r="AO129" s="1"/>
      <c r="AP129" s="1"/>
      <c r="AQ129" s="1"/>
      <c r="AR129" s="1"/>
      <c r="AS129" s="1"/>
      <c r="AT129" s="1"/>
      <c r="AU129" s="1"/>
      <c r="AV129" s="1"/>
      <c r="AW129" s="1"/>
      <c r="AX129" s="1"/>
      <c r="AY129" s="1"/>
      <c r="AZ129" s="1"/>
      <c r="BA129" s="1"/>
      <c r="BB129" s="1"/>
      <c r="BC129" s="1"/>
      <c r="BD129" s="1"/>
      <c r="BE129" s="1"/>
      <c r="BF129" s="1"/>
      <c r="BG129" s="1"/>
      <c r="BH129" s="1"/>
      <c r="BI129" s="1"/>
      <c r="BJ129" s="1"/>
      <c r="BK129" s="1"/>
      <c r="BL129" s="1"/>
      <c r="BM129" s="1"/>
      <c r="BN129" s="1"/>
      <c r="BO129" s="1"/>
      <c r="BP129" s="1"/>
      <c r="BQ129" s="1"/>
      <c r="BR129" s="1"/>
    </row>
    <row r="130" spans="1:70" ht="14.25" customHeight="1" x14ac:dyDescent="0.3">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c r="AE130" s="1"/>
      <c r="AF130" s="1"/>
      <c r="AG130" s="1"/>
      <c r="AH130" s="1"/>
      <c r="AI130" s="1"/>
      <c r="AJ130" s="1"/>
      <c r="AK130" s="1"/>
      <c r="AL130" s="1"/>
      <c r="AM130" s="1"/>
      <c r="AN130" s="1"/>
      <c r="AO130" s="1"/>
      <c r="AP130" s="1"/>
      <c r="AQ130" s="1"/>
      <c r="AR130" s="1"/>
      <c r="AS130" s="1"/>
      <c r="AT130" s="1"/>
      <c r="AU130" s="1"/>
      <c r="AV130" s="1"/>
      <c r="AW130" s="1"/>
      <c r="AX130" s="1"/>
      <c r="AY130" s="1"/>
      <c r="AZ130" s="1"/>
      <c r="BA130" s="1"/>
      <c r="BB130" s="1"/>
      <c r="BC130" s="1"/>
      <c r="BD130" s="1"/>
      <c r="BE130" s="1"/>
      <c r="BF130" s="1"/>
      <c r="BG130" s="1"/>
      <c r="BH130" s="1"/>
      <c r="BI130" s="1"/>
      <c r="BJ130" s="1"/>
      <c r="BK130" s="1"/>
      <c r="BL130" s="1"/>
      <c r="BM130" s="1"/>
      <c r="BN130" s="1"/>
      <c r="BO130" s="1"/>
      <c r="BP130" s="1"/>
      <c r="BQ130" s="1"/>
      <c r="BR130" s="1"/>
    </row>
    <row r="131" spans="1:70" ht="14.25" customHeight="1" x14ac:dyDescent="0.3">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c r="AE131" s="1"/>
      <c r="AF131" s="1"/>
      <c r="AG131" s="1"/>
      <c r="AH131" s="1"/>
      <c r="AI131" s="1"/>
      <c r="AJ131" s="1"/>
      <c r="AK131" s="1"/>
      <c r="AL131" s="1"/>
      <c r="AM131" s="1"/>
      <c r="AN131" s="1"/>
      <c r="AO131" s="1"/>
      <c r="AP131" s="1"/>
      <c r="AQ131" s="1"/>
      <c r="AR131" s="1"/>
      <c r="AS131" s="1"/>
      <c r="AT131" s="1"/>
      <c r="AU131" s="1"/>
      <c r="AV131" s="1"/>
      <c r="AW131" s="1"/>
      <c r="AX131" s="1"/>
      <c r="AY131" s="1"/>
      <c r="AZ131" s="1"/>
      <c r="BA131" s="1"/>
      <c r="BB131" s="1"/>
      <c r="BC131" s="1"/>
      <c r="BD131" s="1"/>
      <c r="BE131" s="1"/>
      <c r="BF131" s="1"/>
      <c r="BG131" s="1"/>
      <c r="BH131" s="1"/>
      <c r="BI131" s="1"/>
      <c r="BJ131" s="1"/>
      <c r="BK131" s="1"/>
      <c r="BL131" s="1"/>
      <c r="BM131" s="1"/>
      <c r="BN131" s="1"/>
      <c r="BO131" s="1"/>
      <c r="BP131" s="1"/>
      <c r="BQ131" s="1"/>
      <c r="BR131" s="1"/>
    </row>
    <row r="132" spans="1:70" ht="14.25" customHeight="1" x14ac:dyDescent="0.3">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c r="AD132" s="1"/>
      <c r="AE132" s="1"/>
      <c r="AF132" s="1"/>
      <c r="AG132" s="1"/>
      <c r="AH132" s="1"/>
      <c r="AI132" s="1"/>
      <c r="AJ132" s="1"/>
      <c r="AK132" s="1"/>
      <c r="AL132" s="1"/>
      <c r="AM132" s="1"/>
      <c r="AN132" s="1"/>
      <c r="AO132" s="1"/>
      <c r="AP132" s="1"/>
      <c r="AQ132" s="1"/>
      <c r="AR132" s="1"/>
      <c r="AS132" s="1"/>
      <c r="AT132" s="1"/>
      <c r="AU132" s="1"/>
      <c r="AV132" s="1"/>
      <c r="AW132" s="1"/>
      <c r="AX132" s="1"/>
      <c r="AY132" s="1"/>
      <c r="AZ132" s="1"/>
      <c r="BA132" s="1"/>
      <c r="BB132" s="1"/>
      <c r="BC132" s="1"/>
      <c r="BD132" s="1"/>
      <c r="BE132" s="1"/>
      <c r="BF132" s="1"/>
      <c r="BG132" s="1"/>
      <c r="BH132" s="1"/>
      <c r="BI132" s="1"/>
      <c r="BJ132" s="1"/>
      <c r="BK132" s="1"/>
      <c r="BL132" s="1"/>
      <c r="BM132" s="1"/>
      <c r="BN132" s="1"/>
      <c r="BO132" s="1"/>
      <c r="BP132" s="1"/>
      <c r="BQ132" s="1"/>
      <c r="BR132" s="1"/>
    </row>
    <row r="133" spans="1:70" ht="14.25" customHeight="1" x14ac:dyDescent="0.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c r="AE133" s="1"/>
      <c r="AF133" s="1"/>
      <c r="AG133" s="1"/>
      <c r="AH133" s="1"/>
      <c r="AI133" s="1"/>
      <c r="AJ133" s="1"/>
      <c r="AK133" s="1"/>
      <c r="AL133" s="1"/>
      <c r="AM133" s="1"/>
      <c r="AN133" s="1"/>
      <c r="AO133" s="1"/>
      <c r="AP133" s="1"/>
      <c r="AQ133" s="1"/>
      <c r="AR133" s="1"/>
      <c r="AS133" s="1"/>
      <c r="AT133" s="1"/>
      <c r="AU133" s="1"/>
      <c r="AV133" s="1"/>
      <c r="AW133" s="1"/>
      <c r="AX133" s="1"/>
      <c r="AY133" s="1"/>
      <c r="AZ133" s="1"/>
      <c r="BA133" s="1"/>
      <c r="BB133" s="1"/>
      <c r="BC133" s="1"/>
      <c r="BD133" s="1"/>
      <c r="BE133" s="1"/>
      <c r="BF133" s="1"/>
      <c r="BG133" s="1"/>
      <c r="BH133" s="1"/>
      <c r="BI133" s="1"/>
      <c r="BJ133" s="1"/>
      <c r="BK133" s="1"/>
      <c r="BL133" s="1"/>
      <c r="BM133" s="1"/>
      <c r="BN133" s="1"/>
      <c r="BO133" s="1"/>
      <c r="BP133" s="1"/>
      <c r="BQ133" s="1"/>
      <c r="BR133" s="1"/>
    </row>
    <row r="134" spans="1:70" ht="14.25" customHeight="1" x14ac:dyDescent="0.3">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c r="AE134" s="1"/>
      <c r="AF134" s="1"/>
      <c r="AG134" s="1"/>
      <c r="AH134" s="1"/>
      <c r="AI134" s="1"/>
      <c r="AJ134" s="1"/>
      <c r="AK134" s="1"/>
      <c r="AL134" s="1"/>
      <c r="AM134" s="1"/>
      <c r="AN134" s="1"/>
      <c r="AO134" s="1"/>
      <c r="AP134" s="1"/>
      <c r="AQ134" s="1"/>
      <c r="AR134" s="1"/>
      <c r="AS134" s="1"/>
      <c r="AT134" s="1"/>
      <c r="AU134" s="1"/>
      <c r="AV134" s="1"/>
      <c r="AW134" s="1"/>
      <c r="AX134" s="1"/>
      <c r="AY134" s="1"/>
      <c r="AZ134" s="1"/>
      <c r="BA134" s="1"/>
      <c r="BB134" s="1"/>
      <c r="BC134" s="1"/>
      <c r="BD134" s="1"/>
      <c r="BE134" s="1"/>
      <c r="BF134" s="1"/>
      <c r="BG134" s="1"/>
      <c r="BH134" s="1"/>
      <c r="BI134" s="1"/>
      <c r="BJ134" s="1"/>
      <c r="BK134" s="1"/>
      <c r="BL134" s="1"/>
      <c r="BM134" s="1"/>
      <c r="BN134" s="1"/>
      <c r="BO134" s="1"/>
      <c r="BP134" s="1"/>
      <c r="BQ134" s="1"/>
      <c r="BR134" s="1"/>
    </row>
    <row r="135" spans="1:70" ht="14.25" customHeight="1" x14ac:dyDescent="0.3">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c r="AE135" s="1"/>
      <c r="AF135" s="1"/>
      <c r="AG135" s="1"/>
      <c r="AH135" s="1"/>
      <c r="AI135" s="1"/>
      <c r="AJ135" s="1"/>
      <c r="AK135" s="1"/>
      <c r="AL135" s="1"/>
      <c r="AM135" s="1"/>
      <c r="AN135" s="1"/>
      <c r="AO135" s="1"/>
      <c r="AP135" s="1"/>
      <c r="AQ135" s="1"/>
      <c r="AR135" s="1"/>
      <c r="AS135" s="1"/>
      <c r="AT135" s="1"/>
      <c r="AU135" s="1"/>
      <c r="AV135" s="1"/>
      <c r="AW135" s="1"/>
      <c r="AX135" s="1"/>
      <c r="AY135" s="1"/>
      <c r="AZ135" s="1"/>
      <c r="BA135" s="1"/>
      <c r="BB135" s="1"/>
      <c r="BC135" s="1"/>
      <c r="BD135" s="1"/>
      <c r="BE135" s="1"/>
      <c r="BF135" s="1"/>
      <c r="BG135" s="1"/>
      <c r="BH135" s="1"/>
      <c r="BI135" s="1"/>
      <c r="BJ135" s="1"/>
      <c r="BK135" s="1"/>
      <c r="BL135" s="1"/>
      <c r="BM135" s="1"/>
      <c r="BN135" s="1"/>
      <c r="BO135" s="1"/>
      <c r="BP135" s="1"/>
      <c r="BQ135" s="1"/>
      <c r="BR135" s="1"/>
    </row>
    <row r="136" spans="1:70" ht="14.25" customHeight="1" x14ac:dyDescent="0.3">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c r="AE136" s="1"/>
      <c r="AF136" s="1"/>
      <c r="AG136" s="1"/>
      <c r="AH136" s="1"/>
      <c r="AI136" s="1"/>
      <c r="AJ136" s="1"/>
      <c r="AK136" s="1"/>
      <c r="AL136" s="1"/>
      <c r="AM136" s="1"/>
      <c r="AN136" s="1"/>
      <c r="AO136" s="1"/>
      <c r="AP136" s="1"/>
      <c r="AQ136" s="1"/>
      <c r="AR136" s="1"/>
      <c r="AS136" s="1"/>
      <c r="AT136" s="1"/>
      <c r="AU136" s="1"/>
      <c r="AV136" s="1"/>
      <c r="AW136" s="1"/>
      <c r="AX136" s="1"/>
      <c r="AY136" s="1"/>
      <c r="AZ136" s="1"/>
      <c r="BA136" s="1"/>
      <c r="BB136" s="1"/>
      <c r="BC136" s="1"/>
      <c r="BD136" s="1"/>
      <c r="BE136" s="1"/>
      <c r="BF136" s="1"/>
      <c r="BG136" s="1"/>
      <c r="BH136" s="1"/>
      <c r="BI136" s="1"/>
      <c r="BJ136" s="1"/>
      <c r="BK136" s="1"/>
      <c r="BL136" s="1"/>
      <c r="BM136" s="1"/>
      <c r="BN136" s="1"/>
      <c r="BO136" s="1"/>
      <c r="BP136" s="1"/>
      <c r="BQ136" s="1"/>
      <c r="BR136" s="1"/>
    </row>
    <row r="137" spans="1:70" ht="14.25" customHeight="1" x14ac:dyDescent="0.3">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c r="AE137" s="1"/>
      <c r="AF137" s="1"/>
      <c r="AG137" s="1"/>
      <c r="AH137" s="1"/>
      <c r="AI137" s="1"/>
      <c r="AJ137" s="1"/>
      <c r="AK137" s="1"/>
      <c r="AL137" s="1"/>
      <c r="AM137" s="1"/>
      <c r="AN137" s="1"/>
      <c r="AO137" s="1"/>
      <c r="AP137" s="1"/>
      <c r="AQ137" s="1"/>
      <c r="AR137" s="1"/>
      <c r="AS137" s="1"/>
      <c r="AT137" s="1"/>
      <c r="AU137" s="1"/>
      <c r="AV137" s="1"/>
      <c r="AW137" s="1"/>
      <c r="AX137" s="1"/>
      <c r="AY137" s="1"/>
      <c r="AZ137" s="1"/>
      <c r="BA137" s="1"/>
      <c r="BB137" s="1"/>
      <c r="BC137" s="1"/>
      <c r="BD137" s="1"/>
      <c r="BE137" s="1"/>
      <c r="BF137" s="1"/>
      <c r="BG137" s="1"/>
      <c r="BH137" s="1"/>
      <c r="BI137" s="1"/>
      <c r="BJ137" s="1"/>
      <c r="BK137" s="1"/>
      <c r="BL137" s="1"/>
      <c r="BM137" s="1"/>
      <c r="BN137" s="1"/>
      <c r="BO137" s="1"/>
      <c r="BP137" s="1"/>
      <c r="BQ137" s="1"/>
      <c r="BR137" s="1"/>
    </row>
    <row r="138" spans="1:70" ht="14.25" customHeight="1" x14ac:dyDescent="0.3">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c r="AE138" s="1"/>
      <c r="AF138" s="1"/>
      <c r="AG138" s="1"/>
      <c r="AH138" s="1"/>
      <c r="AI138" s="1"/>
      <c r="AJ138" s="1"/>
      <c r="AK138" s="1"/>
      <c r="AL138" s="1"/>
      <c r="AM138" s="1"/>
      <c r="AN138" s="1"/>
      <c r="AO138" s="1"/>
      <c r="AP138" s="1"/>
      <c r="AQ138" s="1"/>
      <c r="AR138" s="1"/>
      <c r="AS138" s="1"/>
      <c r="AT138" s="1"/>
      <c r="AU138" s="1"/>
      <c r="AV138" s="1"/>
      <c r="AW138" s="1"/>
      <c r="AX138" s="1"/>
      <c r="AY138" s="1"/>
      <c r="AZ138" s="1"/>
      <c r="BA138" s="1"/>
      <c r="BB138" s="1"/>
      <c r="BC138" s="1"/>
      <c r="BD138" s="1"/>
      <c r="BE138" s="1"/>
      <c r="BF138" s="1"/>
      <c r="BG138" s="1"/>
      <c r="BH138" s="1"/>
      <c r="BI138" s="1"/>
      <c r="BJ138" s="1"/>
      <c r="BK138" s="1"/>
      <c r="BL138" s="1"/>
      <c r="BM138" s="1"/>
      <c r="BN138" s="1"/>
      <c r="BO138" s="1"/>
      <c r="BP138" s="1"/>
      <c r="BQ138" s="1"/>
      <c r="BR138" s="1"/>
    </row>
    <row r="139" spans="1:70" ht="14.25" customHeight="1" x14ac:dyDescent="0.3">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c r="AE139" s="1"/>
      <c r="AF139" s="1"/>
      <c r="AG139" s="1"/>
      <c r="AH139" s="1"/>
      <c r="AI139" s="1"/>
      <c r="AJ139" s="1"/>
      <c r="AK139" s="1"/>
      <c r="AL139" s="1"/>
      <c r="AM139" s="1"/>
      <c r="AN139" s="1"/>
      <c r="AO139" s="1"/>
      <c r="AP139" s="1"/>
      <c r="AQ139" s="1"/>
      <c r="AR139" s="1"/>
      <c r="AS139" s="1"/>
      <c r="AT139" s="1"/>
      <c r="AU139" s="1"/>
      <c r="AV139" s="1"/>
      <c r="AW139" s="1"/>
      <c r="AX139" s="1"/>
      <c r="AY139" s="1"/>
      <c r="AZ139" s="1"/>
      <c r="BA139" s="1"/>
      <c r="BB139" s="1"/>
      <c r="BC139" s="1"/>
      <c r="BD139" s="1"/>
      <c r="BE139" s="1"/>
      <c r="BF139" s="1"/>
      <c r="BG139" s="1"/>
      <c r="BH139" s="1"/>
      <c r="BI139" s="1"/>
      <c r="BJ139" s="1"/>
      <c r="BK139" s="1"/>
      <c r="BL139" s="1"/>
      <c r="BM139" s="1"/>
      <c r="BN139" s="1"/>
      <c r="BO139" s="1"/>
      <c r="BP139" s="1"/>
      <c r="BQ139" s="1"/>
      <c r="BR139" s="1"/>
    </row>
    <row r="140" spans="1:70" ht="14.25" customHeight="1" x14ac:dyDescent="0.3">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c r="AE140" s="1"/>
      <c r="AF140" s="1"/>
      <c r="AG140" s="1"/>
      <c r="AH140" s="1"/>
      <c r="AI140" s="1"/>
      <c r="AJ140" s="1"/>
      <c r="AK140" s="1"/>
      <c r="AL140" s="1"/>
      <c r="AM140" s="1"/>
      <c r="AN140" s="1"/>
      <c r="AO140" s="1"/>
      <c r="AP140" s="1"/>
      <c r="AQ140" s="1"/>
      <c r="AR140" s="1"/>
      <c r="AS140" s="1"/>
      <c r="AT140" s="1"/>
      <c r="AU140" s="1"/>
      <c r="AV140" s="1"/>
      <c r="AW140" s="1"/>
      <c r="AX140" s="1"/>
      <c r="AY140" s="1"/>
      <c r="AZ140" s="1"/>
      <c r="BA140" s="1"/>
      <c r="BB140" s="1"/>
      <c r="BC140" s="1"/>
      <c r="BD140" s="1"/>
      <c r="BE140" s="1"/>
      <c r="BF140" s="1"/>
      <c r="BG140" s="1"/>
      <c r="BH140" s="1"/>
      <c r="BI140" s="1"/>
      <c r="BJ140" s="1"/>
      <c r="BK140" s="1"/>
      <c r="BL140" s="1"/>
      <c r="BM140" s="1"/>
      <c r="BN140" s="1"/>
      <c r="BO140" s="1"/>
      <c r="BP140" s="1"/>
      <c r="BQ140" s="1"/>
      <c r="BR140" s="1"/>
    </row>
    <row r="141" spans="1:70" ht="14.25" customHeight="1" x14ac:dyDescent="0.3">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c r="AF141" s="1"/>
      <c r="AG141" s="1"/>
      <c r="AH141" s="1"/>
      <c r="AI141" s="1"/>
      <c r="AJ141" s="1"/>
      <c r="AK141" s="1"/>
      <c r="AL141" s="1"/>
      <c r="AM141" s="1"/>
      <c r="AN141" s="1"/>
      <c r="AO141" s="1"/>
      <c r="AP141" s="1"/>
      <c r="AQ141" s="1"/>
      <c r="AR141" s="1"/>
      <c r="AS141" s="1"/>
      <c r="AT141" s="1"/>
      <c r="AU141" s="1"/>
      <c r="AV141" s="1"/>
      <c r="AW141" s="1"/>
      <c r="AX141" s="1"/>
      <c r="AY141" s="1"/>
      <c r="AZ141" s="1"/>
      <c r="BA141" s="1"/>
      <c r="BB141" s="1"/>
      <c r="BC141" s="1"/>
      <c r="BD141" s="1"/>
      <c r="BE141" s="1"/>
      <c r="BF141" s="1"/>
      <c r="BG141" s="1"/>
      <c r="BH141" s="1"/>
      <c r="BI141" s="1"/>
      <c r="BJ141" s="1"/>
      <c r="BK141" s="1"/>
      <c r="BL141" s="1"/>
      <c r="BM141" s="1"/>
      <c r="BN141" s="1"/>
      <c r="BO141" s="1"/>
      <c r="BP141" s="1"/>
      <c r="BQ141" s="1"/>
      <c r="BR141" s="1"/>
    </row>
    <row r="142" spans="1:70" ht="14.25" customHeight="1" x14ac:dyDescent="0.3">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c r="AE142" s="1"/>
      <c r="AF142" s="1"/>
      <c r="AG142" s="1"/>
      <c r="AH142" s="1"/>
      <c r="AI142" s="1"/>
      <c r="AJ142" s="1"/>
      <c r="AK142" s="1"/>
      <c r="AL142" s="1"/>
      <c r="AM142" s="1"/>
      <c r="AN142" s="1"/>
      <c r="AO142" s="1"/>
      <c r="AP142" s="1"/>
      <c r="AQ142" s="1"/>
      <c r="AR142" s="1"/>
      <c r="AS142" s="1"/>
      <c r="AT142" s="1"/>
      <c r="AU142" s="1"/>
      <c r="AV142" s="1"/>
      <c r="AW142" s="1"/>
      <c r="AX142" s="1"/>
      <c r="AY142" s="1"/>
      <c r="AZ142" s="1"/>
      <c r="BA142" s="1"/>
      <c r="BB142" s="1"/>
      <c r="BC142" s="1"/>
      <c r="BD142" s="1"/>
      <c r="BE142" s="1"/>
      <c r="BF142" s="1"/>
      <c r="BG142" s="1"/>
      <c r="BH142" s="1"/>
      <c r="BI142" s="1"/>
      <c r="BJ142" s="1"/>
      <c r="BK142" s="1"/>
      <c r="BL142" s="1"/>
      <c r="BM142" s="1"/>
      <c r="BN142" s="1"/>
      <c r="BO142" s="1"/>
      <c r="BP142" s="1"/>
      <c r="BQ142" s="1"/>
      <c r="BR142" s="1"/>
    </row>
    <row r="143" spans="1:70" ht="14.25" customHeight="1" x14ac:dyDescent="0.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c r="AE143" s="1"/>
      <c r="AF143" s="1"/>
      <c r="AG143" s="1"/>
      <c r="AH143" s="1"/>
      <c r="AI143" s="1"/>
      <c r="AJ143" s="1"/>
      <c r="AK143" s="1"/>
      <c r="AL143" s="1"/>
      <c r="AM143" s="1"/>
      <c r="AN143" s="1"/>
      <c r="AO143" s="1"/>
      <c r="AP143" s="1"/>
      <c r="AQ143" s="1"/>
      <c r="AR143" s="1"/>
      <c r="AS143" s="1"/>
      <c r="AT143" s="1"/>
      <c r="AU143" s="1"/>
      <c r="AV143" s="1"/>
      <c r="AW143" s="1"/>
      <c r="AX143" s="1"/>
      <c r="AY143" s="1"/>
      <c r="AZ143" s="1"/>
      <c r="BA143" s="1"/>
      <c r="BB143" s="1"/>
      <c r="BC143" s="1"/>
      <c r="BD143" s="1"/>
      <c r="BE143" s="1"/>
      <c r="BF143" s="1"/>
      <c r="BG143" s="1"/>
      <c r="BH143" s="1"/>
      <c r="BI143" s="1"/>
      <c r="BJ143" s="1"/>
      <c r="BK143" s="1"/>
      <c r="BL143" s="1"/>
      <c r="BM143" s="1"/>
      <c r="BN143" s="1"/>
      <c r="BO143" s="1"/>
      <c r="BP143" s="1"/>
      <c r="BQ143" s="1"/>
      <c r="BR143" s="1"/>
    </row>
    <row r="144" spans="1:70" ht="14.25" customHeight="1" x14ac:dyDescent="0.3">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c r="AE144" s="1"/>
      <c r="AF144" s="1"/>
      <c r="AG144" s="1"/>
      <c r="AH144" s="1"/>
      <c r="AI144" s="1"/>
      <c r="AJ144" s="1"/>
      <c r="AK144" s="1"/>
      <c r="AL144" s="1"/>
      <c r="AM144" s="1"/>
      <c r="AN144" s="1"/>
      <c r="AO144" s="1"/>
      <c r="AP144" s="1"/>
      <c r="AQ144" s="1"/>
      <c r="AR144" s="1"/>
      <c r="AS144" s="1"/>
      <c r="AT144" s="1"/>
      <c r="AU144" s="1"/>
      <c r="AV144" s="1"/>
      <c r="AW144" s="1"/>
      <c r="AX144" s="1"/>
      <c r="AY144" s="1"/>
      <c r="AZ144" s="1"/>
      <c r="BA144" s="1"/>
      <c r="BB144" s="1"/>
      <c r="BC144" s="1"/>
      <c r="BD144" s="1"/>
      <c r="BE144" s="1"/>
      <c r="BF144" s="1"/>
      <c r="BG144" s="1"/>
      <c r="BH144" s="1"/>
      <c r="BI144" s="1"/>
      <c r="BJ144" s="1"/>
      <c r="BK144" s="1"/>
      <c r="BL144" s="1"/>
      <c r="BM144" s="1"/>
      <c r="BN144" s="1"/>
      <c r="BO144" s="1"/>
      <c r="BP144" s="1"/>
      <c r="BQ144" s="1"/>
      <c r="BR144" s="1"/>
    </row>
    <row r="145" spans="1:70" ht="14.25" customHeight="1" x14ac:dyDescent="0.3">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c r="AE145" s="1"/>
      <c r="AF145" s="1"/>
      <c r="AG145" s="1"/>
      <c r="AH145" s="1"/>
      <c r="AI145" s="1"/>
      <c r="AJ145" s="1"/>
      <c r="AK145" s="1"/>
      <c r="AL145" s="1"/>
      <c r="AM145" s="1"/>
      <c r="AN145" s="1"/>
      <c r="AO145" s="1"/>
      <c r="AP145" s="1"/>
      <c r="AQ145" s="1"/>
      <c r="AR145" s="1"/>
      <c r="AS145" s="1"/>
      <c r="AT145" s="1"/>
      <c r="AU145" s="1"/>
      <c r="AV145" s="1"/>
      <c r="AW145" s="1"/>
      <c r="AX145" s="1"/>
      <c r="AY145" s="1"/>
      <c r="AZ145" s="1"/>
      <c r="BA145" s="1"/>
      <c r="BB145" s="1"/>
      <c r="BC145" s="1"/>
      <c r="BD145" s="1"/>
      <c r="BE145" s="1"/>
      <c r="BF145" s="1"/>
      <c r="BG145" s="1"/>
      <c r="BH145" s="1"/>
      <c r="BI145" s="1"/>
      <c r="BJ145" s="1"/>
      <c r="BK145" s="1"/>
      <c r="BL145" s="1"/>
      <c r="BM145" s="1"/>
      <c r="BN145" s="1"/>
      <c r="BO145" s="1"/>
      <c r="BP145" s="1"/>
      <c r="BQ145" s="1"/>
      <c r="BR145" s="1"/>
    </row>
    <row r="146" spans="1:70" ht="14.25" customHeight="1" x14ac:dyDescent="0.3">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c r="AE146" s="1"/>
      <c r="AF146" s="1"/>
      <c r="AG146" s="1"/>
      <c r="AH146" s="1"/>
      <c r="AI146" s="1"/>
      <c r="AJ146" s="1"/>
      <c r="AK146" s="1"/>
      <c r="AL146" s="1"/>
      <c r="AM146" s="1"/>
      <c r="AN146" s="1"/>
      <c r="AO146" s="1"/>
      <c r="AP146" s="1"/>
      <c r="AQ146" s="1"/>
      <c r="AR146" s="1"/>
      <c r="AS146" s="1"/>
      <c r="AT146" s="1"/>
      <c r="AU146" s="1"/>
      <c r="AV146" s="1"/>
      <c r="AW146" s="1"/>
      <c r="AX146" s="1"/>
      <c r="AY146" s="1"/>
      <c r="AZ146" s="1"/>
      <c r="BA146" s="1"/>
      <c r="BB146" s="1"/>
      <c r="BC146" s="1"/>
      <c r="BD146" s="1"/>
      <c r="BE146" s="1"/>
      <c r="BF146" s="1"/>
      <c r="BG146" s="1"/>
      <c r="BH146" s="1"/>
      <c r="BI146" s="1"/>
      <c r="BJ146" s="1"/>
      <c r="BK146" s="1"/>
      <c r="BL146" s="1"/>
      <c r="BM146" s="1"/>
      <c r="BN146" s="1"/>
      <c r="BO146" s="1"/>
      <c r="BP146" s="1"/>
      <c r="BQ146" s="1"/>
      <c r="BR146" s="1"/>
    </row>
    <row r="147" spans="1:70" ht="14.25" customHeight="1" x14ac:dyDescent="0.3">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c r="AE147" s="1"/>
      <c r="AF147" s="1"/>
      <c r="AG147" s="1"/>
      <c r="AH147" s="1"/>
      <c r="AI147" s="1"/>
      <c r="AJ147" s="1"/>
      <c r="AK147" s="1"/>
      <c r="AL147" s="1"/>
      <c r="AM147" s="1"/>
      <c r="AN147" s="1"/>
      <c r="AO147" s="1"/>
      <c r="AP147" s="1"/>
      <c r="AQ147" s="1"/>
      <c r="AR147" s="1"/>
      <c r="AS147" s="1"/>
      <c r="AT147" s="1"/>
      <c r="AU147" s="1"/>
      <c r="AV147" s="1"/>
      <c r="AW147" s="1"/>
      <c r="AX147" s="1"/>
      <c r="AY147" s="1"/>
      <c r="AZ147" s="1"/>
      <c r="BA147" s="1"/>
      <c r="BB147" s="1"/>
      <c r="BC147" s="1"/>
      <c r="BD147" s="1"/>
      <c r="BE147" s="1"/>
      <c r="BF147" s="1"/>
      <c r="BG147" s="1"/>
      <c r="BH147" s="1"/>
      <c r="BI147" s="1"/>
      <c r="BJ147" s="1"/>
      <c r="BK147" s="1"/>
      <c r="BL147" s="1"/>
      <c r="BM147" s="1"/>
      <c r="BN147" s="1"/>
      <c r="BO147" s="1"/>
      <c r="BP147" s="1"/>
      <c r="BQ147" s="1"/>
      <c r="BR147" s="1"/>
    </row>
    <row r="148" spans="1:70" ht="14.25" customHeight="1" x14ac:dyDescent="0.3">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c r="AE148" s="1"/>
      <c r="AF148" s="1"/>
      <c r="AG148" s="1"/>
      <c r="AH148" s="1"/>
      <c r="AI148" s="1"/>
      <c r="AJ148" s="1"/>
      <c r="AK148" s="1"/>
      <c r="AL148" s="1"/>
      <c r="AM148" s="1"/>
      <c r="AN148" s="1"/>
      <c r="AO148" s="1"/>
      <c r="AP148" s="1"/>
      <c r="AQ148" s="1"/>
      <c r="AR148" s="1"/>
      <c r="AS148" s="1"/>
      <c r="AT148" s="1"/>
      <c r="AU148" s="1"/>
      <c r="AV148" s="1"/>
      <c r="AW148" s="1"/>
      <c r="AX148" s="1"/>
      <c r="AY148" s="1"/>
      <c r="AZ148" s="1"/>
      <c r="BA148" s="1"/>
      <c r="BB148" s="1"/>
      <c r="BC148" s="1"/>
      <c r="BD148" s="1"/>
      <c r="BE148" s="1"/>
      <c r="BF148" s="1"/>
      <c r="BG148" s="1"/>
      <c r="BH148" s="1"/>
      <c r="BI148" s="1"/>
      <c r="BJ148" s="1"/>
      <c r="BK148" s="1"/>
      <c r="BL148" s="1"/>
      <c r="BM148" s="1"/>
      <c r="BN148" s="1"/>
      <c r="BO148" s="1"/>
      <c r="BP148" s="1"/>
      <c r="BQ148" s="1"/>
      <c r="BR148" s="1"/>
    </row>
    <row r="149" spans="1:70" ht="14.25" customHeight="1" x14ac:dyDescent="0.3">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1"/>
      <c r="BJ149" s="1"/>
      <c r="BK149" s="1"/>
      <c r="BL149" s="1"/>
      <c r="BM149" s="1"/>
      <c r="BN149" s="1"/>
      <c r="BO149" s="1"/>
      <c r="BP149" s="1"/>
      <c r="BQ149" s="1"/>
      <c r="BR149" s="1"/>
    </row>
    <row r="150" spans="1:70" ht="14.25" customHeight="1" x14ac:dyDescent="0.3">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c r="AE150" s="1"/>
      <c r="AF150" s="1"/>
      <c r="AG150" s="1"/>
      <c r="AH150" s="1"/>
      <c r="AI150" s="1"/>
      <c r="AJ150" s="1"/>
      <c r="AK150" s="1"/>
      <c r="AL150" s="1"/>
      <c r="AM150" s="1"/>
      <c r="AN150" s="1"/>
      <c r="AO150" s="1"/>
      <c r="AP150" s="1"/>
      <c r="AQ150" s="1"/>
      <c r="AR150" s="1"/>
      <c r="AS150" s="1"/>
      <c r="AT150" s="1"/>
      <c r="AU150" s="1"/>
      <c r="AV150" s="1"/>
      <c r="AW150" s="1"/>
      <c r="AX150" s="1"/>
      <c r="AY150" s="1"/>
      <c r="AZ150" s="1"/>
      <c r="BA150" s="1"/>
      <c r="BB150" s="1"/>
      <c r="BC150" s="1"/>
      <c r="BD150" s="1"/>
      <c r="BE150" s="1"/>
      <c r="BF150" s="1"/>
      <c r="BG150" s="1"/>
      <c r="BH150" s="1"/>
      <c r="BI150" s="1"/>
      <c r="BJ150" s="1"/>
      <c r="BK150" s="1"/>
      <c r="BL150" s="1"/>
      <c r="BM150" s="1"/>
      <c r="BN150" s="1"/>
      <c r="BO150" s="1"/>
      <c r="BP150" s="1"/>
      <c r="BQ150" s="1"/>
      <c r="BR150" s="1"/>
    </row>
    <row r="151" spans="1:70" ht="14.25" customHeight="1" x14ac:dyDescent="0.3">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c r="AE151" s="1"/>
      <c r="AF151" s="1"/>
      <c r="AG151" s="1"/>
      <c r="AH151" s="1"/>
      <c r="AI151" s="1"/>
      <c r="AJ151" s="1"/>
      <c r="AK151" s="1"/>
      <c r="AL151" s="1"/>
      <c r="AM151" s="1"/>
      <c r="AN151" s="1"/>
      <c r="AO151" s="1"/>
      <c r="AP151" s="1"/>
      <c r="AQ151" s="1"/>
      <c r="AR151" s="1"/>
      <c r="AS151" s="1"/>
      <c r="AT151" s="1"/>
      <c r="AU151" s="1"/>
      <c r="AV151" s="1"/>
      <c r="AW151" s="1"/>
      <c r="AX151" s="1"/>
      <c r="AY151" s="1"/>
      <c r="AZ151" s="1"/>
      <c r="BA151" s="1"/>
      <c r="BB151" s="1"/>
      <c r="BC151" s="1"/>
      <c r="BD151" s="1"/>
      <c r="BE151" s="1"/>
      <c r="BF151" s="1"/>
      <c r="BG151" s="1"/>
      <c r="BH151" s="1"/>
      <c r="BI151" s="1"/>
      <c r="BJ151" s="1"/>
      <c r="BK151" s="1"/>
      <c r="BL151" s="1"/>
      <c r="BM151" s="1"/>
      <c r="BN151" s="1"/>
      <c r="BO151" s="1"/>
      <c r="BP151" s="1"/>
      <c r="BQ151" s="1"/>
      <c r="BR151" s="1"/>
    </row>
    <row r="152" spans="1:70" ht="14.25" customHeight="1" x14ac:dyDescent="0.3">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c r="AS152" s="1"/>
      <c r="AT152" s="1"/>
      <c r="AU152" s="1"/>
      <c r="AV152" s="1"/>
      <c r="AW152" s="1"/>
      <c r="AX152" s="1"/>
      <c r="AY152" s="1"/>
      <c r="AZ152" s="1"/>
      <c r="BA152" s="1"/>
      <c r="BB152" s="1"/>
      <c r="BC152" s="1"/>
      <c r="BD152" s="1"/>
      <c r="BE152" s="1"/>
      <c r="BF152" s="1"/>
      <c r="BG152" s="1"/>
      <c r="BH152" s="1"/>
      <c r="BI152" s="1"/>
      <c r="BJ152" s="1"/>
      <c r="BK152" s="1"/>
      <c r="BL152" s="1"/>
      <c r="BM152" s="1"/>
      <c r="BN152" s="1"/>
      <c r="BO152" s="1"/>
      <c r="BP152" s="1"/>
      <c r="BQ152" s="1"/>
      <c r="BR152" s="1"/>
    </row>
    <row r="153" spans="1:70" ht="14.25" customHeight="1" x14ac:dyDescent="0.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c r="AE153" s="1"/>
      <c r="AF153" s="1"/>
      <c r="AG153" s="1"/>
      <c r="AH153" s="1"/>
      <c r="AI153" s="1"/>
      <c r="AJ153" s="1"/>
      <c r="AK153" s="1"/>
      <c r="AL153" s="1"/>
      <c r="AM153" s="1"/>
      <c r="AN153" s="1"/>
      <c r="AO153" s="1"/>
      <c r="AP153" s="1"/>
      <c r="AQ153" s="1"/>
      <c r="AR153" s="1"/>
      <c r="AS153" s="1"/>
      <c r="AT153" s="1"/>
      <c r="AU153" s="1"/>
      <c r="AV153" s="1"/>
      <c r="AW153" s="1"/>
      <c r="AX153" s="1"/>
      <c r="AY153" s="1"/>
      <c r="AZ153" s="1"/>
      <c r="BA153" s="1"/>
      <c r="BB153" s="1"/>
      <c r="BC153" s="1"/>
      <c r="BD153" s="1"/>
      <c r="BE153" s="1"/>
      <c r="BF153" s="1"/>
      <c r="BG153" s="1"/>
      <c r="BH153" s="1"/>
      <c r="BI153" s="1"/>
      <c r="BJ153" s="1"/>
      <c r="BK153" s="1"/>
      <c r="BL153" s="1"/>
      <c r="BM153" s="1"/>
      <c r="BN153" s="1"/>
      <c r="BO153" s="1"/>
      <c r="BP153" s="1"/>
      <c r="BQ153" s="1"/>
      <c r="BR153" s="1"/>
    </row>
    <row r="154" spans="1:70" ht="14.25" customHeight="1" x14ac:dyDescent="0.3">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c r="AE154" s="1"/>
      <c r="AF154" s="1"/>
      <c r="AG154" s="1"/>
      <c r="AH154" s="1"/>
      <c r="AI154" s="1"/>
      <c r="AJ154" s="1"/>
      <c r="AK154" s="1"/>
      <c r="AL154" s="1"/>
      <c r="AM154" s="1"/>
      <c r="AN154" s="1"/>
      <c r="AO154" s="1"/>
      <c r="AP154" s="1"/>
      <c r="AQ154" s="1"/>
      <c r="AR154" s="1"/>
      <c r="AS154" s="1"/>
      <c r="AT154" s="1"/>
      <c r="AU154" s="1"/>
      <c r="AV154" s="1"/>
      <c r="AW154" s="1"/>
      <c r="AX154" s="1"/>
      <c r="AY154" s="1"/>
      <c r="AZ154" s="1"/>
      <c r="BA154" s="1"/>
      <c r="BB154" s="1"/>
      <c r="BC154" s="1"/>
      <c r="BD154" s="1"/>
      <c r="BE154" s="1"/>
      <c r="BF154" s="1"/>
      <c r="BG154" s="1"/>
      <c r="BH154" s="1"/>
      <c r="BI154" s="1"/>
      <c r="BJ154" s="1"/>
      <c r="BK154" s="1"/>
      <c r="BL154" s="1"/>
      <c r="BM154" s="1"/>
      <c r="BN154" s="1"/>
      <c r="BO154" s="1"/>
      <c r="BP154" s="1"/>
      <c r="BQ154" s="1"/>
      <c r="BR154" s="1"/>
    </row>
    <row r="155" spans="1:70" ht="14.25" customHeight="1" x14ac:dyDescent="0.3">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c r="AE155" s="1"/>
      <c r="AF155" s="1"/>
      <c r="AG155" s="1"/>
      <c r="AH155" s="1"/>
      <c r="AI155" s="1"/>
      <c r="AJ155" s="1"/>
      <c r="AK155" s="1"/>
      <c r="AL155" s="1"/>
      <c r="AM155" s="1"/>
      <c r="AN155" s="1"/>
      <c r="AO155" s="1"/>
      <c r="AP155" s="1"/>
      <c r="AQ155" s="1"/>
      <c r="AR155" s="1"/>
      <c r="AS155" s="1"/>
      <c r="AT155" s="1"/>
      <c r="AU155" s="1"/>
      <c r="AV155" s="1"/>
      <c r="AW155" s="1"/>
      <c r="AX155" s="1"/>
      <c r="AY155" s="1"/>
      <c r="AZ155" s="1"/>
      <c r="BA155" s="1"/>
      <c r="BB155" s="1"/>
      <c r="BC155" s="1"/>
      <c r="BD155" s="1"/>
      <c r="BE155" s="1"/>
      <c r="BF155" s="1"/>
      <c r="BG155" s="1"/>
      <c r="BH155" s="1"/>
      <c r="BI155" s="1"/>
      <c r="BJ155" s="1"/>
      <c r="BK155" s="1"/>
      <c r="BL155" s="1"/>
      <c r="BM155" s="1"/>
      <c r="BN155" s="1"/>
      <c r="BO155" s="1"/>
      <c r="BP155" s="1"/>
      <c r="BQ155" s="1"/>
      <c r="BR155" s="1"/>
    </row>
    <row r="156" spans="1:70" ht="14.25" customHeight="1" x14ac:dyDescent="0.3">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c r="AE156" s="1"/>
      <c r="AF156" s="1"/>
      <c r="AG156" s="1"/>
      <c r="AH156" s="1"/>
      <c r="AI156" s="1"/>
      <c r="AJ156" s="1"/>
      <c r="AK156" s="1"/>
      <c r="AL156" s="1"/>
      <c r="AM156" s="1"/>
      <c r="AN156" s="1"/>
      <c r="AO156" s="1"/>
      <c r="AP156" s="1"/>
      <c r="AQ156" s="1"/>
      <c r="AR156" s="1"/>
      <c r="AS156" s="1"/>
      <c r="AT156" s="1"/>
      <c r="AU156" s="1"/>
      <c r="AV156" s="1"/>
      <c r="AW156" s="1"/>
      <c r="AX156" s="1"/>
      <c r="AY156" s="1"/>
      <c r="AZ156" s="1"/>
      <c r="BA156" s="1"/>
      <c r="BB156" s="1"/>
      <c r="BC156" s="1"/>
      <c r="BD156" s="1"/>
      <c r="BE156" s="1"/>
      <c r="BF156" s="1"/>
      <c r="BG156" s="1"/>
      <c r="BH156" s="1"/>
      <c r="BI156" s="1"/>
      <c r="BJ156" s="1"/>
      <c r="BK156" s="1"/>
      <c r="BL156" s="1"/>
      <c r="BM156" s="1"/>
      <c r="BN156" s="1"/>
      <c r="BO156" s="1"/>
      <c r="BP156" s="1"/>
      <c r="BQ156" s="1"/>
      <c r="BR156" s="1"/>
    </row>
    <row r="157" spans="1:70" ht="14.25" customHeight="1" x14ac:dyDescent="0.3">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c r="AE157" s="1"/>
      <c r="AF157" s="1"/>
      <c r="AG157" s="1"/>
      <c r="AH157" s="1"/>
      <c r="AI157" s="1"/>
      <c r="AJ157" s="1"/>
      <c r="AK157" s="1"/>
      <c r="AL157" s="1"/>
      <c r="AM157" s="1"/>
      <c r="AN157" s="1"/>
      <c r="AO157" s="1"/>
      <c r="AP157" s="1"/>
      <c r="AQ157" s="1"/>
      <c r="AR157" s="1"/>
      <c r="AS157" s="1"/>
      <c r="AT157" s="1"/>
      <c r="AU157" s="1"/>
      <c r="AV157" s="1"/>
      <c r="AW157" s="1"/>
      <c r="AX157" s="1"/>
      <c r="AY157" s="1"/>
      <c r="AZ157" s="1"/>
      <c r="BA157" s="1"/>
      <c r="BB157" s="1"/>
      <c r="BC157" s="1"/>
      <c r="BD157" s="1"/>
      <c r="BE157" s="1"/>
      <c r="BF157" s="1"/>
      <c r="BG157" s="1"/>
      <c r="BH157" s="1"/>
      <c r="BI157" s="1"/>
      <c r="BJ157" s="1"/>
      <c r="BK157" s="1"/>
      <c r="BL157" s="1"/>
      <c r="BM157" s="1"/>
      <c r="BN157" s="1"/>
      <c r="BO157" s="1"/>
      <c r="BP157" s="1"/>
      <c r="BQ157" s="1"/>
      <c r="BR157" s="1"/>
    </row>
    <row r="158" spans="1:70" ht="14.25" customHeight="1" x14ac:dyDescent="0.3">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c r="AE158" s="1"/>
      <c r="AF158" s="1"/>
      <c r="AG158" s="1"/>
      <c r="AH158" s="1"/>
      <c r="AI158" s="1"/>
      <c r="AJ158" s="1"/>
      <c r="AK158" s="1"/>
      <c r="AL158" s="1"/>
      <c r="AM158" s="1"/>
      <c r="AN158" s="1"/>
      <c r="AO158" s="1"/>
      <c r="AP158" s="1"/>
      <c r="AQ158" s="1"/>
      <c r="AR158" s="1"/>
      <c r="AS158" s="1"/>
      <c r="AT158" s="1"/>
      <c r="AU158" s="1"/>
      <c r="AV158" s="1"/>
      <c r="AW158" s="1"/>
      <c r="AX158" s="1"/>
      <c r="AY158" s="1"/>
      <c r="AZ158" s="1"/>
      <c r="BA158" s="1"/>
      <c r="BB158" s="1"/>
      <c r="BC158" s="1"/>
      <c r="BD158" s="1"/>
      <c r="BE158" s="1"/>
      <c r="BF158" s="1"/>
      <c r="BG158" s="1"/>
      <c r="BH158" s="1"/>
      <c r="BI158" s="1"/>
      <c r="BJ158" s="1"/>
      <c r="BK158" s="1"/>
      <c r="BL158" s="1"/>
      <c r="BM158" s="1"/>
      <c r="BN158" s="1"/>
      <c r="BO158" s="1"/>
      <c r="BP158" s="1"/>
      <c r="BQ158" s="1"/>
      <c r="BR158" s="1"/>
    </row>
    <row r="159" spans="1:70" ht="14.25" customHeight="1" x14ac:dyDescent="0.3">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c r="AE159" s="1"/>
      <c r="AF159" s="1"/>
      <c r="AG159" s="1"/>
      <c r="AH159" s="1"/>
      <c r="AI159" s="1"/>
      <c r="AJ159" s="1"/>
      <c r="AK159" s="1"/>
      <c r="AL159" s="1"/>
      <c r="AM159" s="1"/>
      <c r="AN159" s="1"/>
      <c r="AO159" s="1"/>
      <c r="AP159" s="1"/>
      <c r="AQ159" s="1"/>
      <c r="AR159" s="1"/>
      <c r="AS159" s="1"/>
      <c r="AT159" s="1"/>
      <c r="AU159" s="1"/>
      <c r="AV159" s="1"/>
      <c r="AW159" s="1"/>
      <c r="AX159" s="1"/>
      <c r="AY159" s="1"/>
      <c r="AZ159" s="1"/>
      <c r="BA159" s="1"/>
      <c r="BB159" s="1"/>
      <c r="BC159" s="1"/>
      <c r="BD159" s="1"/>
      <c r="BE159" s="1"/>
      <c r="BF159" s="1"/>
      <c r="BG159" s="1"/>
      <c r="BH159" s="1"/>
      <c r="BI159" s="1"/>
      <c r="BJ159" s="1"/>
      <c r="BK159" s="1"/>
      <c r="BL159" s="1"/>
      <c r="BM159" s="1"/>
      <c r="BN159" s="1"/>
      <c r="BO159" s="1"/>
      <c r="BP159" s="1"/>
      <c r="BQ159" s="1"/>
      <c r="BR159" s="1"/>
    </row>
    <row r="160" spans="1:70" ht="14.25" customHeight="1" x14ac:dyDescent="0.3">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c r="AE160" s="1"/>
      <c r="AF160" s="1"/>
      <c r="AG160" s="1"/>
      <c r="AH160" s="1"/>
      <c r="AI160" s="1"/>
      <c r="AJ160" s="1"/>
      <c r="AK160" s="1"/>
      <c r="AL160" s="1"/>
      <c r="AM160" s="1"/>
      <c r="AN160" s="1"/>
      <c r="AO160" s="1"/>
      <c r="AP160" s="1"/>
      <c r="AQ160" s="1"/>
      <c r="AR160" s="1"/>
      <c r="AS160" s="1"/>
      <c r="AT160" s="1"/>
      <c r="AU160" s="1"/>
      <c r="AV160" s="1"/>
      <c r="AW160" s="1"/>
      <c r="AX160" s="1"/>
      <c r="AY160" s="1"/>
      <c r="AZ160" s="1"/>
      <c r="BA160" s="1"/>
      <c r="BB160" s="1"/>
      <c r="BC160" s="1"/>
      <c r="BD160" s="1"/>
      <c r="BE160" s="1"/>
      <c r="BF160" s="1"/>
      <c r="BG160" s="1"/>
      <c r="BH160" s="1"/>
      <c r="BI160" s="1"/>
      <c r="BJ160" s="1"/>
      <c r="BK160" s="1"/>
      <c r="BL160" s="1"/>
      <c r="BM160" s="1"/>
      <c r="BN160" s="1"/>
      <c r="BO160" s="1"/>
      <c r="BP160" s="1"/>
      <c r="BQ160" s="1"/>
      <c r="BR160" s="1"/>
    </row>
    <row r="161" spans="1:70" ht="14.25" customHeight="1" x14ac:dyDescent="0.3">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c r="AE161" s="1"/>
      <c r="AF161" s="1"/>
      <c r="AG161" s="1"/>
      <c r="AH161" s="1"/>
      <c r="AI161" s="1"/>
      <c r="AJ161" s="1"/>
      <c r="AK161" s="1"/>
      <c r="AL161" s="1"/>
      <c r="AM161" s="1"/>
      <c r="AN161" s="1"/>
      <c r="AO161" s="1"/>
      <c r="AP161" s="1"/>
      <c r="AQ161" s="1"/>
      <c r="AR161" s="1"/>
      <c r="AS161" s="1"/>
      <c r="AT161" s="1"/>
      <c r="AU161" s="1"/>
      <c r="AV161" s="1"/>
      <c r="AW161" s="1"/>
      <c r="AX161" s="1"/>
      <c r="AY161" s="1"/>
      <c r="AZ161" s="1"/>
      <c r="BA161" s="1"/>
      <c r="BB161" s="1"/>
      <c r="BC161" s="1"/>
      <c r="BD161" s="1"/>
      <c r="BE161" s="1"/>
      <c r="BF161" s="1"/>
      <c r="BG161" s="1"/>
      <c r="BH161" s="1"/>
      <c r="BI161" s="1"/>
      <c r="BJ161" s="1"/>
      <c r="BK161" s="1"/>
      <c r="BL161" s="1"/>
      <c r="BM161" s="1"/>
      <c r="BN161" s="1"/>
      <c r="BO161" s="1"/>
      <c r="BP161" s="1"/>
      <c r="BQ161" s="1"/>
      <c r="BR161" s="1"/>
    </row>
    <row r="162" spans="1:70" ht="14.25" customHeight="1" x14ac:dyDescent="0.3">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c r="AE162" s="1"/>
      <c r="AF162" s="1"/>
      <c r="AG162" s="1"/>
      <c r="AH162" s="1"/>
      <c r="AI162" s="1"/>
      <c r="AJ162" s="1"/>
      <c r="AK162" s="1"/>
      <c r="AL162" s="1"/>
      <c r="AM162" s="1"/>
      <c r="AN162" s="1"/>
      <c r="AO162" s="1"/>
      <c r="AP162" s="1"/>
      <c r="AQ162" s="1"/>
      <c r="AR162" s="1"/>
      <c r="AS162" s="1"/>
      <c r="AT162" s="1"/>
      <c r="AU162" s="1"/>
      <c r="AV162" s="1"/>
      <c r="AW162" s="1"/>
      <c r="AX162" s="1"/>
      <c r="AY162" s="1"/>
      <c r="AZ162" s="1"/>
      <c r="BA162" s="1"/>
      <c r="BB162" s="1"/>
      <c r="BC162" s="1"/>
      <c r="BD162" s="1"/>
      <c r="BE162" s="1"/>
      <c r="BF162" s="1"/>
      <c r="BG162" s="1"/>
      <c r="BH162" s="1"/>
      <c r="BI162" s="1"/>
      <c r="BJ162" s="1"/>
      <c r="BK162" s="1"/>
      <c r="BL162" s="1"/>
      <c r="BM162" s="1"/>
      <c r="BN162" s="1"/>
      <c r="BO162" s="1"/>
      <c r="BP162" s="1"/>
      <c r="BQ162" s="1"/>
      <c r="BR162" s="1"/>
    </row>
    <row r="163" spans="1:70" ht="14.25" customHeight="1" x14ac:dyDescent="0.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c r="AE163" s="1"/>
      <c r="AF163" s="1"/>
      <c r="AG163" s="1"/>
      <c r="AH163" s="1"/>
      <c r="AI163" s="1"/>
      <c r="AJ163" s="1"/>
      <c r="AK163" s="1"/>
      <c r="AL163" s="1"/>
      <c r="AM163" s="1"/>
      <c r="AN163" s="1"/>
      <c r="AO163" s="1"/>
      <c r="AP163" s="1"/>
      <c r="AQ163" s="1"/>
      <c r="AR163" s="1"/>
      <c r="AS163" s="1"/>
      <c r="AT163" s="1"/>
      <c r="AU163" s="1"/>
      <c r="AV163" s="1"/>
      <c r="AW163" s="1"/>
      <c r="AX163" s="1"/>
      <c r="AY163" s="1"/>
      <c r="AZ163" s="1"/>
      <c r="BA163" s="1"/>
      <c r="BB163" s="1"/>
      <c r="BC163" s="1"/>
      <c r="BD163" s="1"/>
      <c r="BE163" s="1"/>
      <c r="BF163" s="1"/>
      <c r="BG163" s="1"/>
      <c r="BH163" s="1"/>
      <c r="BI163" s="1"/>
      <c r="BJ163" s="1"/>
      <c r="BK163" s="1"/>
      <c r="BL163" s="1"/>
      <c r="BM163" s="1"/>
      <c r="BN163" s="1"/>
      <c r="BO163" s="1"/>
      <c r="BP163" s="1"/>
      <c r="BQ163" s="1"/>
      <c r="BR163" s="1"/>
    </row>
    <row r="164" spans="1:70" ht="14.25" customHeight="1" x14ac:dyDescent="0.3">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c r="AE164" s="1"/>
      <c r="AF164" s="1"/>
      <c r="AG164" s="1"/>
      <c r="AH164" s="1"/>
      <c r="AI164" s="1"/>
      <c r="AJ164" s="1"/>
      <c r="AK164" s="1"/>
      <c r="AL164" s="1"/>
      <c r="AM164" s="1"/>
      <c r="AN164" s="1"/>
      <c r="AO164" s="1"/>
      <c r="AP164" s="1"/>
      <c r="AQ164" s="1"/>
      <c r="AR164" s="1"/>
      <c r="AS164" s="1"/>
      <c r="AT164" s="1"/>
      <c r="AU164" s="1"/>
      <c r="AV164" s="1"/>
      <c r="AW164" s="1"/>
      <c r="AX164" s="1"/>
      <c r="AY164" s="1"/>
      <c r="AZ164" s="1"/>
      <c r="BA164" s="1"/>
      <c r="BB164" s="1"/>
      <c r="BC164" s="1"/>
      <c r="BD164" s="1"/>
      <c r="BE164" s="1"/>
      <c r="BF164" s="1"/>
      <c r="BG164" s="1"/>
      <c r="BH164" s="1"/>
      <c r="BI164" s="1"/>
      <c r="BJ164" s="1"/>
      <c r="BK164" s="1"/>
      <c r="BL164" s="1"/>
      <c r="BM164" s="1"/>
      <c r="BN164" s="1"/>
      <c r="BO164" s="1"/>
      <c r="BP164" s="1"/>
      <c r="BQ164" s="1"/>
      <c r="BR164" s="1"/>
    </row>
    <row r="165" spans="1:70" ht="14.25" customHeight="1" x14ac:dyDescent="0.3">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c r="AE165" s="1"/>
      <c r="AF165" s="1"/>
      <c r="AG165" s="1"/>
      <c r="AH165" s="1"/>
      <c r="AI165" s="1"/>
      <c r="AJ165" s="1"/>
      <c r="AK165" s="1"/>
      <c r="AL165" s="1"/>
      <c r="AM165" s="1"/>
      <c r="AN165" s="1"/>
      <c r="AO165" s="1"/>
      <c r="AP165" s="1"/>
      <c r="AQ165" s="1"/>
      <c r="AR165" s="1"/>
      <c r="AS165" s="1"/>
      <c r="AT165" s="1"/>
      <c r="AU165" s="1"/>
      <c r="AV165" s="1"/>
      <c r="AW165" s="1"/>
      <c r="AX165" s="1"/>
      <c r="AY165" s="1"/>
      <c r="AZ165" s="1"/>
      <c r="BA165" s="1"/>
      <c r="BB165" s="1"/>
      <c r="BC165" s="1"/>
      <c r="BD165" s="1"/>
      <c r="BE165" s="1"/>
      <c r="BF165" s="1"/>
      <c r="BG165" s="1"/>
      <c r="BH165" s="1"/>
      <c r="BI165" s="1"/>
      <c r="BJ165" s="1"/>
      <c r="BK165" s="1"/>
      <c r="BL165" s="1"/>
      <c r="BM165" s="1"/>
      <c r="BN165" s="1"/>
      <c r="BO165" s="1"/>
      <c r="BP165" s="1"/>
      <c r="BQ165" s="1"/>
      <c r="BR165" s="1"/>
    </row>
    <row r="166" spans="1:70" ht="14.25" customHeight="1" x14ac:dyDescent="0.3">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c r="AE166" s="1"/>
      <c r="AF166" s="1"/>
      <c r="AG166" s="1"/>
      <c r="AH166" s="1"/>
      <c r="AI166" s="1"/>
      <c r="AJ166" s="1"/>
      <c r="AK166" s="1"/>
      <c r="AL166" s="1"/>
      <c r="AM166" s="1"/>
      <c r="AN166" s="1"/>
      <c r="AO166" s="1"/>
      <c r="AP166" s="1"/>
      <c r="AQ166" s="1"/>
      <c r="AR166" s="1"/>
      <c r="AS166" s="1"/>
      <c r="AT166" s="1"/>
      <c r="AU166" s="1"/>
      <c r="AV166" s="1"/>
      <c r="AW166" s="1"/>
      <c r="AX166" s="1"/>
      <c r="AY166" s="1"/>
      <c r="AZ166" s="1"/>
      <c r="BA166" s="1"/>
      <c r="BB166" s="1"/>
      <c r="BC166" s="1"/>
      <c r="BD166" s="1"/>
      <c r="BE166" s="1"/>
      <c r="BF166" s="1"/>
      <c r="BG166" s="1"/>
      <c r="BH166" s="1"/>
      <c r="BI166" s="1"/>
      <c r="BJ166" s="1"/>
      <c r="BK166" s="1"/>
      <c r="BL166" s="1"/>
      <c r="BM166" s="1"/>
      <c r="BN166" s="1"/>
      <c r="BO166" s="1"/>
      <c r="BP166" s="1"/>
      <c r="BQ166" s="1"/>
      <c r="BR166" s="1"/>
    </row>
    <row r="167" spans="1:70" ht="14.25" customHeight="1" x14ac:dyDescent="0.3">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c r="AE167" s="1"/>
      <c r="AF167" s="1"/>
      <c r="AG167" s="1"/>
      <c r="AH167" s="1"/>
      <c r="AI167" s="1"/>
      <c r="AJ167" s="1"/>
      <c r="AK167" s="1"/>
      <c r="AL167" s="1"/>
      <c r="AM167" s="1"/>
      <c r="AN167" s="1"/>
      <c r="AO167" s="1"/>
      <c r="AP167" s="1"/>
      <c r="AQ167" s="1"/>
      <c r="AR167" s="1"/>
      <c r="AS167" s="1"/>
      <c r="AT167" s="1"/>
      <c r="AU167" s="1"/>
      <c r="AV167" s="1"/>
      <c r="AW167" s="1"/>
      <c r="AX167" s="1"/>
      <c r="AY167" s="1"/>
      <c r="AZ167" s="1"/>
      <c r="BA167" s="1"/>
      <c r="BB167" s="1"/>
      <c r="BC167" s="1"/>
      <c r="BD167" s="1"/>
      <c r="BE167" s="1"/>
      <c r="BF167" s="1"/>
      <c r="BG167" s="1"/>
      <c r="BH167" s="1"/>
      <c r="BI167" s="1"/>
      <c r="BJ167" s="1"/>
      <c r="BK167" s="1"/>
      <c r="BL167" s="1"/>
      <c r="BM167" s="1"/>
      <c r="BN167" s="1"/>
      <c r="BO167" s="1"/>
      <c r="BP167" s="1"/>
      <c r="BQ167" s="1"/>
      <c r="BR167" s="1"/>
    </row>
    <row r="168" spans="1:70" ht="14.25" customHeight="1" x14ac:dyDescent="0.3">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c r="AD168" s="1"/>
      <c r="AE168" s="1"/>
      <c r="AF168" s="1"/>
      <c r="AG168" s="1"/>
      <c r="AH168" s="1"/>
      <c r="AI168" s="1"/>
      <c r="AJ168" s="1"/>
      <c r="AK168" s="1"/>
      <c r="AL168" s="1"/>
      <c r="AM168" s="1"/>
      <c r="AN168" s="1"/>
      <c r="AO168" s="1"/>
      <c r="AP168" s="1"/>
      <c r="AQ168" s="1"/>
      <c r="AR168" s="1"/>
      <c r="AS168" s="1"/>
      <c r="AT168" s="1"/>
      <c r="AU168" s="1"/>
      <c r="AV168" s="1"/>
      <c r="AW168" s="1"/>
      <c r="AX168" s="1"/>
      <c r="AY168" s="1"/>
      <c r="AZ168" s="1"/>
      <c r="BA168" s="1"/>
      <c r="BB168" s="1"/>
      <c r="BC168" s="1"/>
      <c r="BD168" s="1"/>
      <c r="BE168" s="1"/>
      <c r="BF168" s="1"/>
      <c r="BG168" s="1"/>
      <c r="BH168" s="1"/>
      <c r="BI168" s="1"/>
      <c r="BJ168" s="1"/>
      <c r="BK168" s="1"/>
      <c r="BL168" s="1"/>
      <c r="BM168" s="1"/>
      <c r="BN168" s="1"/>
      <c r="BO168" s="1"/>
      <c r="BP168" s="1"/>
      <c r="BQ168" s="1"/>
      <c r="BR168" s="1"/>
    </row>
    <row r="169" spans="1:70" ht="14.25" customHeight="1" x14ac:dyDescent="0.3">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c r="AD169" s="1"/>
      <c r="AE169" s="1"/>
      <c r="AF169" s="1"/>
      <c r="AG169" s="1"/>
      <c r="AH169" s="1"/>
      <c r="AI169" s="1"/>
      <c r="AJ169" s="1"/>
      <c r="AK169" s="1"/>
      <c r="AL169" s="1"/>
      <c r="AM169" s="1"/>
      <c r="AN169" s="1"/>
      <c r="AO169" s="1"/>
      <c r="AP169" s="1"/>
      <c r="AQ169" s="1"/>
      <c r="AR169" s="1"/>
      <c r="AS169" s="1"/>
      <c r="AT169" s="1"/>
      <c r="AU169" s="1"/>
      <c r="AV169" s="1"/>
      <c r="AW169" s="1"/>
      <c r="AX169" s="1"/>
      <c r="AY169" s="1"/>
      <c r="AZ169" s="1"/>
      <c r="BA169" s="1"/>
      <c r="BB169" s="1"/>
      <c r="BC169" s="1"/>
      <c r="BD169" s="1"/>
      <c r="BE169" s="1"/>
      <c r="BF169" s="1"/>
      <c r="BG169" s="1"/>
      <c r="BH169" s="1"/>
      <c r="BI169" s="1"/>
      <c r="BJ169" s="1"/>
      <c r="BK169" s="1"/>
      <c r="BL169" s="1"/>
      <c r="BM169" s="1"/>
      <c r="BN169" s="1"/>
      <c r="BO169" s="1"/>
      <c r="BP169" s="1"/>
      <c r="BQ169" s="1"/>
      <c r="BR169" s="1"/>
    </row>
    <row r="170" spans="1:70" ht="14.25" customHeight="1" x14ac:dyDescent="0.3">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c r="AD170" s="1"/>
      <c r="AE170" s="1"/>
      <c r="AF170" s="1"/>
      <c r="AG170" s="1"/>
      <c r="AH170" s="1"/>
      <c r="AI170" s="1"/>
      <c r="AJ170" s="1"/>
      <c r="AK170" s="1"/>
      <c r="AL170" s="1"/>
      <c r="AM170" s="1"/>
      <c r="AN170" s="1"/>
      <c r="AO170" s="1"/>
      <c r="AP170" s="1"/>
      <c r="AQ170" s="1"/>
      <c r="AR170" s="1"/>
      <c r="AS170" s="1"/>
      <c r="AT170" s="1"/>
      <c r="AU170" s="1"/>
      <c r="AV170" s="1"/>
      <c r="AW170" s="1"/>
      <c r="AX170" s="1"/>
      <c r="AY170" s="1"/>
      <c r="AZ170" s="1"/>
      <c r="BA170" s="1"/>
      <c r="BB170" s="1"/>
      <c r="BC170" s="1"/>
      <c r="BD170" s="1"/>
      <c r="BE170" s="1"/>
      <c r="BF170" s="1"/>
      <c r="BG170" s="1"/>
      <c r="BH170" s="1"/>
      <c r="BI170" s="1"/>
      <c r="BJ170" s="1"/>
      <c r="BK170" s="1"/>
      <c r="BL170" s="1"/>
      <c r="BM170" s="1"/>
      <c r="BN170" s="1"/>
      <c r="BO170" s="1"/>
      <c r="BP170" s="1"/>
      <c r="BQ170" s="1"/>
      <c r="BR170" s="1"/>
    </row>
    <row r="171" spans="1:70" ht="14.25" customHeight="1" x14ac:dyDescent="0.3">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c r="AD171" s="1"/>
      <c r="AE171" s="1"/>
      <c r="AF171" s="1"/>
      <c r="AG171" s="1"/>
      <c r="AH171" s="1"/>
      <c r="AI171" s="1"/>
      <c r="AJ171" s="1"/>
      <c r="AK171" s="1"/>
      <c r="AL171" s="1"/>
      <c r="AM171" s="1"/>
      <c r="AN171" s="1"/>
      <c r="AO171" s="1"/>
      <c r="AP171" s="1"/>
      <c r="AQ171" s="1"/>
      <c r="AR171" s="1"/>
      <c r="AS171" s="1"/>
      <c r="AT171" s="1"/>
      <c r="AU171" s="1"/>
      <c r="AV171" s="1"/>
      <c r="AW171" s="1"/>
      <c r="AX171" s="1"/>
      <c r="AY171" s="1"/>
      <c r="AZ171" s="1"/>
      <c r="BA171" s="1"/>
      <c r="BB171" s="1"/>
      <c r="BC171" s="1"/>
      <c r="BD171" s="1"/>
      <c r="BE171" s="1"/>
      <c r="BF171" s="1"/>
      <c r="BG171" s="1"/>
      <c r="BH171" s="1"/>
      <c r="BI171" s="1"/>
      <c r="BJ171" s="1"/>
      <c r="BK171" s="1"/>
      <c r="BL171" s="1"/>
      <c r="BM171" s="1"/>
      <c r="BN171" s="1"/>
      <c r="BO171" s="1"/>
      <c r="BP171" s="1"/>
      <c r="BQ171" s="1"/>
      <c r="BR171" s="1"/>
    </row>
    <row r="172" spans="1:70" ht="14.25" customHeight="1" x14ac:dyDescent="0.3">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c r="AD172" s="1"/>
      <c r="AE172" s="1"/>
      <c r="AF172" s="1"/>
      <c r="AG172" s="1"/>
      <c r="AH172" s="1"/>
      <c r="AI172" s="1"/>
      <c r="AJ172" s="1"/>
      <c r="AK172" s="1"/>
      <c r="AL172" s="1"/>
      <c r="AM172" s="1"/>
      <c r="AN172" s="1"/>
      <c r="AO172" s="1"/>
      <c r="AP172" s="1"/>
      <c r="AQ172" s="1"/>
      <c r="AR172" s="1"/>
      <c r="AS172" s="1"/>
      <c r="AT172" s="1"/>
      <c r="AU172" s="1"/>
      <c r="AV172" s="1"/>
      <c r="AW172" s="1"/>
      <c r="AX172" s="1"/>
      <c r="AY172" s="1"/>
      <c r="AZ172" s="1"/>
      <c r="BA172" s="1"/>
      <c r="BB172" s="1"/>
      <c r="BC172" s="1"/>
      <c r="BD172" s="1"/>
      <c r="BE172" s="1"/>
      <c r="BF172" s="1"/>
      <c r="BG172" s="1"/>
      <c r="BH172" s="1"/>
      <c r="BI172" s="1"/>
      <c r="BJ172" s="1"/>
      <c r="BK172" s="1"/>
      <c r="BL172" s="1"/>
      <c r="BM172" s="1"/>
      <c r="BN172" s="1"/>
      <c r="BO172" s="1"/>
      <c r="BP172" s="1"/>
      <c r="BQ172" s="1"/>
      <c r="BR172" s="1"/>
    </row>
    <row r="173" spans="1:70" ht="14.25" customHeight="1" x14ac:dyDescent="0.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c r="AD173" s="1"/>
      <c r="AE173" s="1"/>
      <c r="AF173" s="1"/>
      <c r="AG173" s="1"/>
      <c r="AH173" s="1"/>
      <c r="AI173" s="1"/>
      <c r="AJ173" s="1"/>
      <c r="AK173" s="1"/>
      <c r="AL173" s="1"/>
      <c r="AM173" s="1"/>
      <c r="AN173" s="1"/>
      <c r="AO173" s="1"/>
      <c r="AP173" s="1"/>
      <c r="AQ173" s="1"/>
      <c r="AR173" s="1"/>
      <c r="AS173" s="1"/>
      <c r="AT173" s="1"/>
      <c r="AU173" s="1"/>
      <c r="AV173" s="1"/>
      <c r="AW173" s="1"/>
      <c r="AX173" s="1"/>
      <c r="AY173" s="1"/>
      <c r="AZ173" s="1"/>
      <c r="BA173" s="1"/>
      <c r="BB173" s="1"/>
      <c r="BC173" s="1"/>
      <c r="BD173" s="1"/>
      <c r="BE173" s="1"/>
      <c r="BF173" s="1"/>
      <c r="BG173" s="1"/>
      <c r="BH173" s="1"/>
      <c r="BI173" s="1"/>
      <c r="BJ173" s="1"/>
      <c r="BK173" s="1"/>
      <c r="BL173" s="1"/>
      <c r="BM173" s="1"/>
      <c r="BN173" s="1"/>
      <c r="BO173" s="1"/>
      <c r="BP173" s="1"/>
      <c r="BQ173" s="1"/>
      <c r="BR173" s="1"/>
    </row>
    <row r="174" spans="1:70" ht="14.25" customHeight="1" x14ac:dyDescent="0.3">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c r="AD174" s="1"/>
      <c r="AE174" s="1"/>
      <c r="AF174" s="1"/>
      <c r="AG174" s="1"/>
      <c r="AH174" s="1"/>
      <c r="AI174" s="1"/>
      <c r="AJ174" s="1"/>
      <c r="AK174" s="1"/>
      <c r="AL174" s="1"/>
      <c r="AM174" s="1"/>
      <c r="AN174" s="1"/>
      <c r="AO174" s="1"/>
      <c r="AP174" s="1"/>
      <c r="AQ174" s="1"/>
      <c r="AR174" s="1"/>
      <c r="AS174" s="1"/>
      <c r="AT174" s="1"/>
      <c r="AU174" s="1"/>
      <c r="AV174" s="1"/>
      <c r="AW174" s="1"/>
      <c r="AX174" s="1"/>
      <c r="AY174" s="1"/>
      <c r="AZ174" s="1"/>
      <c r="BA174" s="1"/>
      <c r="BB174" s="1"/>
      <c r="BC174" s="1"/>
      <c r="BD174" s="1"/>
      <c r="BE174" s="1"/>
      <c r="BF174" s="1"/>
      <c r="BG174" s="1"/>
      <c r="BH174" s="1"/>
      <c r="BI174" s="1"/>
      <c r="BJ174" s="1"/>
      <c r="BK174" s="1"/>
      <c r="BL174" s="1"/>
      <c r="BM174" s="1"/>
      <c r="BN174" s="1"/>
      <c r="BO174" s="1"/>
      <c r="BP174" s="1"/>
      <c r="BQ174" s="1"/>
      <c r="BR174" s="1"/>
    </row>
    <row r="175" spans="1:70" ht="14.25" customHeight="1" x14ac:dyDescent="0.3">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c r="AD175" s="1"/>
      <c r="AE175" s="1"/>
      <c r="AF175" s="1"/>
      <c r="AG175" s="1"/>
      <c r="AH175" s="1"/>
      <c r="AI175" s="1"/>
      <c r="AJ175" s="1"/>
      <c r="AK175" s="1"/>
      <c r="AL175" s="1"/>
      <c r="AM175" s="1"/>
      <c r="AN175" s="1"/>
      <c r="AO175" s="1"/>
      <c r="AP175" s="1"/>
      <c r="AQ175" s="1"/>
      <c r="AR175" s="1"/>
      <c r="AS175" s="1"/>
      <c r="AT175" s="1"/>
      <c r="AU175" s="1"/>
      <c r="AV175" s="1"/>
      <c r="AW175" s="1"/>
      <c r="AX175" s="1"/>
      <c r="AY175" s="1"/>
      <c r="AZ175" s="1"/>
      <c r="BA175" s="1"/>
      <c r="BB175" s="1"/>
      <c r="BC175" s="1"/>
      <c r="BD175" s="1"/>
      <c r="BE175" s="1"/>
      <c r="BF175" s="1"/>
      <c r="BG175" s="1"/>
      <c r="BH175" s="1"/>
      <c r="BI175" s="1"/>
      <c r="BJ175" s="1"/>
      <c r="BK175" s="1"/>
      <c r="BL175" s="1"/>
      <c r="BM175" s="1"/>
      <c r="BN175" s="1"/>
      <c r="BO175" s="1"/>
      <c r="BP175" s="1"/>
      <c r="BQ175" s="1"/>
      <c r="BR175" s="1"/>
    </row>
    <row r="176" spans="1:70" ht="14.25" customHeight="1" x14ac:dyDescent="0.3">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c r="AD176" s="1"/>
      <c r="AE176" s="1"/>
      <c r="AF176" s="1"/>
      <c r="AG176" s="1"/>
      <c r="AH176" s="1"/>
      <c r="AI176" s="1"/>
      <c r="AJ176" s="1"/>
      <c r="AK176" s="1"/>
      <c r="AL176" s="1"/>
      <c r="AM176" s="1"/>
      <c r="AN176" s="1"/>
      <c r="AO176" s="1"/>
      <c r="AP176" s="1"/>
      <c r="AQ176" s="1"/>
      <c r="AR176" s="1"/>
      <c r="AS176" s="1"/>
      <c r="AT176" s="1"/>
      <c r="AU176" s="1"/>
      <c r="AV176" s="1"/>
      <c r="AW176" s="1"/>
      <c r="AX176" s="1"/>
      <c r="AY176" s="1"/>
      <c r="AZ176" s="1"/>
      <c r="BA176" s="1"/>
      <c r="BB176" s="1"/>
      <c r="BC176" s="1"/>
      <c r="BD176" s="1"/>
      <c r="BE176" s="1"/>
      <c r="BF176" s="1"/>
      <c r="BG176" s="1"/>
      <c r="BH176" s="1"/>
      <c r="BI176" s="1"/>
      <c r="BJ176" s="1"/>
      <c r="BK176" s="1"/>
      <c r="BL176" s="1"/>
      <c r="BM176" s="1"/>
      <c r="BN176" s="1"/>
      <c r="BO176" s="1"/>
      <c r="BP176" s="1"/>
      <c r="BQ176" s="1"/>
      <c r="BR176" s="1"/>
    </row>
    <row r="177" spans="1:70" ht="14.25" customHeight="1" x14ac:dyDescent="0.3">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c r="AD177" s="1"/>
      <c r="AE177" s="1"/>
      <c r="AF177" s="1"/>
      <c r="AG177" s="1"/>
      <c r="AH177" s="1"/>
      <c r="AI177" s="1"/>
      <c r="AJ177" s="1"/>
      <c r="AK177" s="1"/>
      <c r="AL177" s="1"/>
      <c r="AM177" s="1"/>
      <c r="AN177" s="1"/>
      <c r="AO177" s="1"/>
      <c r="AP177" s="1"/>
      <c r="AQ177" s="1"/>
      <c r="AR177" s="1"/>
      <c r="AS177" s="1"/>
      <c r="AT177" s="1"/>
      <c r="AU177" s="1"/>
      <c r="AV177" s="1"/>
      <c r="AW177" s="1"/>
      <c r="AX177" s="1"/>
      <c r="AY177" s="1"/>
      <c r="AZ177" s="1"/>
      <c r="BA177" s="1"/>
      <c r="BB177" s="1"/>
      <c r="BC177" s="1"/>
      <c r="BD177" s="1"/>
      <c r="BE177" s="1"/>
      <c r="BF177" s="1"/>
      <c r="BG177" s="1"/>
      <c r="BH177" s="1"/>
      <c r="BI177" s="1"/>
      <c r="BJ177" s="1"/>
      <c r="BK177" s="1"/>
      <c r="BL177" s="1"/>
      <c r="BM177" s="1"/>
      <c r="BN177" s="1"/>
      <c r="BO177" s="1"/>
      <c r="BP177" s="1"/>
      <c r="BQ177" s="1"/>
      <c r="BR177" s="1"/>
    </row>
    <row r="178" spans="1:70" ht="14.25" customHeight="1" x14ac:dyDescent="0.3">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c r="AD178" s="1"/>
      <c r="AE178" s="1"/>
      <c r="AF178" s="1"/>
      <c r="AG178" s="1"/>
      <c r="AH178" s="1"/>
      <c r="AI178" s="1"/>
      <c r="AJ178" s="1"/>
      <c r="AK178" s="1"/>
      <c r="AL178" s="1"/>
      <c r="AM178" s="1"/>
      <c r="AN178" s="1"/>
      <c r="AO178" s="1"/>
      <c r="AP178" s="1"/>
      <c r="AQ178" s="1"/>
      <c r="AR178" s="1"/>
      <c r="AS178" s="1"/>
      <c r="AT178" s="1"/>
      <c r="AU178" s="1"/>
      <c r="AV178" s="1"/>
      <c r="AW178" s="1"/>
      <c r="AX178" s="1"/>
      <c r="AY178" s="1"/>
      <c r="AZ178" s="1"/>
      <c r="BA178" s="1"/>
      <c r="BB178" s="1"/>
      <c r="BC178" s="1"/>
      <c r="BD178" s="1"/>
      <c r="BE178" s="1"/>
      <c r="BF178" s="1"/>
      <c r="BG178" s="1"/>
      <c r="BH178" s="1"/>
      <c r="BI178" s="1"/>
      <c r="BJ178" s="1"/>
      <c r="BK178" s="1"/>
      <c r="BL178" s="1"/>
      <c r="BM178" s="1"/>
      <c r="BN178" s="1"/>
      <c r="BO178" s="1"/>
      <c r="BP178" s="1"/>
      <c r="BQ178" s="1"/>
      <c r="BR178" s="1"/>
    </row>
    <row r="179" spans="1:70" ht="14.25" customHeight="1" x14ac:dyDescent="0.3">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c r="AD179" s="1"/>
      <c r="AE179" s="1"/>
      <c r="AF179" s="1"/>
      <c r="AG179" s="1"/>
      <c r="AH179" s="1"/>
      <c r="AI179" s="1"/>
      <c r="AJ179" s="1"/>
      <c r="AK179" s="1"/>
      <c r="AL179" s="1"/>
      <c r="AM179" s="1"/>
      <c r="AN179" s="1"/>
      <c r="AO179" s="1"/>
      <c r="AP179" s="1"/>
      <c r="AQ179" s="1"/>
      <c r="AR179" s="1"/>
      <c r="AS179" s="1"/>
      <c r="AT179" s="1"/>
      <c r="AU179" s="1"/>
      <c r="AV179" s="1"/>
      <c r="AW179" s="1"/>
      <c r="AX179" s="1"/>
      <c r="AY179" s="1"/>
      <c r="AZ179" s="1"/>
      <c r="BA179" s="1"/>
      <c r="BB179" s="1"/>
      <c r="BC179" s="1"/>
      <c r="BD179" s="1"/>
      <c r="BE179" s="1"/>
      <c r="BF179" s="1"/>
      <c r="BG179" s="1"/>
      <c r="BH179" s="1"/>
      <c r="BI179" s="1"/>
      <c r="BJ179" s="1"/>
      <c r="BK179" s="1"/>
      <c r="BL179" s="1"/>
      <c r="BM179" s="1"/>
      <c r="BN179" s="1"/>
      <c r="BO179" s="1"/>
      <c r="BP179" s="1"/>
      <c r="BQ179" s="1"/>
      <c r="BR179" s="1"/>
    </row>
    <row r="180" spans="1:70" ht="14.25" customHeight="1" x14ac:dyDescent="0.3">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c r="AD180" s="1"/>
      <c r="AE180" s="1"/>
      <c r="AF180" s="1"/>
      <c r="AG180" s="1"/>
      <c r="AH180" s="1"/>
      <c r="AI180" s="1"/>
      <c r="AJ180" s="1"/>
      <c r="AK180" s="1"/>
      <c r="AL180" s="1"/>
      <c r="AM180" s="1"/>
      <c r="AN180" s="1"/>
      <c r="AO180" s="1"/>
      <c r="AP180" s="1"/>
      <c r="AQ180" s="1"/>
      <c r="AR180" s="1"/>
      <c r="AS180" s="1"/>
      <c r="AT180" s="1"/>
      <c r="AU180" s="1"/>
      <c r="AV180" s="1"/>
      <c r="AW180" s="1"/>
      <c r="AX180" s="1"/>
      <c r="AY180" s="1"/>
      <c r="AZ180" s="1"/>
      <c r="BA180" s="1"/>
      <c r="BB180" s="1"/>
      <c r="BC180" s="1"/>
      <c r="BD180" s="1"/>
      <c r="BE180" s="1"/>
      <c r="BF180" s="1"/>
      <c r="BG180" s="1"/>
      <c r="BH180" s="1"/>
      <c r="BI180" s="1"/>
      <c r="BJ180" s="1"/>
      <c r="BK180" s="1"/>
      <c r="BL180" s="1"/>
      <c r="BM180" s="1"/>
      <c r="BN180" s="1"/>
      <c r="BO180" s="1"/>
      <c r="BP180" s="1"/>
      <c r="BQ180" s="1"/>
      <c r="BR180" s="1"/>
    </row>
    <row r="181" spans="1:70" ht="14.25" customHeight="1" x14ac:dyDescent="0.3">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c r="AD181" s="1"/>
      <c r="AE181" s="1"/>
      <c r="AF181" s="1"/>
      <c r="AG181" s="1"/>
      <c r="AH181" s="1"/>
      <c r="AI181" s="1"/>
      <c r="AJ181" s="1"/>
      <c r="AK181" s="1"/>
      <c r="AL181" s="1"/>
      <c r="AM181" s="1"/>
      <c r="AN181" s="1"/>
      <c r="AO181" s="1"/>
      <c r="AP181" s="1"/>
      <c r="AQ181" s="1"/>
      <c r="AR181" s="1"/>
      <c r="AS181" s="1"/>
      <c r="AT181" s="1"/>
      <c r="AU181" s="1"/>
      <c r="AV181" s="1"/>
      <c r="AW181" s="1"/>
      <c r="AX181" s="1"/>
      <c r="AY181" s="1"/>
      <c r="AZ181" s="1"/>
      <c r="BA181" s="1"/>
      <c r="BB181" s="1"/>
      <c r="BC181" s="1"/>
      <c r="BD181" s="1"/>
      <c r="BE181" s="1"/>
      <c r="BF181" s="1"/>
      <c r="BG181" s="1"/>
      <c r="BH181" s="1"/>
      <c r="BI181" s="1"/>
      <c r="BJ181" s="1"/>
      <c r="BK181" s="1"/>
      <c r="BL181" s="1"/>
      <c r="BM181" s="1"/>
      <c r="BN181" s="1"/>
      <c r="BO181" s="1"/>
      <c r="BP181" s="1"/>
      <c r="BQ181" s="1"/>
      <c r="BR181" s="1"/>
    </row>
    <row r="182" spans="1:70" ht="14.25" customHeight="1" x14ac:dyDescent="0.3">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c r="AD182" s="1"/>
      <c r="AE182" s="1"/>
      <c r="AF182" s="1"/>
      <c r="AG182" s="1"/>
      <c r="AH182" s="1"/>
      <c r="AI182" s="1"/>
      <c r="AJ182" s="1"/>
      <c r="AK182" s="1"/>
      <c r="AL182" s="1"/>
      <c r="AM182" s="1"/>
      <c r="AN182" s="1"/>
      <c r="AO182" s="1"/>
      <c r="AP182" s="1"/>
      <c r="AQ182" s="1"/>
      <c r="AR182" s="1"/>
      <c r="AS182" s="1"/>
      <c r="AT182" s="1"/>
      <c r="AU182" s="1"/>
      <c r="AV182" s="1"/>
      <c r="AW182" s="1"/>
      <c r="AX182" s="1"/>
      <c r="AY182" s="1"/>
      <c r="AZ182" s="1"/>
      <c r="BA182" s="1"/>
      <c r="BB182" s="1"/>
      <c r="BC182" s="1"/>
      <c r="BD182" s="1"/>
      <c r="BE182" s="1"/>
      <c r="BF182" s="1"/>
      <c r="BG182" s="1"/>
      <c r="BH182" s="1"/>
      <c r="BI182" s="1"/>
      <c r="BJ182" s="1"/>
      <c r="BK182" s="1"/>
      <c r="BL182" s="1"/>
      <c r="BM182" s="1"/>
      <c r="BN182" s="1"/>
      <c r="BO182" s="1"/>
      <c r="BP182" s="1"/>
      <c r="BQ182" s="1"/>
      <c r="BR182" s="1"/>
    </row>
    <row r="183" spans="1:70" ht="14.25" customHeight="1" x14ac:dyDescent="0.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c r="AD183" s="1"/>
      <c r="AE183" s="1"/>
      <c r="AF183" s="1"/>
      <c r="AG183" s="1"/>
      <c r="AH183" s="1"/>
      <c r="AI183" s="1"/>
      <c r="AJ183" s="1"/>
      <c r="AK183" s="1"/>
      <c r="AL183" s="1"/>
      <c r="AM183" s="1"/>
      <c r="AN183" s="1"/>
      <c r="AO183" s="1"/>
      <c r="AP183" s="1"/>
      <c r="AQ183" s="1"/>
      <c r="AR183" s="1"/>
      <c r="AS183" s="1"/>
      <c r="AT183" s="1"/>
      <c r="AU183" s="1"/>
      <c r="AV183" s="1"/>
      <c r="AW183" s="1"/>
      <c r="AX183" s="1"/>
      <c r="AY183" s="1"/>
      <c r="AZ183" s="1"/>
      <c r="BA183" s="1"/>
      <c r="BB183" s="1"/>
      <c r="BC183" s="1"/>
      <c r="BD183" s="1"/>
      <c r="BE183" s="1"/>
      <c r="BF183" s="1"/>
      <c r="BG183" s="1"/>
      <c r="BH183" s="1"/>
      <c r="BI183" s="1"/>
      <c r="BJ183" s="1"/>
      <c r="BK183" s="1"/>
      <c r="BL183" s="1"/>
      <c r="BM183" s="1"/>
      <c r="BN183" s="1"/>
      <c r="BO183" s="1"/>
      <c r="BP183" s="1"/>
      <c r="BQ183" s="1"/>
      <c r="BR183" s="1"/>
    </row>
    <row r="184" spans="1:70" ht="14.25" customHeight="1" x14ac:dyDescent="0.3">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c r="AD184" s="1"/>
      <c r="AE184" s="1"/>
      <c r="AF184" s="1"/>
      <c r="AG184" s="1"/>
      <c r="AH184" s="1"/>
      <c r="AI184" s="1"/>
      <c r="AJ184" s="1"/>
      <c r="AK184" s="1"/>
      <c r="AL184" s="1"/>
      <c r="AM184" s="1"/>
      <c r="AN184" s="1"/>
      <c r="AO184" s="1"/>
      <c r="AP184" s="1"/>
      <c r="AQ184" s="1"/>
      <c r="AR184" s="1"/>
      <c r="AS184" s="1"/>
      <c r="AT184" s="1"/>
      <c r="AU184" s="1"/>
      <c r="AV184" s="1"/>
      <c r="AW184" s="1"/>
      <c r="AX184" s="1"/>
      <c r="AY184" s="1"/>
      <c r="AZ184" s="1"/>
      <c r="BA184" s="1"/>
      <c r="BB184" s="1"/>
      <c r="BC184" s="1"/>
      <c r="BD184" s="1"/>
      <c r="BE184" s="1"/>
      <c r="BF184" s="1"/>
      <c r="BG184" s="1"/>
      <c r="BH184" s="1"/>
      <c r="BI184" s="1"/>
      <c r="BJ184" s="1"/>
      <c r="BK184" s="1"/>
      <c r="BL184" s="1"/>
      <c r="BM184" s="1"/>
      <c r="BN184" s="1"/>
      <c r="BO184" s="1"/>
      <c r="BP184" s="1"/>
      <c r="BQ184" s="1"/>
      <c r="BR184" s="1"/>
    </row>
    <row r="185" spans="1:70" ht="14.25" customHeight="1" x14ac:dyDescent="0.3">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c r="AD185" s="1"/>
      <c r="AE185" s="1"/>
      <c r="AF185" s="1"/>
      <c r="AG185" s="1"/>
      <c r="AH185" s="1"/>
      <c r="AI185" s="1"/>
      <c r="AJ185" s="1"/>
      <c r="AK185" s="1"/>
      <c r="AL185" s="1"/>
      <c r="AM185" s="1"/>
      <c r="AN185" s="1"/>
      <c r="AO185" s="1"/>
      <c r="AP185" s="1"/>
      <c r="AQ185" s="1"/>
      <c r="AR185" s="1"/>
      <c r="AS185" s="1"/>
      <c r="AT185" s="1"/>
      <c r="AU185" s="1"/>
      <c r="AV185" s="1"/>
      <c r="AW185" s="1"/>
      <c r="AX185" s="1"/>
      <c r="AY185" s="1"/>
      <c r="AZ185" s="1"/>
      <c r="BA185" s="1"/>
      <c r="BB185" s="1"/>
      <c r="BC185" s="1"/>
      <c r="BD185" s="1"/>
      <c r="BE185" s="1"/>
      <c r="BF185" s="1"/>
      <c r="BG185" s="1"/>
      <c r="BH185" s="1"/>
      <c r="BI185" s="1"/>
      <c r="BJ185" s="1"/>
      <c r="BK185" s="1"/>
      <c r="BL185" s="1"/>
      <c r="BM185" s="1"/>
      <c r="BN185" s="1"/>
      <c r="BO185" s="1"/>
      <c r="BP185" s="1"/>
      <c r="BQ185" s="1"/>
      <c r="BR185" s="1"/>
    </row>
    <row r="186" spans="1:70" ht="14.25" customHeight="1" x14ac:dyDescent="0.3">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c r="AD186" s="1"/>
      <c r="AE186" s="1"/>
      <c r="AF186" s="1"/>
      <c r="AG186" s="1"/>
      <c r="AH186" s="1"/>
      <c r="AI186" s="1"/>
      <c r="AJ186" s="1"/>
      <c r="AK186" s="1"/>
      <c r="AL186" s="1"/>
      <c r="AM186" s="1"/>
      <c r="AN186" s="1"/>
      <c r="AO186" s="1"/>
      <c r="AP186" s="1"/>
      <c r="AQ186" s="1"/>
      <c r="AR186" s="1"/>
      <c r="AS186" s="1"/>
      <c r="AT186" s="1"/>
      <c r="AU186" s="1"/>
      <c r="AV186" s="1"/>
      <c r="AW186" s="1"/>
      <c r="AX186" s="1"/>
      <c r="AY186" s="1"/>
      <c r="AZ186" s="1"/>
      <c r="BA186" s="1"/>
      <c r="BB186" s="1"/>
      <c r="BC186" s="1"/>
      <c r="BD186" s="1"/>
      <c r="BE186" s="1"/>
      <c r="BF186" s="1"/>
      <c r="BG186" s="1"/>
      <c r="BH186" s="1"/>
      <c r="BI186" s="1"/>
      <c r="BJ186" s="1"/>
      <c r="BK186" s="1"/>
      <c r="BL186" s="1"/>
      <c r="BM186" s="1"/>
      <c r="BN186" s="1"/>
      <c r="BO186" s="1"/>
      <c r="BP186" s="1"/>
      <c r="BQ186" s="1"/>
      <c r="BR186" s="1"/>
    </row>
    <row r="187" spans="1:70" ht="14.25" customHeight="1" x14ac:dyDescent="0.3">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c r="AD187" s="1"/>
      <c r="AE187" s="1"/>
      <c r="AF187" s="1"/>
      <c r="AG187" s="1"/>
      <c r="AH187" s="1"/>
      <c r="AI187" s="1"/>
      <c r="AJ187" s="1"/>
      <c r="AK187" s="1"/>
      <c r="AL187" s="1"/>
      <c r="AM187" s="1"/>
      <c r="AN187" s="1"/>
      <c r="AO187" s="1"/>
      <c r="AP187" s="1"/>
      <c r="AQ187" s="1"/>
      <c r="AR187" s="1"/>
      <c r="AS187" s="1"/>
      <c r="AT187" s="1"/>
      <c r="AU187" s="1"/>
      <c r="AV187" s="1"/>
      <c r="AW187" s="1"/>
      <c r="AX187" s="1"/>
      <c r="AY187" s="1"/>
      <c r="AZ187" s="1"/>
      <c r="BA187" s="1"/>
      <c r="BB187" s="1"/>
      <c r="BC187" s="1"/>
      <c r="BD187" s="1"/>
      <c r="BE187" s="1"/>
      <c r="BF187" s="1"/>
      <c r="BG187" s="1"/>
      <c r="BH187" s="1"/>
      <c r="BI187" s="1"/>
      <c r="BJ187" s="1"/>
      <c r="BK187" s="1"/>
      <c r="BL187" s="1"/>
      <c r="BM187" s="1"/>
      <c r="BN187" s="1"/>
      <c r="BO187" s="1"/>
      <c r="BP187" s="1"/>
      <c r="BQ187" s="1"/>
      <c r="BR187" s="1"/>
    </row>
    <row r="188" spans="1:70" ht="14.25" customHeight="1" x14ac:dyDescent="0.3">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c r="AD188" s="1"/>
      <c r="AE188" s="1"/>
      <c r="AF188" s="1"/>
      <c r="AG188" s="1"/>
      <c r="AH188" s="1"/>
      <c r="AI188" s="1"/>
      <c r="AJ188" s="1"/>
      <c r="AK188" s="1"/>
      <c r="AL188" s="1"/>
      <c r="AM188" s="1"/>
      <c r="AN188" s="1"/>
      <c r="AO188" s="1"/>
      <c r="AP188" s="1"/>
      <c r="AQ188" s="1"/>
      <c r="AR188" s="1"/>
      <c r="AS188" s="1"/>
      <c r="AT188" s="1"/>
      <c r="AU188" s="1"/>
      <c r="AV188" s="1"/>
      <c r="AW188" s="1"/>
      <c r="AX188" s="1"/>
      <c r="AY188" s="1"/>
      <c r="AZ188" s="1"/>
      <c r="BA188" s="1"/>
      <c r="BB188" s="1"/>
      <c r="BC188" s="1"/>
      <c r="BD188" s="1"/>
      <c r="BE188" s="1"/>
      <c r="BF188" s="1"/>
      <c r="BG188" s="1"/>
      <c r="BH188" s="1"/>
      <c r="BI188" s="1"/>
      <c r="BJ188" s="1"/>
      <c r="BK188" s="1"/>
      <c r="BL188" s="1"/>
      <c r="BM188" s="1"/>
      <c r="BN188" s="1"/>
      <c r="BO188" s="1"/>
      <c r="BP188" s="1"/>
      <c r="BQ188" s="1"/>
      <c r="BR188" s="1"/>
    </row>
    <row r="189" spans="1:70" ht="14.25" customHeight="1" x14ac:dyDescent="0.3">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c r="AD189" s="1"/>
      <c r="AE189" s="1"/>
      <c r="AF189" s="1"/>
      <c r="AG189" s="1"/>
      <c r="AH189" s="1"/>
      <c r="AI189" s="1"/>
      <c r="AJ189" s="1"/>
      <c r="AK189" s="1"/>
      <c r="AL189" s="1"/>
      <c r="AM189" s="1"/>
      <c r="AN189" s="1"/>
      <c r="AO189" s="1"/>
      <c r="AP189" s="1"/>
      <c r="AQ189" s="1"/>
      <c r="AR189" s="1"/>
      <c r="AS189" s="1"/>
      <c r="AT189" s="1"/>
      <c r="AU189" s="1"/>
      <c r="AV189" s="1"/>
      <c r="AW189" s="1"/>
      <c r="AX189" s="1"/>
      <c r="AY189" s="1"/>
      <c r="AZ189" s="1"/>
      <c r="BA189" s="1"/>
      <c r="BB189" s="1"/>
      <c r="BC189" s="1"/>
      <c r="BD189" s="1"/>
      <c r="BE189" s="1"/>
      <c r="BF189" s="1"/>
      <c r="BG189" s="1"/>
      <c r="BH189" s="1"/>
      <c r="BI189" s="1"/>
      <c r="BJ189" s="1"/>
      <c r="BK189" s="1"/>
      <c r="BL189" s="1"/>
      <c r="BM189" s="1"/>
      <c r="BN189" s="1"/>
      <c r="BO189" s="1"/>
      <c r="BP189" s="1"/>
      <c r="BQ189" s="1"/>
      <c r="BR189" s="1"/>
    </row>
    <row r="190" spans="1:70" ht="14.25" customHeight="1" x14ac:dyDescent="0.3">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c r="AD190" s="1"/>
      <c r="AE190" s="1"/>
      <c r="AF190" s="1"/>
      <c r="AG190" s="1"/>
      <c r="AH190" s="1"/>
      <c r="AI190" s="1"/>
      <c r="AJ190" s="1"/>
      <c r="AK190" s="1"/>
      <c r="AL190" s="1"/>
      <c r="AM190" s="1"/>
      <c r="AN190" s="1"/>
      <c r="AO190" s="1"/>
      <c r="AP190" s="1"/>
      <c r="AQ190" s="1"/>
      <c r="AR190" s="1"/>
      <c r="AS190" s="1"/>
      <c r="AT190" s="1"/>
      <c r="AU190" s="1"/>
      <c r="AV190" s="1"/>
      <c r="AW190" s="1"/>
      <c r="AX190" s="1"/>
      <c r="AY190" s="1"/>
      <c r="AZ190" s="1"/>
      <c r="BA190" s="1"/>
      <c r="BB190" s="1"/>
      <c r="BC190" s="1"/>
      <c r="BD190" s="1"/>
      <c r="BE190" s="1"/>
      <c r="BF190" s="1"/>
      <c r="BG190" s="1"/>
      <c r="BH190" s="1"/>
      <c r="BI190" s="1"/>
      <c r="BJ190" s="1"/>
      <c r="BK190" s="1"/>
      <c r="BL190" s="1"/>
      <c r="BM190" s="1"/>
      <c r="BN190" s="1"/>
      <c r="BO190" s="1"/>
      <c r="BP190" s="1"/>
      <c r="BQ190" s="1"/>
      <c r="BR190" s="1"/>
    </row>
    <row r="191" spans="1:70" ht="14.25" customHeight="1" x14ac:dyDescent="0.3">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c r="AD191" s="1"/>
      <c r="AE191" s="1"/>
      <c r="AF191" s="1"/>
      <c r="AG191" s="1"/>
      <c r="AH191" s="1"/>
      <c r="AI191" s="1"/>
      <c r="AJ191" s="1"/>
      <c r="AK191" s="1"/>
      <c r="AL191" s="1"/>
      <c r="AM191" s="1"/>
      <c r="AN191" s="1"/>
      <c r="AO191" s="1"/>
      <c r="AP191" s="1"/>
      <c r="AQ191" s="1"/>
      <c r="AR191" s="1"/>
      <c r="AS191" s="1"/>
      <c r="AT191" s="1"/>
      <c r="AU191" s="1"/>
      <c r="AV191" s="1"/>
      <c r="AW191" s="1"/>
      <c r="AX191" s="1"/>
      <c r="AY191" s="1"/>
      <c r="AZ191" s="1"/>
      <c r="BA191" s="1"/>
      <c r="BB191" s="1"/>
      <c r="BC191" s="1"/>
      <c r="BD191" s="1"/>
      <c r="BE191" s="1"/>
      <c r="BF191" s="1"/>
      <c r="BG191" s="1"/>
      <c r="BH191" s="1"/>
      <c r="BI191" s="1"/>
      <c r="BJ191" s="1"/>
      <c r="BK191" s="1"/>
      <c r="BL191" s="1"/>
      <c r="BM191" s="1"/>
      <c r="BN191" s="1"/>
      <c r="BO191" s="1"/>
      <c r="BP191" s="1"/>
      <c r="BQ191" s="1"/>
      <c r="BR191" s="1"/>
    </row>
    <row r="192" spans="1:70" ht="14.25" customHeight="1" x14ac:dyDescent="0.3">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c r="AD192" s="1"/>
      <c r="AE192" s="1"/>
      <c r="AF192" s="1"/>
      <c r="AG192" s="1"/>
      <c r="AH192" s="1"/>
      <c r="AI192" s="1"/>
      <c r="AJ192" s="1"/>
      <c r="AK192" s="1"/>
      <c r="AL192" s="1"/>
      <c r="AM192" s="1"/>
      <c r="AN192" s="1"/>
      <c r="AO192" s="1"/>
      <c r="AP192" s="1"/>
      <c r="AQ192" s="1"/>
      <c r="AR192" s="1"/>
      <c r="AS192" s="1"/>
      <c r="AT192" s="1"/>
      <c r="AU192" s="1"/>
      <c r="AV192" s="1"/>
      <c r="AW192" s="1"/>
      <c r="AX192" s="1"/>
      <c r="AY192" s="1"/>
      <c r="AZ192" s="1"/>
      <c r="BA192" s="1"/>
      <c r="BB192" s="1"/>
      <c r="BC192" s="1"/>
      <c r="BD192" s="1"/>
      <c r="BE192" s="1"/>
      <c r="BF192" s="1"/>
      <c r="BG192" s="1"/>
      <c r="BH192" s="1"/>
      <c r="BI192" s="1"/>
      <c r="BJ192" s="1"/>
      <c r="BK192" s="1"/>
      <c r="BL192" s="1"/>
      <c r="BM192" s="1"/>
      <c r="BN192" s="1"/>
      <c r="BO192" s="1"/>
      <c r="BP192" s="1"/>
      <c r="BQ192" s="1"/>
      <c r="BR192" s="1"/>
    </row>
    <row r="193" spans="1:70" ht="14.25" customHeight="1" x14ac:dyDescent="0.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c r="AD193" s="1"/>
      <c r="AE193" s="1"/>
      <c r="AF193" s="1"/>
      <c r="AG193" s="1"/>
      <c r="AH193" s="1"/>
      <c r="AI193" s="1"/>
      <c r="AJ193" s="1"/>
      <c r="AK193" s="1"/>
      <c r="AL193" s="1"/>
      <c r="AM193" s="1"/>
      <c r="AN193" s="1"/>
      <c r="AO193" s="1"/>
      <c r="AP193" s="1"/>
      <c r="AQ193" s="1"/>
      <c r="AR193" s="1"/>
      <c r="AS193" s="1"/>
      <c r="AT193" s="1"/>
      <c r="AU193" s="1"/>
      <c r="AV193" s="1"/>
      <c r="AW193" s="1"/>
      <c r="AX193" s="1"/>
      <c r="AY193" s="1"/>
      <c r="AZ193" s="1"/>
      <c r="BA193" s="1"/>
      <c r="BB193" s="1"/>
      <c r="BC193" s="1"/>
      <c r="BD193" s="1"/>
      <c r="BE193" s="1"/>
      <c r="BF193" s="1"/>
      <c r="BG193" s="1"/>
      <c r="BH193" s="1"/>
      <c r="BI193" s="1"/>
      <c r="BJ193" s="1"/>
      <c r="BK193" s="1"/>
      <c r="BL193" s="1"/>
      <c r="BM193" s="1"/>
      <c r="BN193" s="1"/>
      <c r="BO193" s="1"/>
      <c r="BP193" s="1"/>
      <c r="BQ193" s="1"/>
      <c r="BR193" s="1"/>
    </row>
    <row r="194" spans="1:70" ht="14.25" customHeight="1" x14ac:dyDescent="0.3">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c r="AD194" s="1"/>
      <c r="AE194" s="1"/>
      <c r="AF194" s="1"/>
      <c r="AG194" s="1"/>
      <c r="AH194" s="1"/>
      <c r="AI194" s="1"/>
      <c r="AJ194" s="1"/>
      <c r="AK194" s="1"/>
      <c r="AL194" s="1"/>
      <c r="AM194" s="1"/>
      <c r="AN194" s="1"/>
      <c r="AO194" s="1"/>
      <c r="AP194" s="1"/>
      <c r="AQ194" s="1"/>
      <c r="AR194" s="1"/>
      <c r="AS194" s="1"/>
      <c r="AT194" s="1"/>
      <c r="AU194" s="1"/>
      <c r="AV194" s="1"/>
      <c r="AW194" s="1"/>
      <c r="AX194" s="1"/>
      <c r="AY194" s="1"/>
      <c r="AZ194" s="1"/>
      <c r="BA194" s="1"/>
      <c r="BB194" s="1"/>
      <c r="BC194" s="1"/>
      <c r="BD194" s="1"/>
      <c r="BE194" s="1"/>
      <c r="BF194" s="1"/>
      <c r="BG194" s="1"/>
      <c r="BH194" s="1"/>
      <c r="BI194" s="1"/>
      <c r="BJ194" s="1"/>
      <c r="BK194" s="1"/>
      <c r="BL194" s="1"/>
      <c r="BM194" s="1"/>
      <c r="BN194" s="1"/>
      <c r="BO194" s="1"/>
      <c r="BP194" s="1"/>
      <c r="BQ194" s="1"/>
      <c r="BR194" s="1"/>
    </row>
    <row r="195" spans="1:70" ht="14.25" customHeight="1" x14ac:dyDescent="0.3">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c r="AD195" s="1"/>
      <c r="AE195" s="1"/>
      <c r="AF195" s="1"/>
      <c r="AG195" s="1"/>
      <c r="AH195" s="1"/>
      <c r="AI195" s="1"/>
      <c r="AJ195" s="1"/>
      <c r="AK195" s="1"/>
      <c r="AL195" s="1"/>
      <c r="AM195" s="1"/>
      <c r="AN195" s="1"/>
      <c r="AO195" s="1"/>
      <c r="AP195" s="1"/>
      <c r="AQ195" s="1"/>
      <c r="AR195" s="1"/>
      <c r="AS195" s="1"/>
      <c r="AT195" s="1"/>
      <c r="AU195" s="1"/>
      <c r="AV195" s="1"/>
      <c r="AW195" s="1"/>
      <c r="AX195" s="1"/>
      <c r="AY195" s="1"/>
      <c r="AZ195" s="1"/>
      <c r="BA195" s="1"/>
      <c r="BB195" s="1"/>
      <c r="BC195" s="1"/>
      <c r="BD195" s="1"/>
      <c r="BE195" s="1"/>
      <c r="BF195" s="1"/>
      <c r="BG195" s="1"/>
      <c r="BH195" s="1"/>
      <c r="BI195" s="1"/>
      <c r="BJ195" s="1"/>
      <c r="BK195" s="1"/>
      <c r="BL195" s="1"/>
      <c r="BM195" s="1"/>
      <c r="BN195" s="1"/>
      <c r="BO195" s="1"/>
      <c r="BP195" s="1"/>
      <c r="BQ195" s="1"/>
      <c r="BR195" s="1"/>
    </row>
    <row r="196" spans="1:70" ht="14.25" customHeight="1" x14ac:dyDescent="0.3">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c r="AD196" s="1"/>
      <c r="AE196" s="1"/>
      <c r="AF196" s="1"/>
      <c r="AG196" s="1"/>
      <c r="AH196" s="1"/>
      <c r="AI196" s="1"/>
      <c r="AJ196" s="1"/>
      <c r="AK196" s="1"/>
      <c r="AL196" s="1"/>
      <c r="AM196" s="1"/>
      <c r="AN196" s="1"/>
      <c r="AO196" s="1"/>
      <c r="AP196" s="1"/>
      <c r="AQ196" s="1"/>
      <c r="AR196" s="1"/>
      <c r="AS196" s="1"/>
      <c r="AT196" s="1"/>
      <c r="AU196" s="1"/>
      <c r="AV196" s="1"/>
      <c r="AW196" s="1"/>
      <c r="AX196" s="1"/>
      <c r="AY196" s="1"/>
      <c r="AZ196" s="1"/>
      <c r="BA196" s="1"/>
      <c r="BB196" s="1"/>
      <c r="BC196" s="1"/>
      <c r="BD196" s="1"/>
      <c r="BE196" s="1"/>
      <c r="BF196" s="1"/>
      <c r="BG196" s="1"/>
      <c r="BH196" s="1"/>
      <c r="BI196" s="1"/>
      <c r="BJ196" s="1"/>
      <c r="BK196" s="1"/>
      <c r="BL196" s="1"/>
      <c r="BM196" s="1"/>
      <c r="BN196" s="1"/>
      <c r="BO196" s="1"/>
      <c r="BP196" s="1"/>
      <c r="BQ196" s="1"/>
      <c r="BR196" s="1"/>
    </row>
    <row r="197" spans="1:70" ht="14.25" customHeight="1" x14ac:dyDescent="0.3">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c r="AE197" s="1"/>
      <c r="AF197" s="1"/>
      <c r="AG197" s="1"/>
      <c r="AH197" s="1"/>
      <c r="AI197" s="1"/>
      <c r="AJ197" s="1"/>
      <c r="AK197" s="1"/>
      <c r="AL197" s="1"/>
      <c r="AM197" s="1"/>
      <c r="AN197" s="1"/>
      <c r="AO197" s="1"/>
      <c r="AP197" s="1"/>
      <c r="AQ197" s="1"/>
      <c r="AR197" s="1"/>
      <c r="AS197" s="1"/>
      <c r="AT197" s="1"/>
      <c r="AU197" s="1"/>
      <c r="AV197" s="1"/>
      <c r="AW197" s="1"/>
      <c r="AX197" s="1"/>
      <c r="AY197" s="1"/>
      <c r="AZ197" s="1"/>
      <c r="BA197" s="1"/>
      <c r="BB197" s="1"/>
      <c r="BC197" s="1"/>
      <c r="BD197" s="1"/>
      <c r="BE197" s="1"/>
      <c r="BF197" s="1"/>
      <c r="BG197" s="1"/>
      <c r="BH197" s="1"/>
      <c r="BI197" s="1"/>
      <c r="BJ197" s="1"/>
      <c r="BK197" s="1"/>
      <c r="BL197" s="1"/>
      <c r="BM197" s="1"/>
      <c r="BN197" s="1"/>
      <c r="BO197" s="1"/>
      <c r="BP197" s="1"/>
      <c r="BQ197" s="1"/>
      <c r="BR197" s="1"/>
    </row>
    <row r="198" spans="1:70" ht="14.25" customHeight="1" x14ac:dyDescent="0.3">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c r="AD198" s="1"/>
      <c r="AE198" s="1"/>
      <c r="AF198" s="1"/>
      <c r="AG198" s="1"/>
      <c r="AH198" s="1"/>
      <c r="AI198" s="1"/>
      <c r="AJ198" s="1"/>
      <c r="AK198" s="1"/>
      <c r="AL198" s="1"/>
      <c r="AM198" s="1"/>
      <c r="AN198" s="1"/>
      <c r="AO198" s="1"/>
      <c r="AP198" s="1"/>
      <c r="AQ198" s="1"/>
      <c r="AR198" s="1"/>
      <c r="AS198" s="1"/>
      <c r="AT198" s="1"/>
      <c r="AU198" s="1"/>
      <c r="AV198" s="1"/>
      <c r="AW198" s="1"/>
      <c r="AX198" s="1"/>
      <c r="AY198" s="1"/>
      <c r="AZ198" s="1"/>
      <c r="BA198" s="1"/>
      <c r="BB198" s="1"/>
      <c r="BC198" s="1"/>
      <c r="BD198" s="1"/>
      <c r="BE198" s="1"/>
      <c r="BF198" s="1"/>
      <c r="BG198" s="1"/>
      <c r="BH198" s="1"/>
      <c r="BI198" s="1"/>
      <c r="BJ198" s="1"/>
      <c r="BK198" s="1"/>
      <c r="BL198" s="1"/>
      <c r="BM198" s="1"/>
      <c r="BN198" s="1"/>
      <c r="BO198" s="1"/>
      <c r="BP198" s="1"/>
      <c r="BQ198" s="1"/>
      <c r="BR198" s="1"/>
    </row>
    <row r="199" spans="1:70" ht="14.25" customHeight="1" x14ac:dyDescent="0.3">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c r="AD199" s="1"/>
      <c r="AE199" s="1"/>
      <c r="AF199" s="1"/>
      <c r="AG199" s="1"/>
      <c r="AH199" s="1"/>
      <c r="AI199" s="1"/>
      <c r="AJ199" s="1"/>
      <c r="AK199" s="1"/>
      <c r="AL199" s="1"/>
      <c r="AM199" s="1"/>
      <c r="AN199" s="1"/>
      <c r="AO199" s="1"/>
      <c r="AP199" s="1"/>
      <c r="AQ199" s="1"/>
      <c r="AR199" s="1"/>
      <c r="AS199" s="1"/>
      <c r="AT199" s="1"/>
      <c r="AU199" s="1"/>
      <c r="AV199" s="1"/>
      <c r="AW199" s="1"/>
      <c r="AX199" s="1"/>
      <c r="AY199" s="1"/>
      <c r="AZ199" s="1"/>
      <c r="BA199" s="1"/>
      <c r="BB199" s="1"/>
      <c r="BC199" s="1"/>
      <c r="BD199" s="1"/>
      <c r="BE199" s="1"/>
      <c r="BF199" s="1"/>
      <c r="BG199" s="1"/>
      <c r="BH199" s="1"/>
      <c r="BI199" s="1"/>
      <c r="BJ199" s="1"/>
      <c r="BK199" s="1"/>
      <c r="BL199" s="1"/>
      <c r="BM199" s="1"/>
      <c r="BN199" s="1"/>
      <c r="BO199" s="1"/>
      <c r="BP199" s="1"/>
      <c r="BQ199" s="1"/>
      <c r="BR199" s="1"/>
    </row>
    <row r="200" spans="1:70" ht="14.25" customHeight="1" x14ac:dyDescent="0.3">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c r="AD200" s="1"/>
      <c r="AE200" s="1"/>
      <c r="AF200" s="1"/>
      <c r="AG200" s="1"/>
      <c r="AH200" s="1"/>
      <c r="AI200" s="1"/>
      <c r="AJ200" s="1"/>
      <c r="AK200" s="1"/>
      <c r="AL200" s="1"/>
      <c r="AM200" s="1"/>
      <c r="AN200" s="1"/>
      <c r="AO200" s="1"/>
      <c r="AP200" s="1"/>
      <c r="AQ200" s="1"/>
      <c r="AR200" s="1"/>
      <c r="AS200" s="1"/>
      <c r="AT200" s="1"/>
      <c r="AU200" s="1"/>
      <c r="AV200" s="1"/>
      <c r="AW200" s="1"/>
      <c r="AX200" s="1"/>
      <c r="AY200" s="1"/>
      <c r="AZ200" s="1"/>
      <c r="BA200" s="1"/>
      <c r="BB200" s="1"/>
      <c r="BC200" s="1"/>
      <c r="BD200" s="1"/>
      <c r="BE200" s="1"/>
      <c r="BF200" s="1"/>
      <c r="BG200" s="1"/>
      <c r="BH200" s="1"/>
      <c r="BI200" s="1"/>
      <c r="BJ200" s="1"/>
      <c r="BK200" s="1"/>
      <c r="BL200" s="1"/>
      <c r="BM200" s="1"/>
      <c r="BN200" s="1"/>
      <c r="BO200" s="1"/>
      <c r="BP200" s="1"/>
      <c r="BQ200" s="1"/>
      <c r="BR200" s="1"/>
    </row>
    <row r="201" spans="1:70" ht="14.25" customHeight="1" x14ac:dyDescent="0.3">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c r="AC201" s="1"/>
      <c r="AD201" s="1"/>
      <c r="AE201" s="1"/>
      <c r="AF201" s="1"/>
      <c r="AG201" s="1"/>
      <c r="AH201" s="1"/>
      <c r="AI201" s="1"/>
      <c r="AJ201" s="1"/>
      <c r="AK201" s="1"/>
      <c r="AL201" s="1"/>
      <c r="AM201" s="1"/>
      <c r="AN201" s="1"/>
      <c r="AO201" s="1"/>
      <c r="AP201" s="1"/>
      <c r="AQ201" s="1"/>
      <c r="AR201" s="1"/>
      <c r="AS201" s="1"/>
      <c r="AT201" s="1"/>
      <c r="AU201" s="1"/>
      <c r="AV201" s="1"/>
      <c r="AW201" s="1"/>
      <c r="AX201" s="1"/>
      <c r="AY201" s="1"/>
      <c r="AZ201" s="1"/>
      <c r="BA201" s="1"/>
      <c r="BB201" s="1"/>
      <c r="BC201" s="1"/>
      <c r="BD201" s="1"/>
      <c r="BE201" s="1"/>
      <c r="BF201" s="1"/>
      <c r="BG201" s="1"/>
      <c r="BH201" s="1"/>
      <c r="BI201" s="1"/>
      <c r="BJ201" s="1"/>
      <c r="BK201" s="1"/>
      <c r="BL201" s="1"/>
      <c r="BM201" s="1"/>
      <c r="BN201" s="1"/>
      <c r="BO201" s="1"/>
      <c r="BP201" s="1"/>
      <c r="BQ201" s="1"/>
      <c r="BR201" s="1"/>
    </row>
    <row r="202" spans="1:70" ht="14.25" customHeight="1" x14ac:dyDescent="0.3">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c r="AC202" s="1"/>
      <c r="AD202" s="1"/>
      <c r="AE202" s="1"/>
      <c r="AF202" s="1"/>
      <c r="AG202" s="1"/>
      <c r="AH202" s="1"/>
      <c r="AI202" s="1"/>
      <c r="AJ202" s="1"/>
      <c r="AK202" s="1"/>
      <c r="AL202" s="1"/>
      <c r="AM202" s="1"/>
      <c r="AN202" s="1"/>
      <c r="AO202" s="1"/>
      <c r="AP202" s="1"/>
      <c r="AQ202" s="1"/>
      <c r="AR202" s="1"/>
      <c r="AS202" s="1"/>
      <c r="AT202" s="1"/>
      <c r="AU202" s="1"/>
      <c r="AV202" s="1"/>
      <c r="AW202" s="1"/>
      <c r="AX202" s="1"/>
      <c r="AY202" s="1"/>
      <c r="AZ202" s="1"/>
      <c r="BA202" s="1"/>
      <c r="BB202" s="1"/>
      <c r="BC202" s="1"/>
      <c r="BD202" s="1"/>
      <c r="BE202" s="1"/>
      <c r="BF202" s="1"/>
      <c r="BG202" s="1"/>
      <c r="BH202" s="1"/>
      <c r="BI202" s="1"/>
      <c r="BJ202" s="1"/>
      <c r="BK202" s="1"/>
      <c r="BL202" s="1"/>
      <c r="BM202" s="1"/>
      <c r="BN202" s="1"/>
      <c r="BO202" s="1"/>
      <c r="BP202" s="1"/>
      <c r="BQ202" s="1"/>
      <c r="BR202" s="1"/>
    </row>
    <row r="203" spans="1:70" ht="14.25" customHeight="1" x14ac:dyDescent="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c r="AC203" s="1"/>
      <c r="AD203" s="1"/>
      <c r="AE203" s="1"/>
      <c r="AF203" s="1"/>
      <c r="AG203" s="1"/>
      <c r="AH203" s="1"/>
      <c r="AI203" s="1"/>
      <c r="AJ203" s="1"/>
      <c r="AK203" s="1"/>
      <c r="AL203" s="1"/>
      <c r="AM203" s="1"/>
      <c r="AN203" s="1"/>
      <c r="AO203" s="1"/>
      <c r="AP203" s="1"/>
      <c r="AQ203" s="1"/>
      <c r="AR203" s="1"/>
      <c r="AS203" s="1"/>
      <c r="AT203" s="1"/>
      <c r="AU203" s="1"/>
      <c r="AV203" s="1"/>
      <c r="AW203" s="1"/>
      <c r="AX203" s="1"/>
      <c r="AY203" s="1"/>
      <c r="AZ203" s="1"/>
      <c r="BA203" s="1"/>
      <c r="BB203" s="1"/>
      <c r="BC203" s="1"/>
      <c r="BD203" s="1"/>
      <c r="BE203" s="1"/>
      <c r="BF203" s="1"/>
      <c r="BG203" s="1"/>
      <c r="BH203" s="1"/>
      <c r="BI203" s="1"/>
      <c r="BJ203" s="1"/>
      <c r="BK203" s="1"/>
      <c r="BL203" s="1"/>
      <c r="BM203" s="1"/>
      <c r="BN203" s="1"/>
      <c r="BO203" s="1"/>
      <c r="BP203" s="1"/>
      <c r="BQ203" s="1"/>
      <c r="BR203" s="1"/>
    </row>
    <row r="204" spans="1:70" ht="14.25" customHeight="1" x14ac:dyDescent="0.3">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c r="AD204" s="1"/>
      <c r="AE204" s="1"/>
      <c r="AF204" s="1"/>
      <c r="AG204" s="1"/>
      <c r="AH204" s="1"/>
      <c r="AI204" s="1"/>
      <c r="AJ204" s="1"/>
      <c r="AK204" s="1"/>
      <c r="AL204" s="1"/>
      <c r="AM204" s="1"/>
      <c r="AN204" s="1"/>
      <c r="AO204" s="1"/>
      <c r="AP204" s="1"/>
      <c r="AQ204" s="1"/>
      <c r="AR204" s="1"/>
      <c r="AS204" s="1"/>
      <c r="AT204" s="1"/>
      <c r="AU204" s="1"/>
      <c r="AV204" s="1"/>
      <c r="AW204" s="1"/>
      <c r="AX204" s="1"/>
      <c r="AY204" s="1"/>
      <c r="AZ204" s="1"/>
      <c r="BA204" s="1"/>
      <c r="BB204" s="1"/>
      <c r="BC204" s="1"/>
      <c r="BD204" s="1"/>
      <c r="BE204" s="1"/>
      <c r="BF204" s="1"/>
      <c r="BG204" s="1"/>
      <c r="BH204" s="1"/>
      <c r="BI204" s="1"/>
      <c r="BJ204" s="1"/>
      <c r="BK204" s="1"/>
      <c r="BL204" s="1"/>
      <c r="BM204" s="1"/>
      <c r="BN204" s="1"/>
      <c r="BO204" s="1"/>
      <c r="BP204" s="1"/>
      <c r="BQ204" s="1"/>
      <c r="BR204" s="1"/>
    </row>
    <row r="205" spans="1:70" ht="14.25" customHeight="1" x14ac:dyDescent="0.3">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c r="BA205" s="1"/>
      <c r="BB205" s="1"/>
      <c r="BC205" s="1"/>
      <c r="BD205" s="1"/>
      <c r="BE205" s="1"/>
      <c r="BF205" s="1"/>
      <c r="BG205" s="1"/>
      <c r="BH205" s="1"/>
      <c r="BI205" s="1"/>
      <c r="BJ205" s="1"/>
      <c r="BK205" s="1"/>
      <c r="BL205" s="1"/>
      <c r="BM205" s="1"/>
      <c r="BN205" s="1"/>
      <c r="BO205" s="1"/>
      <c r="BP205" s="1"/>
      <c r="BQ205" s="1"/>
      <c r="BR205" s="1"/>
    </row>
    <row r="206" spans="1:70" ht="14.25" customHeight="1" x14ac:dyDescent="0.3">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c r="AC206" s="1"/>
      <c r="AD206" s="1"/>
      <c r="AE206" s="1"/>
      <c r="AF206" s="1"/>
      <c r="AG206" s="1"/>
      <c r="AH206" s="1"/>
      <c r="AI206" s="1"/>
      <c r="AJ206" s="1"/>
      <c r="AK206" s="1"/>
      <c r="AL206" s="1"/>
      <c r="AM206" s="1"/>
      <c r="AN206" s="1"/>
      <c r="AO206" s="1"/>
      <c r="AP206" s="1"/>
      <c r="AQ206" s="1"/>
      <c r="AR206" s="1"/>
      <c r="AS206" s="1"/>
      <c r="AT206" s="1"/>
      <c r="AU206" s="1"/>
      <c r="AV206" s="1"/>
      <c r="AW206" s="1"/>
      <c r="AX206" s="1"/>
      <c r="AY206" s="1"/>
      <c r="AZ206" s="1"/>
      <c r="BA206" s="1"/>
      <c r="BB206" s="1"/>
      <c r="BC206" s="1"/>
      <c r="BD206" s="1"/>
      <c r="BE206" s="1"/>
      <c r="BF206" s="1"/>
      <c r="BG206" s="1"/>
      <c r="BH206" s="1"/>
      <c r="BI206" s="1"/>
      <c r="BJ206" s="1"/>
      <c r="BK206" s="1"/>
      <c r="BL206" s="1"/>
      <c r="BM206" s="1"/>
      <c r="BN206" s="1"/>
      <c r="BO206" s="1"/>
      <c r="BP206" s="1"/>
      <c r="BQ206" s="1"/>
      <c r="BR206" s="1"/>
    </row>
    <row r="207" spans="1:70" ht="14.25" customHeight="1" x14ac:dyDescent="0.3">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c r="AC207" s="1"/>
      <c r="AD207" s="1"/>
      <c r="AE207" s="1"/>
      <c r="AF207" s="1"/>
      <c r="AG207" s="1"/>
      <c r="AH207" s="1"/>
      <c r="AI207" s="1"/>
      <c r="AJ207" s="1"/>
      <c r="AK207" s="1"/>
      <c r="AL207" s="1"/>
      <c r="AM207" s="1"/>
      <c r="AN207" s="1"/>
      <c r="AO207" s="1"/>
      <c r="AP207" s="1"/>
      <c r="AQ207" s="1"/>
      <c r="AR207" s="1"/>
      <c r="AS207" s="1"/>
      <c r="AT207" s="1"/>
      <c r="AU207" s="1"/>
      <c r="AV207" s="1"/>
      <c r="AW207" s="1"/>
      <c r="AX207" s="1"/>
      <c r="AY207" s="1"/>
      <c r="AZ207" s="1"/>
      <c r="BA207" s="1"/>
      <c r="BB207" s="1"/>
      <c r="BC207" s="1"/>
      <c r="BD207" s="1"/>
      <c r="BE207" s="1"/>
      <c r="BF207" s="1"/>
      <c r="BG207" s="1"/>
      <c r="BH207" s="1"/>
      <c r="BI207" s="1"/>
      <c r="BJ207" s="1"/>
      <c r="BK207" s="1"/>
      <c r="BL207" s="1"/>
      <c r="BM207" s="1"/>
      <c r="BN207" s="1"/>
      <c r="BO207" s="1"/>
      <c r="BP207" s="1"/>
      <c r="BQ207" s="1"/>
      <c r="BR207" s="1"/>
    </row>
    <row r="208" spans="1:70" ht="14.25" customHeight="1" x14ac:dyDescent="0.3">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1"/>
      <c r="AN208" s="1"/>
      <c r="AO208" s="1"/>
      <c r="AP208" s="1"/>
      <c r="AQ208" s="1"/>
      <c r="AR208" s="1"/>
      <c r="AS208" s="1"/>
      <c r="AT208" s="1"/>
      <c r="AU208" s="1"/>
      <c r="AV208" s="1"/>
      <c r="AW208" s="1"/>
      <c r="AX208" s="1"/>
      <c r="AY208" s="1"/>
      <c r="AZ208" s="1"/>
      <c r="BA208" s="1"/>
      <c r="BB208" s="1"/>
      <c r="BC208" s="1"/>
      <c r="BD208" s="1"/>
      <c r="BE208" s="1"/>
      <c r="BF208" s="1"/>
      <c r="BG208" s="1"/>
      <c r="BH208" s="1"/>
      <c r="BI208" s="1"/>
      <c r="BJ208" s="1"/>
      <c r="BK208" s="1"/>
      <c r="BL208" s="1"/>
      <c r="BM208" s="1"/>
      <c r="BN208" s="1"/>
      <c r="BO208" s="1"/>
      <c r="BP208" s="1"/>
      <c r="BQ208" s="1"/>
      <c r="BR208" s="1"/>
    </row>
    <row r="209" spans="1:70" ht="14.25" customHeight="1" x14ac:dyDescent="0.3">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c r="AC209" s="1"/>
      <c r="AD209" s="1"/>
      <c r="AE209" s="1"/>
      <c r="AF209" s="1"/>
      <c r="AG209" s="1"/>
      <c r="AH209" s="1"/>
      <c r="AI209" s="1"/>
      <c r="AJ209" s="1"/>
      <c r="AK209" s="1"/>
      <c r="AL209" s="1"/>
      <c r="AM209" s="1"/>
      <c r="AN209" s="1"/>
      <c r="AO209" s="1"/>
      <c r="AP209" s="1"/>
      <c r="AQ209" s="1"/>
      <c r="AR209" s="1"/>
      <c r="AS209" s="1"/>
      <c r="AT209" s="1"/>
      <c r="AU209" s="1"/>
      <c r="AV209" s="1"/>
      <c r="AW209" s="1"/>
      <c r="AX209" s="1"/>
      <c r="AY209" s="1"/>
      <c r="AZ209" s="1"/>
      <c r="BA209" s="1"/>
      <c r="BB209" s="1"/>
      <c r="BC209" s="1"/>
      <c r="BD209" s="1"/>
      <c r="BE209" s="1"/>
      <c r="BF209" s="1"/>
      <c r="BG209" s="1"/>
      <c r="BH209" s="1"/>
      <c r="BI209" s="1"/>
      <c r="BJ209" s="1"/>
      <c r="BK209" s="1"/>
      <c r="BL209" s="1"/>
      <c r="BM209" s="1"/>
      <c r="BN209" s="1"/>
      <c r="BO209" s="1"/>
      <c r="BP209" s="1"/>
      <c r="BQ209" s="1"/>
      <c r="BR209" s="1"/>
    </row>
    <row r="210" spans="1:70" ht="14.25" customHeight="1" x14ac:dyDescent="0.3">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c r="AC210" s="1"/>
      <c r="AD210" s="1"/>
      <c r="AE210" s="1"/>
      <c r="AF210" s="1"/>
      <c r="AG210" s="1"/>
      <c r="AH210" s="1"/>
      <c r="AI210" s="1"/>
      <c r="AJ210" s="1"/>
      <c r="AK210" s="1"/>
      <c r="AL210" s="1"/>
      <c r="AM210" s="1"/>
      <c r="AN210" s="1"/>
      <c r="AO210" s="1"/>
      <c r="AP210" s="1"/>
      <c r="AQ210" s="1"/>
      <c r="AR210" s="1"/>
      <c r="AS210" s="1"/>
      <c r="AT210" s="1"/>
      <c r="AU210" s="1"/>
      <c r="AV210" s="1"/>
      <c r="AW210" s="1"/>
      <c r="AX210" s="1"/>
      <c r="AY210" s="1"/>
      <c r="AZ210" s="1"/>
      <c r="BA210" s="1"/>
      <c r="BB210" s="1"/>
      <c r="BC210" s="1"/>
      <c r="BD210" s="1"/>
      <c r="BE210" s="1"/>
      <c r="BF210" s="1"/>
      <c r="BG210" s="1"/>
      <c r="BH210" s="1"/>
      <c r="BI210" s="1"/>
      <c r="BJ210" s="1"/>
      <c r="BK210" s="1"/>
      <c r="BL210" s="1"/>
      <c r="BM210" s="1"/>
      <c r="BN210" s="1"/>
      <c r="BO210" s="1"/>
      <c r="BP210" s="1"/>
      <c r="BQ210" s="1"/>
      <c r="BR210" s="1"/>
    </row>
    <row r="211" spans="1:70" ht="14.25" customHeight="1" x14ac:dyDescent="0.3">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c r="AC211" s="1"/>
      <c r="AD211" s="1"/>
      <c r="AE211" s="1"/>
      <c r="AF211" s="1"/>
      <c r="AG211" s="1"/>
      <c r="AH211" s="1"/>
      <c r="AI211" s="1"/>
      <c r="AJ211" s="1"/>
      <c r="AK211" s="1"/>
      <c r="AL211" s="1"/>
      <c r="AM211" s="1"/>
      <c r="AN211" s="1"/>
      <c r="AO211" s="1"/>
      <c r="AP211" s="1"/>
      <c r="AQ211" s="1"/>
      <c r="AR211" s="1"/>
      <c r="AS211" s="1"/>
      <c r="AT211" s="1"/>
      <c r="AU211" s="1"/>
      <c r="AV211" s="1"/>
      <c r="AW211" s="1"/>
      <c r="AX211" s="1"/>
      <c r="AY211" s="1"/>
      <c r="AZ211" s="1"/>
      <c r="BA211" s="1"/>
      <c r="BB211" s="1"/>
      <c r="BC211" s="1"/>
      <c r="BD211" s="1"/>
      <c r="BE211" s="1"/>
      <c r="BF211" s="1"/>
      <c r="BG211" s="1"/>
      <c r="BH211" s="1"/>
      <c r="BI211" s="1"/>
      <c r="BJ211" s="1"/>
      <c r="BK211" s="1"/>
      <c r="BL211" s="1"/>
      <c r="BM211" s="1"/>
      <c r="BN211" s="1"/>
      <c r="BO211" s="1"/>
      <c r="BP211" s="1"/>
      <c r="BQ211" s="1"/>
      <c r="BR211" s="1"/>
    </row>
    <row r="212" spans="1:70" ht="14.25" customHeight="1" x14ac:dyDescent="0.3">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c r="AC212" s="1"/>
      <c r="AD212" s="1"/>
      <c r="AE212" s="1"/>
      <c r="AF212" s="1"/>
      <c r="AG212" s="1"/>
      <c r="AH212" s="1"/>
      <c r="AI212" s="1"/>
      <c r="AJ212" s="1"/>
      <c r="AK212" s="1"/>
      <c r="AL212" s="1"/>
      <c r="AM212" s="1"/>
      <c r="AN212" s="1"/>
      <c r="AO212" s="1"/>
      <c r="AP212" s="1"/>
      <c r="AQ212" s="1"/>
      <c r="AR212" s="1"/>
      <c r="AS212" s="1"/>
      <c r="AT212" s="1"/>
      <c r="AU212" s="1"/>
      <c r="AV212" s="1"/>
      <c r="AW212" s="1"/>
      <c r="AX212" s="1"/>
      <c r="AY212" s="1"/>
      <c r="AZ212" s="1"/>
      <c r="BA212" s="1"/>
      <c r="BB212" s="1"/>
      <c r="BC212" s="1"/>
      <c r="BD212" s="1"/>
      <c r="BE212" s="1"/>
      <c r="BF212" s="1"/>
      <c r="BG212" s="1"/>
      <c r="BH212" s="1"/>
      <c r="BI212" s="1"/>
      <c r="BJ212" s="1"/>
      <c r="BK212" s="1"/>
      <c r="BL212" s="1"/>
      <c r="BM212" s="1"/>
      <c r="BN212" s="1"/>
      <c r="BO212" s="1"/>
      <c r="BP212" s="1"/>
      <c r="BQ212" s="1"/>
      <c r="BR212" s="1"/>
    </row>
    <row r="213" spans="1:70" ht="14.25" customHeight="1" x14ac:dyDescent="0.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c r="AC213" s="1"/>
      <c r="AD213" s="1"/>
      <c r="AE213" s="1"/>
      <c r="AF213" s="1"/>
      <c r="AG213" s="1"/>
      <c r="AH213" s="1"/>
      <c r="AI213" s="1"/>
      <c r="AJ213" s="1"/>
      <c r="AK213" s="1"/>
      <c r="AL213" s="1"/>
      <c r="AM213" s="1"/>
      <c r="AN213" s="1"/>
      <c r="AO213" s="1"/>
      <c r="AP213" s="1"/>
      <c r="AQ213" s="1"/>
      <c r="AR213" s="1"/>
      <c r="AS213" s="1"/>
      <c r="AT213" s="1"/>
      <c r="AU213" s="1"/>
      <c r="AV213" s="1"/>
      <c r="AW213" s="1"/>
      <c r="AX213" s="1"/>
      <c r="AY213" s="1"/>
      <c r="AZ213" s="1"/>
      <c r="BA213" s="1"/>
      <c r="BB213" s="1"/>
      <c r="BC213" s="1"/>
      <c r="BD213" s="1"/>
      <c r="BE213" s="1"/>
      <c r="BF213" s="1"/>
      <c r="BG213" s="1"/>
      <c r="BH213" s="1"/>
      <c r="BI213" s="1"/>
      <c r="BJ213" s="1"/>
      <c r="BK213" s="1"/>
      <c r="BL213" s="1"/>
      <c r="BM213" s="1"/>
      <c r="BN213" s="1"/>
      <c r="BO213" s="1"/>
      <c r="BP213" s="1"/>
      <c r="BQ213" s="1"/>
      <c r="BR213" s="1"/>
    </row>
    <row r="214" spans="1:70" ht="14.25" customHeight="1" x14ac:dyDescent="0.3">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c r="AC214" s="1"/>
      <c r="AD214" s="1"/>
      <c r="AE214" s="1"/>
      <c r="AF214" s="1"/>
      <c r="AG214" s="1"/>
      <c r="AH214" s="1"/>
      <c r="AI214" s="1"/>
      <c r="AJ214" s="1"/>
      <c r="AK214" s="1"/>
      <c r="AL214" s="1"/>
      <c r="AM214" s="1"/>
      <c r="AN214" s="1"/>
      <c r="AO214" s="1"/>
      <c r="AP214" s="1"/>
      <c r="AQ214" s="1"/>
      <c r="AR214" s="1"/>
      <c r="AS214" s="1"/>
      <c r="AT214" s="1"/>
      <c r="AU214" s="1"/>
      <c r="AV214" s="1"/>
      <c r="AW214" s="1"/>
      <c r="AX214" s="1"/>
      <c r="AY214" s="1"/>
      <c r="AZ214" s="1"/>
      <c r="BA214" s="1"/>
      <c r="BB214" s="1"/>
      <c r="BC214" s="1"/>
      <c r="BD214" s="1"/>
      <c r="BE214" s="1"/>
      <c r="BF214" s="1"/>
      <c r="BG214" s="1"/>
      <c r="BH214" s="1"/>
      <c r="BI214" s="1"/>
      <c r="BJ214" s="1"/>
      <c r="BK214" s="1"/>
      <c r="BL214" s="1"/>
      <c r="BM214" s="1"/>
      <c r="BN214" s="1"/>
      <c r="BO214" s="1"/>
      <c r="BP214" s="1"/>
      <c r="BQ214" s="1"/>
      <c r="BR214" s="1"/>
    </row>
    <row r="215" spans="1:70" ht="14.25" customHeight="1" x14ac:dyDescent="0.3">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c r="AC215" s="1"/>
      <c r="AD215" s="1"/>
      <c r="AE215" s="1"/>
      <c r="AF215" s="1"/>
      <c r="AG215" s="1"/>
      <c r="AH215" s="1"/>
      <c r="AI215" s="1"/>
      <c r="AJ215" s="1"/>
      <c r="AK215" s="1"/>
      <c r="AL215" s="1"/>
      <c r="AM215" s="1"/>
      <c r="AN215" s="1"/>
      <c r="AO215" s="1"/>
      <c r="AP215" s="1"/>
      <c r="AQ215" s="1"/>
      <c r="AR215" s="1"/>
      <c r="AS215" s="1"/>
      <c r="AT215" s="1"/>
      <c r="AU215" s="1"/>
      <c r="AV215" s="1"/>
      <c r="AW215" s="1"/>
      <c r="AX215" s="1"/>
      <c r="AY215" s="1"/>
      <c r="AZ215" s="1"/>
      <c r="BA215" s="1"/>
      <c r="BB215" s="1"/>
      <c r="BC215" s="1"/>
      <c r="BD215" s="1"/>
      <c r="BE215" s="1"/>
      <c r="BF215" s="1"/>
      <c r="BG215" s="1"/>
      <c r="BH215" s="1"/>
      <c r="BI215" s="1"/>
      <c r="BJ215" s="1"/>
      <c r="BK215" s="1"/>
      <c r="BL215" s="1"/>
      <c r="BM215" s="1"/>
      <c r="BN215" s="1"/>
      <c r="BO215" s="1"/>
      <c r="BP215" s="1"/>
      <c r="BQ215" s="1"/>
      <c r="BR215" s="1"/>
    </row>
    <row r="216" spans="1:70" ht="14.25" customHeight="1" x14ac:dyDescent="0.3">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c r="AC216" s="1"/>
      <c r="AD216" s="1"/>
      <c r="AE216" s="1"/>
      <c r="AF216" s="1"/>
      <c r="AG216" s="1"/>
      <c r="AH216" s="1"/>
      <c r="AI216" s="1"/>
      <c r="AJ216" s="1"/>
      <c r="AK216" s="1"/>
      <c r="AL216" s="1"/>
      <c r="AM216" s="1"/>
      <c r="AN216" s="1"/>
      <c r="AO216" s="1"/>
      <c r="AP216" s="1"/>
      <c r="AQ216" s="1"/>
      <c r="AR216" s="1"/>
      <c r="AS216" s="1"/>
      <c r="AT216" s="1"/>
      <c r="AU216" s="1"/>
      <c r="AV216" s="1"/>
      <c r="AW216" s="1"/>
      <c r="AX216" s="1"/>
      <c r="AY216" s="1"/>
      <c r="AZ216" s="1"/>
      <c r="BA216" s="1"/>
      <c r="BB216" s="1"/>
      <c r="BC216" s="1"/>
      <c r="BD216" s="1"/>
      <c r="BE216" s="1"/>
      <c r="BF216" s="1"/>
      <c r="BG216" s="1"/>
      <c r="BH216" s="1"/>
      <c r="BI216" s="1"/>
      <c r="BJ216" s="1"/>
      <c r="BK216" s="1"/>
      <c r="BL216" s="1"/>
      <c r="BM216" s="1"/>
      <c r="BN216" s="1"/>
      <c r="BO216" s="1"/>
      <c r="BP216" s="1"/>
      <c r="BQ216" s="1"/>
      <c r="BR216" s="1"/>
    </row>
    <row r="217" spans="1:70" ht="14.25" customHeight="1" x14ac:dyDescent="0.3">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c r="AC217" s="1"/>
      <c r="AD217" s="1"/>
      <c r="AE217" s="1"/>
      <c r="AF217" s="1"/>
      <c r="AG217" s="1"/>
      <c r="AH217" s="1"/>
      <c r="AI217" s="1"/>
      <c r="AJ217" s="1"/>
      <c r="AK217" s="1"/>
      <c r="AL217" s="1"/>
      <c r="AM217" s="1"/>
      <c r="AN217" s="1"/>
      <c r="AO217" s="1"/>
      <c r="AP217" s="1"/>
      <c r="AQ217" s="1"/>
      <c r="AR217" s="1"/>
      <c r="AS217" s="1"/>
      <c r="AT217" s="1"/>
      <c r="AU217" s="1"/>
      <c r="AV217" s="1"/>
      <c r="AW217" s="1"/>
      <c r="AX217" s="1"/>
      <c r="AY217" s="1"/>
      <c r="AZ217" s="1"/>
      <c r="BA217" s="1"/>
      <c r="BB217" s="1"/>
      <c r="BC217" s="1"/>
      <c r="BD217" s="1"/>
      <c r="BE217" s="1"/>
      <c r="BF217" s="1"/>
      <c r="BG217" s="1"/>
      <c r="BH217" s="1"/>
      <c r="BI217" s="1"/>
      <c r="BJ217" s="1"/>
      <c r="BK217" s="1"/>
      <c r="BL217" s="1"/>
      <c r="BM217" s="1"/>
      <c r="BN217" s="1"/>
      <c r="BO217" s="1"/>
      <c r="BP217" s="1"/>
      <c r="BQ217" s="1"/>
      <c r="BR217" s="1"/>
    </row>
    <row r="218" spans="1:70" ht="14.25" customHeight="1" x14ac:dyDescent="0.3">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c r="AD218" s="1"/>
      <c r="AE218" s="1"/>
      <c r="AF218" s="1"/>
      <c r="AG218" s="1"/>
      <c r="AH218" s="1"/>
      <c r="AI218" s="1"/>
      <c r="AJ218" s="1"/>
      <c r="AK218" s="1"/>
      <c r="AL218" s="1"/>
      <c r="AM218" s="1"/>
      <c r="AN218" s="1"/>
      <c r="AO218" s="1"/>
      <c r="AP218" s="1"/>
      <c r="AQ218" s="1"/>
      <c r="AR218" s="1"/>
      <c r="AS218" s="1"/>
      <c r="AT218" s="1"/>
      <c r="AU218" s="1"/>
      <c r="AV218" s="1"/>
      <c r="AW218" s="1"/>
      <c r="AX218" s="1"/>
      <c r="AY218" s="1"/>
      <c r="AZ218" s="1"/>
      <c r="BA218" s="1"/>
      <c r="BB218" s="1"/>
      <c r="BC218" s="1"/>
      <c r="BD218" s="1"/>
      <c r="BE218" s="1"/>
      <c r="BF218" s="1"/>
      <c r="BG218" s="1"/>
      <c r="BH218" s="1"/>
      <c r="BI218" s="1"/>
      <c r="BJ218" s="1"/>
      <c r="BK218" s="1"/>
      <c r="BL218" s="1"/>
      <c r="BM218" s="1"/>
      <c r="BN218" s="1"/>
      <c r="BO218" s="1"/>
      <c r="BP218" s="1"/>
      <c r="BQ218" s="1"/>
      <c r="BR218" s="1"/>
    </row>
    <row r="219" spans="1:70" ht="14.25" customHeight="1" x14ac:dyDescent="0.3">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c r="AC219" s="1"/>
      <c r="AD219" s="1"/>
      <c r="AE219" s="1"/>
      <c r="AF219" s="1"/>
      <c r="AG219" s="1"/>
      <c r="AH219" s="1"/>
      <c r="AI219" s="1"/>
      <c r="AJ219" s="1"/>
      <c r="AK219" s="1"/>
      <c r="AL219" s="1"/>
      <c r="AM219" s="1"/>
      <c r="AN219" s="1"/>
      <c r="AO219" s="1"/>
      <c r="AP219" s="1"/>
      <c r="AQ219" s="1"/>
      <c r="AR219" s="1"/>
      <c r="AS219" s="1"/>
      <c r="AT219" s="1"/>
      <c r="AU219" s="1"/>
      <c r="AV219" s="1"/>
      <c r="AW219" s="1"/>
      <c r="AX219" s="1"/>
      <c r="AY219" s="1"/>
      <c r="AZ219" s="1"/>
      <c r="BA219" s="1"/>
      <c r="BB219" s="1"/>
      <c r="BC219" s="1"/>
      <c r="BD219" s="1"/>
      <c r="BE219" s="1"/>
      <c r="BF219" s="1"/>
      <c r="BG219" s="1"/>
      <c r="BH219" s="1"/>
      <c r="BI219" s="1"/>
      <c r="BJ219" s="1"/>
      <c r="BK219" s="1"/>
      <c r="BL219" s="1"/>
      <c r="BM219" s="1"/>
      <c r="BN219" s="1"/>
      <c r="BO219" s="1"/>
      <c r="BP219" s="1"/>
      <c r="BQ219" s="1"/>
      <c r="BR219" s="1"/>
    </row>
    <row r="220" spans="1:70" ht="14.25" customHeight="1" x14ac:dyDescent="0.3">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c r="AC220" s="1"/>
      <c r="AD220" s="1"/>
      <c r="AE220" s="1"/>
      <c r="AF220" s="1"/>
      <c r="AG220" s="1"/>
      <c r="AH220" s="1"/>
      <c r="AI220" s="1"/>
      <c r="AJ220" s="1"/>
      <c r="AK220" s="1"/>
      <c r="AL220" s="1"/>
      <c r="AM220" s="1"/>
      <c r="AN220" s="1"/>
      <c r="AO220" s="1"/>
      <c r="AP220" s="1"/>
      <c r="AQ220" s="1"/>
      <c r="AR220" s="1"/>
      <c r="AS220" s="1"/>
      <c r="AT220" s="1"/>
      <c r="AU220" s="1"/>
      <c r="AV220" s="1"/>
      <c r="AW220" s="1"/>
      <c r="AX220" s="1"/>
      <c r="AY220" s="1"/>
      <c r="AZ220" s="1"/>
      <c r="BA220" s="1"/>
      <c r="BB220" s="1"/>
      <c r="BC220" s="1"/>
      <c r="BD220" s="1"/>
      <c r="BE220" s="1"/>
      <c r="BF220" s="1"/>
      <c r="BG220" s="1"/>
      <c r="BH220" s="1"/>
      <c r="BI220" s="1"/>
      <c r="BJ220" s="1"/>
      <c r="BK220" s="1"/>
      <c r="BL220" s="1"/>
      <c r="BM220" s="1"/>
      <c r="BN220" s="1"/>
      <c r="BO220" s="1"/>
      <c r="BP220" s="1"/>
      <c r="BQ220" s="1"/>
      <c r="BR220" s="1"/>
    </row>
    <row r="221" spans="1:70" ht="14.25" customHeight="1" x14ac:dyDescent="0.3">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c r="AD221" s="1"/>
      <c r="AE221" s="1"/>
      <c r="AF221" s="1"/>
      <c r="AG221" s="1"/>
      <c r="AH221" s="1"/>
      <c r="AI221" s="1"/>
      <c r="AJ221" s="1"/>
      <c r="AK221" s="1"/>
      <c r="AL221" s="1"/>
      <c r="AM221" s="1"/>
      <c r="AN221" s="1"/>
      <c r="AO221" s="1"/>
      <c r="AP221" s="1"/>
      <c r="AQ221" s="1"/>
      <c r="AR221" s="1"/>
      <c r="AS221" s="1"/>
      <c r="AT221" s="1"/>
      <c r="AU221" s="1"/>
      <c r="AV221" s="1"/>
      <c r="AW221" s="1"/>
      <c r="AX221" s="1"/>
      <c r="AY221" s="1"/>
      <c r="AZ221" s="1"/>
      <c r="BA221" s="1"/>
      <c r="BB221" s="1"/>
      <c r="BC221" s="1"/>
      <c r="BD221" s="1"/>
      <c r="BE221" s="1"/>
      <c r="BF221" s="1"/>
      <c r="BG221" s="1"/>
      <c r="BH221" s="1"/>
      <c r="BI221" s="1"/>
      <c r="BJ221" s="1"/>
      <c r="BK221" s="1"/>
      <c r="BL221" s="1"/>
      <c r="BM221" s="1"/>
      <c r="BN221" s="1"/>
      <c r="BO221" s="1"/>
      <c r="BP221" s="1"/>
      <c r="BQ221" s="1"/>
      <c r="BR221" s="1"/>
    </row>
    <row r="222" spans="1:70" ht="14.25" customHeight="1" x14ac:dyDescent="0.3">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c r="AC222" s="1"/>
      <c r="AD222" s="1"/>
      <c r="AE222" s="1"/>
      <c r="AF222" s="1"/>
      <c r="AG222" s="1"/>
      <c r="AH222" s="1"/>
      <c r="AI222" s="1"/>
      <c r="AJ222" s="1"/>
      <c r="AK222" s="1"/>
      <c r="AL222" s="1"/>
      <c r="AM222" s="1"/>
      <c r="AN222" s="1"/>
      <c r="AO222" s="1"/>
      <c r="AP222" s="1"/>
      <c r="AQ222" s="1"/>
      <c r="AR222" s="1"/>
      <c r="AS222" s="1"/>
      <c r="AT222" s="1"/>
      <c r="AU222" s="1"/>
      <c r="AV222" s="1"/>
      <c r="AW222" s="1"/>
      <c r="AX222" s="1"/>
      <c r="AY222" s="1"/>
      <c r="AZ222" s="1"/>
      <c r="BA222" s="1"/>
      <c r="BB222" s="1"/>
      <c r="BC222" s="1"/>
      <c r="BD222" s="1"/>
      <c r="BE222" s="1"/>
      <c r="BF222" s="1"/>
      <c r="BG222" s="1"/>
      <c r="BH222" s="1"/>
      <c r="BI222" s="1"/>
      <c r="BJ222" s="1"/>
      <c r="BK222" s="1"/>
      <c r="BL222" s="1"/>
      <c r="BM222" s="1"/>
      <c r="BN222" s="1"/>
      <c r="BO222" s="1"/>
      <c r="BP222" s="1"/>
      <c r="BQ222" s="1"/>
      <c r="BR222" s="1"/>
    </row>
    <row r="223" spans="1:70" ht="14.25" customHeight="1" x14ac:dyDescent="0.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c r="AD223" s="1"/>
      <c r="AE223" s="1"/>
      <c r="AF223" s="1"/>
      <c r="AG223" s="1"/>
      <c r="AH223" s="1"/>
      <c r="AI223" s="1"/>
      <c r="AJ223" s="1"/>
      <c r="AK223" s="1"/>
      <c r="AL223" s="1"/>
      <c r="AM223" s="1"/>
      <c r="AN223" s="1"/>
      <c r="AO223" s="1"/>
      <c r="AP223" s="1"/>
      <c r="AQ223" s="1"/>
      <c r="AR223" s="1"/>
      <c r="AS223" s="1"/>
      <c r="AT223" s="1"/>
      <c r="AU223" s="1"/>
      <c r="AV223" s="1"/>
      <c r="AW223" s="1"/>
      <c r="AX223" s="1"/>
      <c r="AY223" s="1"/>
      <c r="AZ223" s="1"/>
      <c r="BA223" s="1"/>
      <c r="BB223" s="1"/>
      <c r="BC223" s="1"/>
      <c r="BD223" s="1"/>
      <c r="BE223" s="1"/>
      <c r="BF223" s="1"/>
      <c r="BG223" s="1"/>
      <c r="BH223" s="1"/>
      <c r="BI223" s="1"/>
      <c r="BJ223" s="1"/>
      <c r="BK223" s="1"/>
      <c r="BL223" s="1"/>
      <c r="BM223" s="1"/>
      <c r="BN223" s="1"/>
      <c r="BO223" s="1"/>
      <c r="BP223" s="1"/>
      <c r="BQ223" s="1"/>
      <c r="BR223" s="1"/>
    </row>
    <row r="224" spans="1:70" ht="14.25" customHeight="1" x14ac:dyDescent="0.3">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c r="AD224" s="1"/>
      <c r="AE224" s="1"/>
      <c r="AF224" s="1"/>
      <c r="AG224" s="1"/>
      <c r="AH224" s="1"/>
      <c r="AI224" s="1"/>
      <c r="AJ224" s="1"/>
      <c r="AK224" s="1"/>
      <c r="AL224" s="1"/>
      <c r="AM224" s="1"/>
      <c r="AN224" s="1"/>
      <c r="AO224" s="1"/>
      <c r="AP224" s="1"/>
      <c r="AQ224" s="1"/>
      <c r="AR224" s="1"/>
      <c r="AS224" s="1"/>
      <c r="AT224" s="1"/>
      <c r="AU224" s="1"/>
      <c r="AV224" s="1"/>
      <c r="AW224" s="1"/>
      <c r="AX224" s="1"/>
      <c r="AY224" s="1"/>
      <c r="AZ224" s="1"/>
      <c r="BA224" s="1"/>
      <c r="BB224" s="1"/>
      <c r="BC224" s="1"/>
      <c r="BD224" s="1"/>
      <c r="BE224" s="1"/>
      <c r="BF224" s="1"/>
      <c r="BG224" s="1"/>
      <c r="BH224" s="1"/>
      <c r="BI224" s="1"/>
      <c r="BJ224" s="1"/>
      <c r="BK224" s="1"/>
      <c r="BL224" s="1"/>
      <c r="BM224" s="1"/>
      <c r="BN224" s="1"/>
      <c r="BO224" s="1"/>
      <c r="BP224" s="1"/>
      <c r="BQ224" s="1"/>
      <c r="BR224" s="1"/>
    </row>
    <row r="225" spans="1:70" ht="14.25" customHeight="1" x14ac:dyDescent="0.3">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c r="AD225" s="1"/>
      <c r="AE225" s="1"/>
      <c r="AF225" s="1"/>
      <c r="AG225" s="1"/>
      <c r="AH225" s="1"/>
      <c r="AI225" s="1"/>
      <c r="AJ225" s="1"/>
      <c r="AK225" s="1"/>
      <c r="AL225" s="1"/>
      <c r="AM225" s="1"/>
      <c r="AN225" s="1"/>
      <c r="AO225" s="1"/>
      <c r="AP225" s="1"/>
      <c r="AQ225" s="1"/>
      <c r="AR225" s="1"/>
      <c r="AS225" s="1"/>
      <c r="AT225" s="1"/>
      <c r="AU225" s="1"/>
      <c r="AV225" s="1"/>
      <c r="AW225" s="1"/>
      <c r="AX225" s="1"/>
      <c r="AY225" s="1"/>
      <c r="AZ225" s="1"/>
      <c r="BA225" s="1"/>
      <c r="BB225" s="1"/>
      <c r="BC225" s="1"/>
      <c r="BD225" s="1"/>
      <c r="BE225" s="1"/>
      <c r="BF225" s="1"/>
      <c r="BG225" s="1"/>
      <c r="BH225" s="1"/>
      <c r="BI225" s="1"/>
      <c r="BJ225" s="1"/>
      <c r="BK225" s="1"/>
      <c r="BL225" s="1"/>
      <c r="BM225" s="1"/>
      <c r="BN225" s="1"/>
      <c r="BO225" s="1"/>
      <c r="BP225" s="1"/>
      <c r="BQ225" s="1"/>
      <c r="BR225" s="1"/>
    </row>
    <row r="226" spans="1:70" ht="14.25" customHeight="1" x14ac:dyDescent="0.3">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c r="AD226" s="1"/>
      <c r="AE226" s="1"/>
      <c r="AF226" s="1"/>
      <c r="AG226" s="1"/>
      <c r="AH226" s="1"/>
      <c r="AI226" s="1"/>
      <c r="AJ226" s="1"/>
      <c r="AK226" s="1"/>
      <c r="AL226" s="1"/>
      <c r="AM226" s="1"/>
      <c r="AN226" s="1"/>
      <c r="AO226" s="1"/>
      <c r="AP226" s="1"/>
      <c r="AQ226" s="1"/>
      <c r="AR226" s="1"/>
      <c r="AS226" s="1"/>
      <c r="AT226" s="1"/>
      <c r="AU226" s="1"/>
      <c r="AV226" s="1"/>
      <c r="AW226" s="1"/>
      <c r="AX226" s="1"/>
      <c r="AY226" s="1"/>
      <c r="AZ226" s="1"/>
      <c r="BA226" s="1"/>
      <c r="BB226" s="1"/>
      <c r="BC226" s="1"/>
      <c r="BD226" s="1"/>
      <c r="BE226" s="1"/>
      <c r="BF226" s="1"/>
      <c r="BG226" s="1"/>
      <c r="BH226" s="1"/>
      <c r="BI226" s="1"/>
      <c r="BJ226" s="1"/>
      <c r="BK226" s="1"/>
      <c r="BL226" s="1"/>
      <c r="BM226" s="1"/>
      <c r="BN226" s="1"/>
      <c r="BO226" s="1"/>
      <c r="BP226" s="1"/>
      <c r="BQ226" s="1"/>
      <c r="BR226" s="1"/>
    </row>
    <row r="227" spans="1:70" ht="14.25" customHeight="1" x14ac:dyDescent="0.3">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c r="AC227" s="1"/>
      <c r="AD227" s="1"/>
      <c r="AE227" s="1"/>
      <c r="AF227" s="1"/>
      <c r="AG227" s="1"/>
      <c r="AH227" s="1"/>
      <c r="AI227" s="1"/>
      <c r="AJ227" s="1"/>
      <c r="AK227" s="1"/>
      <c r="AL227" s="1"/>
      <c r="AM227" s="1"/>
      <c r="AN227" s="1"/>
      <c r="AO227" s="1"/>
      <c r="AP227" s="1"/>
      <c r="AQ227" s="1"/>
      <c r="AR227" s="1"/>
      <c r="AS227" s="1"/>
      <c r="AT227" s="1"/>
      <c r="AU227" s="1"/>
      <c r="AV227" s="1"/>
      <c r="AW227" s="1"/>
      <c r="AX227" s="1"/>
      <c r="AY227" s="1"/>
      <c r="AZ227" s="1"/>
      <c r="BA227" s="1"/>
      <c r="BB227" s="1"/>
      <c r="BC227" s="1"/>
      <c r="BD227" s="1"/>
      <c r="BE227" s="1"/>
      <c r="BF227" s="1"/>
      <c r="BG227" s="1"/>
      <c r="BH227" s="1"/>
      <c r="BI227" s="1"/>
      <c r="BJ227" s="1"/>
      <c r="BK227" s="1"/>
      <c r="BL227" s="1"/>
      <c r="BM227" s="1"/>
      <c r="BN227" s="1"/>
      <c r="BO227" s="1"/>
      <c r="BP227" s="1"/>
      <c r="BQ227" s="1"/>
      <c r="BR227" s="1"/>
    </row>
    <row r="228" spans="1:70" ht="14.25" customHeight="1" x14ac:dyDescent="0.3">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c r="AC228" s="1"/>
      <c r="AD228" s="1"/>
      <c r="AE228" s="1"/>
      <c r="AF228" s="1"/>
      <c r="AG228" s="1"/>
      <c r="AH228" s="1"/>
      <c r="AI228" s="1"/>
      <c r="AJ228" s="1"/>
      <c r="AK228" s="1"/>
      <c r="AL228" s="1"/>
      <c r="AM228" s="1"/>
      <c r="AN228" s="1"/>
      <c r="AO228" s="1"/>
      <c r="AP228" s="1"/>
      <c r="AQ228" s="1"/>
      <c r="AR228" s="1"/>
      <c r="AS228" s="1"/>
      <c r="AT228" s="1"/>
      <c r="AU228" s="1"/>
      <c r="AV228" s="1"/>
      <c r="AW228" s="1"/>
      <c r="AX228" s="1"/>
      <c r="AY228" s="1"/>
      <c r="AZ228" s="1"/>
      <c r="BA228" s="1"/>
      <c r="BB228" s="1"/>
      <c r="BC228" s="1"/>
      <c r="BD228" s="1"/>
      <c r="BE228" s="1"/>
      <c r="BF228" s="1"/>
      <c r="BG228" s="1"/>
      <c r="BH228" s="1"/>
      <c r="BI228" s="1"/>
      <c r="BJ228" s="1"/>
      <c r="BK228" s="1"/>
      <c r="BL228" s="1"/>
      <c r="BM228" s="1"/>
      <c r="BN228" s="1"/>
      <c r="BO228" s="1"/>
      <c r="BP228" s="1"/>
      <c r="BQ228" s="1"/>
      <c r="BR228" s="1"/>
    </row>
    <row r="229" spans="1:70" ht="14.25" customHeight="1" x14ac:dyDescent="0.3">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c r="BA229" s="1"/>
      <c r="BB229" s="1"/>
      <c r="BC229" s="1"/>
      <c r="BD229" s="1"/>
      <c r="BE229" s="1"/>
      <c r="BF229" s="1"/>
      <c r="BG229" s="1"/>
      <c r="BH229" s="1"/>
      <c r="BI229" s="1"/>
      <c r="BJ229" s="1"/>
      <c r="BK229" s="1"/>
      <c r="BL229" s="1"/>
      <c r="BM229" s="1"/>
      <c r="BN229" s="1"/>
      <c r="BO229" s="1"/>
      <c r="BP229" s="1"/>
      <c r="BQ229" s="1"/>
      <c r="BR229" s="1"/>
    </row>
    <row r="230" spans="1:70" ht="14.25" customHeight="1" x14ac:dyDescent="0.3">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c r="AC230" s="1"/>
      <c r="AD230" s="1"/>
      <c r="AE230" s="1"/>
      <c r="AF230" s="1"/>
      <c r="AG230" s="1"/>
      <c r="AH230" s="1"/>
      <c r="AI230" s="1"/>
      <c r="AJ230" s="1"/>
      <c r="AK230" s="1"/>
      <c r="AL230" s="1"/>
      <c r="AM230" s="1"/>
      <c r="AN230" s="1"/>
      <c r="AO230" s="1"/>
      <c r="AP230" s="1"/>
      <c r="AQ230" s="1"/>
      <c r="AR230" s="1"/>
      <c r="AS230" s="1"/>
      <c r="AT230" s="1"/>
      <c r="AU230" s="1"/>
      <c r="AV230" s="1"/>
      <c r="AW230" s="1"/>
      <c r="AX230" s="1"/>
      <c r="AY230" s="1"/>
      <c r="AZ230" s="1"/>
      <c r="BA230" s="1"/>
      <c r="BB230" s="1"/>
      <c r="BC230" s="1"/>
      <c r="BD230" s="1"/>
      <c r="BE230" s="1"/>
      <c r="BF230" s="1"/>
      <c r="BG230" s="1"/>
      <c r="BH230" s="1"/>
      <c r="BI230" s="1"/>
      <c r="BJ230" s="1"/>
      <c r="BK230" s="1"/>
      <c r="BL230" s="1"/>
      <c r="BM230" s="1"/>
      <c r="BN230" s="1"/>
      <c r="BO230" s="1"/>
      <c r="BP230" s="1"/>
      <c r="BQ230" s="1"/>
      <c r="BR230" s="1"/>
    </row>
    <row r="231" spans="1:70" ht="14.25" customHeight="1" x14ac:dyDescent="0.3">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c r="AC231" s="1"/>
      <c r="AD231" s="1"/>
      <c r="AE231" s="1"/>
      <c r="AF231" s="1"/>
      <c r="AG231" s="1"/>
      <c r="AH231" s="1"/>
      <c r="AI231" s="1"/>
      <c r="AJ231" s="1"/>
      <c r="AK231" s="1"/>
      <c r="AL231" s="1"/>
      <c r="AM231" s="1"/>
      <c r="AN231" s="1"/>
      <c r="AO231" s="1"/>
      <c r="AP231" s="1"/>
      <c r="AQ231" s="1"/>
      <c r="AR231" s="1"/>
      <c r="AS231" s="1"/>
      <c r="AT231" s="1"/>
      <c r="AU231" s="1"/>
      <c r="AV231" s="1"/>
      <c r="AW231" s="1"/>
      <c r="AX231" s="1"/>
      <c r="AY231" s="1"/>
      <c r="AZ231" s="1"/>
      <c r="BA231" s="1"/>
      <c r="BB231" s="1"/>
      <c r="BC231" s="1"/>
      <c r="BD231" s="1"/>
      <c r="BE231" s="1"/>
      <c r="BF231" s="1"/>
      <c r="BG231" s="1"/>
      <c r="BH231" s="1"/>
      <c r="BI231" s="1"/>
      <c r="BJ231" s="1"/>
      <c r="BK231" s="1"/>
      <c r="BL231" s="1"/>
      <c r="BM231" s="1"/>
      <c r="BN231" s="1"/>
      <c r="BO231" s="1"/>
      <c r="BP231" s="1"/>
      <c r="BQ231" s="1"/>
      <c r="BR231" s="1"/>
    </row>
    <row r="232" spans="1:70" ht="14.25" customHeight="1" x14ac:dyDescent="0.3">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c r="AC232" s="1"/>
      <c r="AD232" s="1"/>
      <c r="AE232" s="1"/>
      <c r="AF232" s="1"/>
      <c r="AG232" s="1"/>
      <c r="AH232" s="1"/>
      <c r="AI232" s="1"/>
      <c r="AJ232" s="1"/>
      <c r="AK232" s="1"/>
      <c r="AL232" s="1"/>
      <c r="AM232" s="1"/>
      <c r="AN232" s="1"/>
      <c r="AO232" s="1"/>
      <c r="AP232" s="1"/>
      <c r="AQ232" s="1"/>
      <c r="AR232" s="1"/>
      <c r="AS232" s="1"/>
      <c r="AT232" s="1"/>
      <c r="AU232" s="1"/>
      <c r="AV232" s="1"/>
      <c r="AW232" s="1"/>
      <c r="AX232" s="1"/>
      <c r="AY232" s="1"/>
      <c r="AZ232" s="1"/>
      <c r="BA232" s="1"/>
      <c r="BB232" s="1"/>
      <c r="BC232" s="1"/>
      <c r="BD232" s="1"/>
      <c r="BE232" s="1"/>
      <c r="BF232" s="1"/>
      <c r="BG232" s="1"/>
      <c r="BH232" s="1"/>
      <c r="BI232" s="1"/>
      <c r="BJ232" s="1"/>
      <c r="BK232" s="1"/>
      <c r="BL232" s="1"/>
      <c r="BM232" s="1"/>
      <c r="BN232" s="1"/>
      <c r="BO232" s="1"/>
      <c r="BP232" s="1"/>
      <c r="BQ232" s="1"/>
      <c r="BR232" s="1"/>
    </row>
    <row r="233" spans="1:70" ht="14.25" customHeight="1" x14ac:dyDescent="0.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c r="AC233" s="1"/>
      <c r="AD233" s="1"/>
      <c r="AE233" s="1"/>
      <c r="AF233" s="1"/>
      <c r="AG233" s="1"/>
      <c r="AH233" s="1"/>
      <c r="AI233" s="1"/>
      <c r="AJ233" s="1"/>
      <c r="AK233" s="1"/>
      <c r="AL233" s="1"/>
      <c r="AM233" s="1"/>
      <c r="AN233" s="1"/>
      <c r="AO233" s="1"/>
      <c r="AP233" s="1"/>
      <c r="AQ233" s="1"/>
      <c r="AR233" s="1"/>
      <c r="AS233" s="1"/>
      <c r="AT233" s="1"/>
      <c r="AU233" s="1"/>
      <c r="AV233" s="1"/>
      <c r="AW233" s="1"/>
      <c r="AX233" s="1"/>
      <c r="AY233" s="1"/>
      <c r="AZ233" s="1"/>
      <c r="BA233" s="1"/>
      <c r="BB233" s="1"/>
      <c r="BC233" s="1"/>
      <c r="BD233" s="1"/>
      <c r="BE233" s="1"/>
      <c r="BF233" s="1"/>
      <c r="BG233" s="1"/>
      <c r="BH233" s="1"/>
      <c r="BI233" s="1"/>
      <c r="BJ233" s="1"/>
      <c r="BK233" s="1"/>
      <c r="BL233" s="1"/>
      <c r="BM233" s="1"/>
      <c r="BN233" s="1"/>
      <c r="BO233" s="1"/>
      <c r="BP233" s="1"/>
      <c r="BQ233" s="1"/>
      <c r="BR233" s="1"/>
    </row>
    <row r="234" spans="1:70" ht="14.25" customHeight="1" x14ac:dyDescent="0.3">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c r="AC234" s="1"/>
      <c r="AD234" s="1"/>
      <c r="AE234" s="1"/>
      <c r="AF234" s="1"/>
      <c r="AG234" s="1"/>
      <c r="AH234" s="1"/>
      <c r="AI234" s="1"/>
      <c r="AJ234" s="1"/>
      <c r="AK234" s="1"/>
      <c r="AL234" s="1"/>
      <c r="AM234" s="1"/>
      <c r="AN234" s="1"/>
      <c r="AO234" s="1"/>
      <c r="AP234" s="1"/>
      <c r="AQ234" s="1"/>
      <c r="AR234" s="1"/>
      <c r="AS234" s="1"/>
      <c r="AT234" s="1"/>
      <c r="AU234" s="1"/>
      <c r="AV234" s="1"/>
      <c r="AW234" s="1"/>
      <c r="AX234" s="1"/>
      <c r="AY234" s="1"/>
      <c r="AZ234" s="1"/>
      <c r="BA234" s="1"/>
      <c r="BB234" s="1"/>
      <c r="BC234" s="1"/>
      <c r="BD234" s="1"/>
      <c r="BE234" s="1"/>
      <c r="BF234" s="1"/>
      <c r="BG234" s="1"/>
      <c r="BH234" s="1"/>
      <c r="BI234" s="1"/>
      <c r="BJ234" s="1"/>
      <c r="BK234" s="1"/>
      <c r="BL234" s="1"/>
      <c r="BM234" s="1"/>
      <c r="BN234" s="1"/>
      <c r="BO234" s="1"/>
      <c r="BP234" s="1"/>
      <c r="BQ234" s="1"/>
      <c r="BR234" s="1"/>
    </row>
    <row r="235" spans="1:70" ht="14.25" customHeight="1" x14ac:dyDescent="0.3">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c r="AC235" s="1"/>
      <c r="AD235" s="1"/>
      <c r="AE235" s="1"/>
      <c r="AF235" s="1"/>
      <c r="AG235" s="1"/>
      <c r="AH235" s="1"/>
      <c r="AI235" s="1"/>
      <c r="AJ235" s="1"/>
      <c r="AK235" s="1"/>
      <c r="AL235" s="1"/>
      <c r="AM235" s="1"/>
      <c r="AN235" s="1"/>
      <c r="AO235" s="1"/>
      <c r="AP235" s="1"/>
      <c r="AQ235" s="1"/>
      <c r="AR235" s="1"/>
      <c r="AS235" s="1"/>
      <c r="AT235" s="1"/>
      <c r="AU235" s="1"/>
      <c r="AV235" s="1"/>
      <c r="AW235" s="1"/>
      <c r="AX235" s="1"/>
      <c r="AY235" s="1"/>
      <c r="AZ235" s="1"/>
      <c r="BA235" s="1"/>
      <c r="BB235" s="1"/>
      <c r="BC235" s="1"/>
      <c r="BD235" s="1"/>
      <c r="BE235" s="1"/>
      <c r="BF235" s="1"/>
      <c r="BG235" s="1"/>
      <c r="BH235" s="1"/>
      <c r="BI235" s="1"/>
      <c r="BJ235" s="1"/>
      <c r="BK235" s="1"/>
      <c r="BL235" s="1"/>
      <c r="BM235" s="1"/>
      <c r="BN235" s="1"/>
      <c r="BO235" s="1"/>
      <c r="BP235" s="1"/>
      <c r="BQ235" s="1"/>
      <c r="BR235" s="1"/>
    </row>
    <row r="236" spans="1:70" ht="14.25" customHeight="1" x14ac:dyDescent="0.3">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c r="AC236" s="1"/>
      <c r="AD236" s="1"/>
      <c r="AE236" s="1"/>
      <c r="AF236" s="1"/>
      <c r="AG236" s="1"/>
      <c r="AH236" s="1"/>
      <c r="AI236" s="1"/>
      <c r="AJ236" s="1"/>
      <c r="AK236" s="1"/>
      <c r="AL236" s="1"/>
      <c r="AM236" s="1"/>
      <c r="AN236" s="1"/>
      <c r="AO236" s="1"/>
      <c r="AP236" s="1"/>
      <c r="AQ236" s="1"/>
      <c r="AR236" s="1"/>
      <c r="AS236" s="1"/>
      <c r="AT236" s="1"/>
      <c r="AU236" s="1"/>
      <c r="AV236" s="1"/>
      <c r="AW236" s="1"/>
      <c r="AX236" s="1"/>
      <c r="AY236" s="1"/>
      <c r="AZ236" s="1"/>
      <c r="BA236" s="1"/>
      <c r="BB236" s="1"/>
      <c r="BC236" s="1"/>
      <c r="BD236" s="1"/>
      <c r="BE236" s="1"/>
      <c r="BF236" s="1"/>
      <c r="BG236" s="1"/>
      <c r="BH236" s="1"/>
      <c r="BI236" s="1"/>
      <c r="BJ236" s="1"/>
      <c r="BK236" s="1"/>
      <c r="BL236" s="1"/>
      <c r="BM236" s="1"/>
      <c r="BN236" s="1"/>
      <c r="BO236" s="1"/>
      <c r="BP236" s="1"/>
      <c r="BQ236" s="1"/>
      <c r="BR236" s="1"/>
    </row>
    <row r="237" spans="1:70" ht="14.25" customHeight="1" x14ac:dyDescent="0.3">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c r="AC237" s="1"/>
      <c r="AD237" s="1"/>
      <c r="AE237" s="1"/>
      <c r="AF237" s="1"/>
      <c r="AG237" s="1"/>
      <c r="AH237" s="1"/>
      <c r="AI237" s="1"/>
      <c r="AJ237" s="1"/>
      <c r="AK237" s="1"/>
      <c r="AL237" s="1"/>
      <c r="AM237" s="1"/>
      <c r="AN237" s="1"/>
      <c r="AO237" s="1"/>
      <c r="AP237" s="1"/>
      <c r="AQ237" s="1"/>
      <c r="AR237" s="1"/>
      <c r="AS237" s="1"/>
      <c r="AT237" s="1"/>
      <c r="AU237" s="1"/>
      <c r="AV237" s="1"/>
      <c r="AW237" s="1"/>
      <c r="AX237" s="1"/>
      <c r="AY237" s="1"/>
      <c r="AZ237" s="1"/>
      <c r="BA237" s="1"/>
      <c r="BB237" s="1"/>
      <c r="BC237" s="1"/>
      <c r="BD237" s="1"/>
      <c r="BE237" s="1"/>
      <c r="BF237" s="1"/>
      <c r="BG237" s="1"/>
      <c r="BH237" s="1"/>
      <c r="BI237" s="1"/>
      <c r="BJ237" s="1"/>
      <c r="BK237" s="1"/>
      <c r="BL237" s="1"/>
      <c r="BM237" s="1"/>
      <c r="BN237" s="1"/>
      <c r="BO237" s="1"/>
      <c r="BP237" s="1"/>
      <c r="BQ237" s="1"/>
      <c r="BR237" s="1"/>
    </row>
    <row r="238" spans="1:70" ht="14.25" customHeight="1" x14ac:dyDescent="0.3">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c r="AC238" s="1"/>
      <c r="AD238" s="1"/>
      <c r="AE238" s="1"/>
      <c r="AF238" s="1"/>
      <c r="AG238" s="1"/>
      <c r="AH238" s="1"/>
      <c r="AI238" s="1"/>
      <c r="AJ238" s="1"/>
      <c r="AK238" s="1"/>
      <c r="AL238" s="1"/>
      <c r="AM238" s="1"/>
      <c r="AN238" s="1"/>
      <c r="AO238" s="1"/>
      <c r="AP238" s="1"/>
      <c r="AQ238" s="1"/>
      <c r="AR238" s="1"/>
      <c r="AS238" s="1"/>
      <c r="AT238" s="1"/>
      <c r="AU238" s="1"/>
      <c r="AV238" s="1"/>
      <c r="AW238" s="1"/>
      <c r="AX238" s="1"/>
      <c r="AY238" s="1"/>
      <c r="AZ238" s="1"/>
      <c r="BA238" s="1"/>
      <c r="BB238" s="1"/>
      <c r="BC238" s="1"/>
      <c r="BD238" s="1"/>
      <c r="BE238" s="1"/>
      <c r="BF238" s="1"/>
      <c r="BG238" s="1"/>
      <c r="BH238" s="1"/>
      <c r="BI238" s="1"/>
      <c r="BJ238" s="1"/>
      <c r="BK238" s="1"/>
      <c r="BL238" s="1"/>
      <c r="BM238" s="1"/>
      <c r="BN238" s="1"/>
      <c r="BO238" s="1"/>
      <c r="BP238" s="1"/>
      <c r="BQ238" s="1"/>
      <c r="BR238" s="1"/>
    </row>
    <row r="239" spans="1:70" ht="14.25" customHeight="1" x14ac:dyDescent="0.3">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c r="AC239" s="1"/>
      <c r="AD239" s="1"/>
      <c r="AE239" s="1"/>
      <c r="AF239" s="1"/>
      <c r="AG239" s="1"/>
      <c r="AH239" s="1"/>
      <c r="AI239" s="1"/>
      <c r="AJ239" s="1"/>
      <c r="AK239" s="1"/>
      <c r="AL239" s="1"/>
      <c r="AM239" s="1"/>
      <c r="AN239" s="1"/>
      <c r="AO239" s="1"/>
      <c r="AP239" s="1"/>
      <c r="AQ239" s="1"/>
      <c r="AR239" s="1"/>
      <c r="AS239" s="1"/>
      <c r="AT239" s="1"/>
      <c r="AU239" s="1"/>
      <c r="AV239" s="1"/>
      <c r="AW239" s="1"/>
      <c r="AX239" s="1"/>
      <c r="AY239" s="1"/>
      <c r="AZ239" s="1"/>
      <c r="BA239" s="1"/>
      <c r="BB239" s="1"/>
      <c r="BC239" s="1"/>
      <c r="BD239" s="1"/>
      <c r="BE239" s="1"/>
      <c r="BF239" s="1"/>
      <c r="BG239" s="1"/>
      <c r="BH239" s="1"/>
      <c r="BI239" s="1"/>
      <c r="BJ239" s="1"/>
      <c r="BK239" s="1"/>
      <c r="BL239" s="1"/>
      <c r="BM239" s="1"/>
      <c r="BN239" s="1"/>
      <c r="BO239" s="1"/>
      <c r="BP239" s="1"/>
      <c r="BQ239" s="1"/>
      <c r="BR239" s="1"/>
    </row>
    <row r="240" spans="1:70" ht="14.25" customHeight="1" x14ac:dyDescent="0.3">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c r="AC240" s="1"/>
      <c r="AD240" s="1"/>
      <c r="AE240" s="1"/>
      <c r="AF240" s="1"/>
      <c r="AG240" s="1"/>
      <c r="AH240" s="1"/>
      <c r="AI240" s="1"/>
      <c r="AJ240" s="1"/>
      <c r="AK240" s="1"/>
      <c r="AL240" s="1"/>
      <c r="AM240" s="1"/>
      <c r="AN240" s="1"/>
      <c r="AO240" s="1"/>
      <c r="AP240" s="1"/>
      <c r="AQ240" s="1"/>
      <c r="AR240" s="1"/>
      <c r="AS240" s="1"/>
      <c r="AT240" s="1"/>
      <c r="AU240" s="1"/>
      <c r="AV240" s="1"/>
      <c r="AW240" s="1"/>
      <c r="AX240" s="1"/>
      <c r="AY240" s="1"/>
      <c r="AZ240" s="1"/>
      <c r="BA240" s="1"/>
      <c r="BB240" s="1"/>
      <c r="BC240" s="1"/>
      <c r="BD240" s="1"/>
      <c r="BE240" s="1"/>
      <c r="BF240" s="1"/>
      <c r="BG240" s="1"/>
      <c r="BH240" s="1"/>
      <c r="BI240" s="1"/>
      <c r="BJ240" s="1"/>
      <c r="BK240" s="1"/>
      <c r="BL240" s="1"/>
      <c r="BM240" s="1"/>
      <c r="BN240" s="1"/>
      <c r="BO240" s="1"/>
      <c r="BP240" s="1"/>
      <c r="BQ240" s="1"/>
      <c r="BR240" s="1"/>
    </row>
    <row r="241" spans="1:70" ht="14.25" customHeight="1" x14ac:dyDescent="0.3">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c r="BB241" s="1"/>
      <c r="BC241" s="1"/>
      <c r="BD241" s="1"/>
      <c r="BE241" s="1"/>
      <c r="BF241" s="1"/>
      <c r="BG241" s="1"/>
      <c r="BH241" s="1"/>
      <c r="BI241" s="1"/>
      <c r="BJ241" s="1"/>
      <c r="BK241" s="1"/>
      <c r="BL241" s="1"/>
      <c r="BM241" s="1"/>
      <c r="BN241" s="1"/>
      <c r="BO241" s="1"/>
      <c r="BP241" s="1"/>
      <c r="BQ241" s="1"/>
      <c r="BR241" s="1"/>
    </row>
    <row r="242" spans="1:70" ht="14.25" customHeight="1" x14ac:dyDescent="0.3">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c r="AC242" s="1"/>
      <c r="AD242" s="1"/>
      <c r="AE242" s="1"/>
      <c r="AF242" s="1"/>
      <c r="AG242" s="1"/>
      <c r="AH242" s="1"/>
      <c r="AI242" s="1"/>
      <c r="AJ242" s="1"/>
      <c r="AK242" s="1"/>
      <c r="AL242" s="1"/>
      <c r="AM242" s="1"/>
      <c r="AN242" s="1"/>
      <c r="AO242" s="1"/>
      <c r="AP242" s="1"/>
      <c r="AQ242" s="1"/>
      <c r="AR242" s="1"/>
      <c r="AS242" s="1"/>
      <c r="AT242" s="1"/>
      <c r="AU242" s="1"/>
      <c r="AV242" s="1"/>
      <c r="AW242" s="1"/>
      <c r="AX242" s="1"/>
      <c r="AY242" s="1"/>
      <c r="AZ242" s="1"/>
      <c r="BA242" s="1"/>
      <c r="BB242" s="1"/>
      <c r="BC242" s="1"/>
      <c r="BD242" s="1"/>
      <c r="BE242" s="1"/>
      <c r="BF242" s="1"/>
      <c r="BG242" s="1"/>
      <c r="BH242" s="1"/>
      <c r="BI242" s="1"/>
      <c r="BJ242" s="1"/>
      <c r="BK242" s="1"/>
      <c r="BL242" s="1"/>
      <c r="BM242" s="1"/>
      <c r="BN242" s="1"/>
      <c r="BO242" s="1"/>
      <c r="BP242" s="1"/>
      <c r="BQ242" s="1"/>
      <c r="BR242" s="1"/>
    </row>
    <row r="243" spans="1:70" ht="14.25" customHeight="1" x14ac:dyDescent="0.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c r="AC243" s="1"/>
      <c r="AD243" s="1"/>
      <c r="AE243" s="1"/>
      <c r="AF243" s="1"/>
      <c r="AG243" s="1"/>
      <c r="AH243" s="1"/>
      <c r="AI243" s="1"/>
      <c r="AJ243" s="1"/>
      <c r="AK243" s="1"/>
      <c r="AL243" s="1"/>
      <c r="AM243" s="1"/>
      <c r="AN243" s="1"/>
      <c r="AO243" s="1"/>
      <c r="AP243" s="1"/>
      <c r="AQ243" s="1"/>
      <c r="AR243" s="1"/>
      <c r="AS243" s="1"/>
      <c r="AT243" s="1"/>
      <c r="AU243" s="1"/>
      <c r="AV243" s="1"/>
      <c r="AW243" s="1"/>
      <c r="AX243" s="1"/>
      <c r="AY243" s="1"/>
      <c r="AZ243" s="1"/>
      <c r="BA243" s="1"/>
      <c r="BB243" s="1"/>
      <c r="BC243" s="1"/>
      <c r="BD243" s="1"/>
      <c r="BE243" s="1"/>
      <c r="BF243" s="1"/>
      <c r="BG243" s="1"/>
      <c r="BH243" s="1"/>
      <c r="BI243" s="1"/>
      <c r="BJ243" s="1"/>
      <c r="BK243" s="1"/>
      <c r="BL243" s="1"/>
      <c r="BM243" s="1"/>
      <c r="BN243" s="1"/>
      <c r="BO243" s="1"/>
      <c r="BP243" s="1"/>
      <c r="BQ243" s="1"/>
      <c r="BR243" s="1"/>
    </row>
    <row r="244" spans="1:70" ht="14.25" customHeight="1" x14ac:dyDescent="0.3">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c r="AC244" s="1"/>
      <c r="AD244" s="1"/>
      <c r="AE244" s="1"/>
      <c r="AF244" s="1"/>
      <c r="AG244" s="1"/>
      <c r="AH244" s="1"/>
      <c r="AI244" s="1"/>
      <c r="AJ244" s="1"/>
      <c r="AK244" s="1"/>
      <c r="AL244" s="1"/>
      <c r="AM244" s="1"/>
      <c r="AN244" s="1"/>
      <c r="AO244" s="1"/>
      <c r="AP244" s="1"/>
      <c r="AQ244" s="1"/>
      <c r="AR244" s="1"/>
      <c r="AS244" s="1"/>
      <c r="AT244" s="1"/>
      <c r="AU244" s="1"/>
      <c r="AV244" s="1"/>
      <c r="AW244" s="1"/>
      <c r="AX244" s="1"/>
      <c r="AY244" s="1"/>
      <c r="AZ244" s="1"/>
      <c r="BA244" s="1"/>
      <c r="BB244" s="1"/>
      <c r="BC244" s="1"/>
      <c r="BD244" s="1"/>
      <c r="BE244" s="1"/>
      <c r="BF244" s="1"/>
      <c r="BG244" s="1"/>
      <c r="BH244" s="1"/>
      <c r="BI244" s="1"/>
      <c r="BJ244" s="1"/>
      <c r="BK244" s="1"/>
      <c r="BL244" s="1"/>
      <c r="BM244" s="1"/>
      <c r="BN244" s="1"/>
      <c r="BO244" s="1"/>
      <c r="BP244" s="1"/>
      <c r="BQ244" s="1"/>
      <c r="BR244" s="1"/>
    </row>
    <row r="245" spans="1:70" ht="14.25" customHeight="1" x14ac:dyDescent="0.3">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c r="AC245" s="1"/>
      <c r="AD245" s="1"/>
      <c r="AE245" s="1"/>
      <c r="AF245" s="1"/>
      <c r="AG245" s="1"/>
      <c r="AH245" s="1"/>
      <c r="AI245" s="1"/>
      <c r="AJ245" s="1"/>
      <c r="AK245" s="1"/>
      <c r="AL245" s="1"/>
      <c r="AM245" s="1"/>
      <c r="AN245" s="1"/>
      <c r="AO245" s="1"/>
      <c r="AP245" s="1"/>
      <c r="AQ245" s="1"/>
      <c r="AR245" s="1"/>
      <c r="AS245" s="1"/>
      <c r="AT245" s="1"/>
      <c r="AU245" s="1"/>
      <c r="AV245" s="1"/>
      <c r="AW245" s="1"/>
      <c r="AX245" s="1"/>
      <c r="AY245" s="1"/>
      <c r="AZ245" s="1"/>
      <c r="BA245" s="1"/>
      <c r="BB245" s="1"/>
      <c r="BC245" s="1"/>
      <c r="BD245" s="1"/>
      <c r="BE245" s="1"/>
      <c r="BF245" s="1"/>
      <c r="BG245" s="1"/>
      <c r="BH245" s="1"/>
      <c r="BI245" s="1"/>
      <c r="BJ245" s="1"/>
      <c r="BK245" s="1"/>
      <c r="BL245" s="1"/>
      <c r="BM245" s="1"/>
      <c r="BN245" s="1"/>
      <c r="BO245" s="1"/>
      <c r="BP245" s="1"/>
      <c r="BQ245" s="1"/>
      <c r="BR245" s="1"/>
    </row>
    <row r="246" spans="1:70" ht="14.25" customHeight="1" x14ac:dyDescent="0.3">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c r="AC246" s="1"/>
      <c r="AD246" s="1"/>
      <c r="AE246" s="1"/>
      <c r="AF246" s="1"/>
      <c r="AG246" s="1"/>
      <c r="AH246" s="1"/>
      <c r="AI246" s="1"/>
      <c r="AJ246" s="1"/>
      <c r="AK246" s="1"/>
      <c r="AL246" s="1"/>
      <c r="AM246" s="1"/>
      <c r="AN246" s="1"/>
      <c r="AO246" s="1"/>
      <c r="AP246" s="1"/>
      <c r="AQ246" s="1"/>
      <c r="AR246" s="1"/>
      <c r="AS246" s="1"/>
      <c r="AT246" s="1"/>
      <c r="AU246" s="1"/>
      <c r="AV246" s="1"/>
      <c r="AW246" s="1"/>
      <c r="AX246" s="1"/>
      <c r="AY246" s="1"/>
      <c r="AZ246" s="1"/>
      <c r="BA246" s="1"/>
      <c r="BB246" s="1"/>
      <c r="BC246" s="1"/>
      <c r="BD246" s="1"/>
      <c r="BE246" s="1"/>
      <c r="BF246" s="1"/>
      <c r="BG246" s="1"/>
      <c r="BH246" s="1"/>
      <c r="BI246" s="1"/>
      <c r="BJ246" s="1"/>
      <c r="BK246" s="1"/>
      <c r="BL246" s="1"/>
      <c r="BM246" s="1"/>
      <c r="BN246" s="1"/>
      <c r="BO246" s="1"/>
      <c r="BP246" s="1"/>
      <c r="BQ246" s="1"/>
      <c r="BR246" s="1"/>
    </row>
    <row r="247" spans="1:70" ht="14.25" customHeight="1" x14ac:dyDescent="0.3">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c r="AC247" s="1"/>
      <c r="AD247" s="1"/>
      <c r="AE247" s="1"/>
      <c r="AF247" s="1"/>
      <c r="AG247" s="1"/>
      <c r="AH247" s="1"/>
      <c r="AI247" s="1"/>
      <c r="AJ247" s="1"/>
      <c r="AK247" s="1"/>
      <c r="AL247" s="1"/>
      <c r="AM247" s="1"/>
      <c r="AN247" s="1"/>
      <c r="AO247" s="1"/>
      <c r="AP247" s="1"/>
      <c r="AQ247" s="1"/>
      <c r="AR247" s="1"/>
      <c r="AS247" s="1"/>
      <c r="AT247" s="1"/>
      <c r="AU247" s="1"/>
      <c r="AV247" s="1"/>
      <c r="AW247" s="1"/>
      <c r="AX247" s="1"/>
      <c r="AY247" s="1"/>
      <c r="AZ247" s="1"/>
      <c r="BA247" s="1"/>
      <c r="BB247" s="1"/>
      <c r="BC247" s="1"/>
      <c r="BD247" s="1"/>
      <c r="BE247" s="1"/>
      <c r="BF247" s="1"/>
      <c r="BG247" s="1"/>
      <c r="BH247" s="1"/>
      <c r="BI247" s="1"/>
      <c r="BJ247" s="1"/>
      <c r="BK247" s="1"/>
      <c r="BL247" s="1"/>
      <c r="BM247" s="1"/>
      <c r="BN247" s="1"/>
      <c r="BO247" s="1"/>
      <c r="BP247" s="1"/>
      <c r="BQ247" s="1"/>
      <c r="BR247" s="1"/>
    </row>
    <row r="248" spans="1:70" ht="14.25" customHeight="1" x14ac:dyDescent="0.3">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c r="AC248" s="1"/>
      <c r="AD248" s="1"/>
      <c r="AE248" s="1"/>
      <c r="AF248" s="1"/>
      <c r="AG248" s="1"/>
      <c r="AH248" s="1"/>
      <c r="AI248" s="1"/>
      <c r="AJ248" s="1"/>
      <c r="AK248" s="1"/>
      <c r="AL248" s="1"/>
      <c r="AM248" s="1"/>
      <c r="AN248" s="1"/>
      <c r="AO248" s="1"/>
      <c r="AP248" s="1"/>
      <c r="AQ248" s="1"/>
      <c r="AR248" s="1"/>
      <c r="AS248" s="1"/>
      <c r="AT248" s="1"/>
      <c r="AU248" s="1"/>
      <c r="AV248" s="1"/>
      <c r="AW248" s="1"/>
      <c r="AX248" s="1"/>
      <c r="AY248" s="1"/>
      <c r="AZ248" s="1"/>
      <c r="BA248" s="1"/>
      <c r="BB248" s="1"/>
      <c r="BC248" s="1"/>
      <c r="BD248" s="1"/>
      <c r="BE248" s="1"/>
      <c r="BF248" s="1"/>
      <c r="BG248" s="1"/>
      <c r="BH248" s="1"/>
      <c r="BI248" s="1"/>
      <c r="BJ248" s="1"/>
      <c r="BK248" s="1"/>
      <c r="BL248" s="1"/>
      <c r="BM248" s="1"/>
      <c r="BN248" s="1"/>
      <c r="BO248" s="1"/>
      <c r="BP248" s="1"/>
      <c r="BQ248" s="1"/>
      <c r="BR248" s="1"/>
    </row>
    <row r="249" spans="1:70" ht="14.25" customHeight="1" x14ac:dyDescent="0.3">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c r="AC249" s="1"/>
      <c r="AD249" s="1"/>
      <c r="AE249" s="1"/>
      <c r="AF249" s="1"/>
      <c r="AG249" s="1"/>
      <c r="AH249" s="1"/>
      <c r="AI249" s="1"/>
      <c r="AJ249" s="1"/>
      <c r="AK249" s="1"/>
      <c r="AL249" s="1"/>
      <c r="AM249" s="1"/>
      <c r="AN249" s="1"/>
      <c r="AO249" s="1"/>
      <c r="AP249" s="1"/>
      <c r="AQ249" s="1"/>
      <c r="AR249" s="1"/>
      <c r="AS249" s="1"/>
      <c r="AT249" s="1"/>
      <c r="AU249" s="1"/>
      <c r="AV249" s="1"/>
      <c r="AW249" s="1"/>
      <c r="AX249" s="1"/>
      <c r="AY249" s="1"/>
      <c r="AZ249" s="1"/>
      <c r="BA249" s="1"/>
      <c r="BB249" s="1"/>
      <c r="BC249" s="1"/>
      <c r="BD249" s="1"/>
      <c r="BE249" s="1"/>
      <c r="BF249" s="1"/>
      <c r="BG249" s="1"/>
      <c r="BH249" s="1"/>
      <c r="BI249" s="1"/>
      <c r="BJ249" s="1"/>
      <c r="BK249" s="1"/>
      <c r="BL249" s="1"/>
      <c r="BM249" s="1"/>
      <c r="BN249" s="1"/>
      <c r="BO249" s="1"/>
      <c r="BP249" s="1"/>
      <c r="BQ249" s="1"/>
      <c r="BR249" s="1"/>
    </row>
    <row r="250" spans="1:70" ht="14.25" customHeight="1" x14ac:dyDescent="0.3">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c r="BB250" s="1"/>
      <c r="BC250" s="1"/>
      <c r="BD250" s="1"/>
      <c r="BE250" s="1"/>
      <c r="BF250" s="1"/>
      <c r="BG250" s="1"/>
      <c r="BH250" s="1"/>
      <c r="BI250" s="1"/>
      <c r="BJ250" s="1"/>
      <c r="BK250" s="1"/>
      <c r="BL250" s="1"/>
      <c r="BM250" s="1"/>
      <c r="BN250" s="1"/>
      <c r="BO250" s="1"/>
      <c r="BP250" s="1"/>
      <c r="BQ250" s="1"/>
      <c r="BR250" s="1"/>
    </row>
    <row r="251" spans="1:70" ht="14.25" customHeight="1" x14ac:dyDescent="0.3">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c r="AC251" s="1"/>
      <c r="AD251" s="1"/>
      <c r="AE251" s="1"/>
      <c r="AF251" s="1"/>
      <c r="AG251" s="1"/>
      <c r="AH251" s="1"/>
      <c r="AI251" s="1"/>
      <c r="AJ251" s="1"/>
      <c r="AK251" s="1"/>
      <c r="AL251" s="1"/>
      <c r="AM251" s="1"/>
      <c r="AN251" s="1"/>
      <c r="AO251" s="1"/>
      <c r="AP251" s="1"/>
      <c r="AQ251" s="1"/>
      <c r="AR251" s="1"/>
      <c r="AS251" s="1"/>
      <c r="AT251" s="1"/>
      <c r="AU251" s="1"/>
      <c r="AV251" s="1"/>
      <c r="AW251" s="1"/>
      <c r="AX251" s="1"/>
      <c r="AY251" s="1"/>
      <c r="AZ251" s="1"/>
      <c r="BA251" s="1"/>
      <c r="BB251" s="1"/>
      <c r="BC251" s="1"/>
      <c r="BD251" s="1"/>
      <c r="BE251" s="1"/>
      <c r="BF251" s="1"/>
      <c r="BG251" s="1"/>
      <c r="BH251" s="1"/>
      <c r="BI251" s="1"/>
      <c r="BJ251" s="1"/>
      <c r="BK251" s="1"/>
      <c r="BL251" s="1"/>
      <c r="BM251" s="1"/>
      <c r="BN251" s="1"/>
      <c r="BO251" s="1"/>
      <c r="BP251" s="1"/>
      <c r="BQ251" s="1"/>
      <c r="BR251" s="1"/>
    </row>
    <row r="252" spans="1:70" ht="14.25" customHeight="1" x14ac:dyDescent="0.3">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c r="AC252" s="1"/>
      <c r="AD252" s="1"/>
      <c r="AE252" s="1"/>
      <c r="AF252" s="1"/>
      <c r="AG252" s="1"/>
      <c r="AH252" s="1"/>
      <c r="AI252" s="1"/>
      <c r="AJ252" s="1"/>
      <c r="AK252" s="1"/>
      <c r="AL252" s="1"/>
      <c r="AM252" s="1"/>
      <c r="AN252" s="1"/>
      <c r="AO252" s="1"/>
      <c r="AP252" s="1"/>
      <c r="AQ252" s="1"/>
      <c r="AR252" s="1"/>
      <c r="AS252" s="1"/>
      <c r="AT252" s="1"/>
      <c r="AU252" s="1"/>
      <c r="AV252" s="1"/>
      <c r="AW252" s="1"/>
      <c r="AX252" s="1"/>
      <c r="AY252" s="1"/>
      <c r="AZ252" s="1"/>
      <c r="BA252" s="1"/>
      <c r="BB252" s="1"/>
      <c r="BC252" s="1"/>
      <c r="BD252" s="1"/>
      <c r="BE252" s="1"/>
      <c r="BF252" s="1"/>
      <c r="BG252" s="1"/>
      <c r="BH252" s="1"/>
      <c r="BI252" s="1"/>
      <c r="BJ252" s="1"/>
      <c r="BK252" s="1"/>
      <c r="BL252" s="1"/>
      <c r="BM252" s="1"/>
      <c r="BN252" s="1"/>
      <c r="BO252" s="1"/>
      <c r="BP252" s="1"/>
      <c r="BQ252" s="1"/>
      <c r="BR252" s="1"/>
    </row>
    <row r="253" spans="1:70" ht="14.25" customHeight="1" x14ac:dyDescent="0.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N253" s="1"/>
      <c r="AO253" s="1"/>
      <c r="AP253" s="1"/>
      <c r="AQ253" s="1"/>
      <c r="AR253" s="1"/>
      <c r="AS253" s="1"/>
      <c r="AT253" s="1"/>
      <c r="AU253" s="1"/>
      <c r="AV253" s="1"/>
      <c r="AW253" s="1"/>
      <c r="AX253" s="1"/>
      <c r="AY253" s="1"/>
      <c r="AZ253" s="1"/>
      <c r="BA253" s="1"/>
      <c r="BB253" s="1"/>
      <c r="BC253" s="1"/>
      <c r="BD253" s="1"/>
      <c r="BE253" s="1"/>
      <c r="BF253" s="1"/>
      <c r="BG253" s="1"/>
      <c r="BH253" s="1"/>
      <c r="BI253" s="1"/>
      <c r="BJ253" s="1"/>
      <c r="BK253" s="1"/>
      <c r="BL253" s="1"/>
      <c r="BM253" s="1"/>
      <c r="BN253" s="1"/>
      <c r="BO253" s="1"/>
      <c r="BP253" s="1"/>
      <c r="BQ253" s="1"/>
      <c r="BR253" s="1"/>
    </row>
    <row r="254" spans="1:70" ht="14.25" customHeight="1" x14ac:dyDescent="0.3">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c r="AC254" s="1"/>
      <c r="AD254" s="1"/>
      <c r="AE254" s="1"/>
      <c r="AF254" s="1"/>
      <c r="AG254" s="1"/>
      <c r="AH254" s="1"/>
      <c r="AI254" s="1"/>
      <c r="AJ254" s="1"/>
      <c r="AK254" s="1"/>
      <c r="AL254" s="1"/>
      <c r="AM254" s="1"/>
      <c r="AN254" s="1"/>
      <c r="AO254" s="1"/>
      <c r="AP254" s="1"/>
      <c r="AQ254" s="1"/>
      <c r="AR254" s="1"/>
      <c r="AS254" s="1"/>
      <c r="AT254" s="1"/>
      <c r="AU254" s="1"/>
      <c r="AV254" s="1"/>
      <c r="AW254" s="1"/>
      <c r="AX254" s="1"/>
      <c r="AY254" s="1"/>
      <c r="AZ254" s="1"/>
      <c r="BA254" s="1"/>
      <c r="BB254" s="1"/>
      <c r="BC254" s="1"/>
      <c r="BD254" s="1"/>
      <c r="BE254" s="1"/>
      <c r="BF254" s="1"/>
      <c r="BG254" s="1"/>
      <c r="BH254" s="1"/>
      <c r="BI254" s="1"/>
      <c r="BJ254" s="1"/>
      <c r="BK254" s="1"/>
      <c r="BL254" s="1"/>
      <c r="BM254" s="1"/>
      <c r="BN254" s="1"/>
      <c r="BO254" s="1"/>
      <c r="BP254" s="1"/>
      <c r="BQ254" s="1"/>
      <c r="BR254" s="1"/>
    </row>
    <row r="255" spans="1:70" ht="14.25" customHeight="1" x14ac:dyDescent="0.3">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c r="AC255" s="1"/>
      <c r="AD255" s="1"/>
      <c r="AE255" s="1"/>
      <c r="AF255" s="1"/>
      <c r="AG255" s="1"/>
      <c r="AH255" s="1"/>
      <c r="AI255" s="1"/>
      <c r="AJ255" s="1"/>
      <c r="AK255" s="1"/>
      <c r="AL255" s="1"/>
      <c r="AM255" s="1"/>
      <c r="AN255" s="1"/>
      <c r="AO255" s="1"/>
      <c r="AP255" s="1"/>
      <c r="AQ255" s="1"/>
      <c r="AR255" s="1"/>
      <c r="AS255" s="1"/>
      <c r="AT255" s="1"/>
      <c r="AU255" s="1"/>
      <c r="AV255" s="1"/>
      <c r="AW255" s="1"/>
      <c r="AX255" s="1"/>
      <c r="AY255" s="1"/>
      <c r="AZ255" s="1"/>
      <c r="BA255" s="1"/>
      <c r="BB255" s="1"/>
      <c r="BC255" s="1"/>
      <c r="BD255" s="1"/>
      <c r="BE255" s="1"/>
      <c r="BF255" s="1"/>
      <c r="BG255" s="1"/>
      <c r="BH255" s="1"/>
      <c r="BI255" s="1"/>
      <c r="BJ255" s="1"/>
      <c r="BK255" s="1"/>
      <c r="BL255" s="1"/>
      <c r="BM255" s="1"/>
      <c r="BN255" s="1"/>
      <c r="BO255" s="1"/>
      <c r="BP255" s="1"/>
      <c r="BQ255" s="1"/>
      <c r="BR255" s="1"/>
    </row>
    <row r="256" spans="1:70" ht="14.25" customHeight="1" x14ac:dyDescent="0.3">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c r="AC256" s="1"/>
      <c r="AD256" s="1"/>
      <c r="AE256" s="1"/>
      <c r="AF256" s="1"/>
      <c r="AG256" s="1"/>
      <c r="AH256" s="1"/>
      <c r="AI256" s="1"/>
      <c r="AJ256" s="1"/>
      <c r="AK256" s="1"/>
      <c r="AL256" s="1"/>
      <c r="AM256" s="1"/>
      <c r="AN256" s="1"/>
      <c r="AO256" s="1"/>
      <c r="AP256" s="1"/>
      <c r="AQ256" s="1"/>
      <c r="AR256" s="1"/>
      <c r="AS256" s="1"/>
      <c r="AT256" s="1"/>
      <c r="AU256" s="1"/>
      <c r="AV256" s="1"/>
      <c r="AW256" s="1"/>
      <c r="AX256" s="1"/>
      <c r="AY256" s="1"/>
      <c r="AZ256" s="1"/>
      <c r="BA256" s="1"/>
      <c r="BB256" s="1"/>
      <c r="BC256" s="1"/>
      <c r="BD256" s="1"/>
      <c r="BE256" s="1"/>
      <c r="BF256" s="1"/>
      <c r="BG256" s="1"/>
      <c r="BH256" s="1"/>
      <c r="BI256" s="1"/>
      <c r="BJ256" s="1"/>
      <c r="BK256" s="1"/>
      <c r="BL256" s="1"/>
      <c r="BM256" s="1"/>
      <c r="BN256" s="1"/>
      <c r="BO256" s="1"/>
      <c r="BP256" s="1"/>
      <c r="BQ256" s="1"/>
      <c r="BR256" s="1"/>
    </row>
    <row r="257" spans="1:70" ht="14.25" customHeight="1" x14ac:dyDescent="0.3">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c r="AC257" s="1"/>
      <c r="AD257" s="1"/>
      <c r="AE257" s="1"/>
      <c r="AF257" s="1"/>
      <c r="AG257" s="1"/>
      <c r="AH257" s="1"/>
      <c r="AI257" s="1"/>
      <c r="AJ257" s="1"/>
      <c r="AK257" s="1"/>
      <c r="AL257" s="1"/>
      <c r="AM257" s="1"/>
      <c r="AN257" s="1"/>
      <c r="AO257" s="1"/>
      <c r="AP257" s="1"/>
      <c r="AQ257" s="1"/>
      <c r="AR257" s="1"/>
      <c r="AS257" s="1"/>
      <c r="AT257" s="1"/>
      <c r="AU257" s="1"/>
      <c r="AV257" s="1"/>
      <c r="AW257" s="1"/>
      <c r="AX257" s="1"/>
      <c r="AY257" s="1"/>
      <c r="AZ257" s="1"/>
      <c r="BA257" s="1"/>
      <c r="BB257" s="1"/>
      <c r="BC257" s="1"/>
      <c r="BD257" s="1"/>
      <c r="BE257" s="1"/>
      <c r="BF257" s="1"/>
      <c r="BG257" s="1"/>
      <c r="BH257" s="1"/>
      <c r="BI257" s="1"/>
      <c r="BJ257" s="1"/>
      <c r="BK257" s="1"/>
      <c r="BL257" s="1"/>
      <c r="BM257" s="1"/>
      <c r="BN257" s="1"/>
      <c r="BO257" s="1"/>
      <c r="BP257" s="1"/>
      <c r="BQ257" s="1"/>
      <c r="BR257" s="1"/>
    </row>
    <row r="258" spans="1:70" ht="14.25" customHeight="1" x14ac:dyDescent="0.3">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c r="AC258" s="1"/>
      <c r="AD258" s="1"/>
      <c r="AE258" s="1"/>
      <c r="AF258" s="1"/>
      <c r="AG258" s="1"/>
      <c r="AH258" s="1"/>
      <c r="AI258" s="1"/>
      <c r="AJ258" s="1"/>
      <c r="AK258" s="1"/>
      <c r="AL258" s="1"/>
      <c r="AM258" s="1"/>
      <c r="AN258" s="1"/>
      <c r="AO258" s="1"/>
      <c r="AP258" s="1"/>
      <c r="AQ258" s="1"/>
      <c r="AR258" s="1"/>
      <c r="AS258" s="1"/>
      <c r="AT258" s="1"/>
      <c r="AU258" s="1"/>
      <c r="AV258" s="1"/>
      <c r="AW258" s="1"/>
      <c r="AX258" s="1"/>
      <c r="AY258" s="1"/>
      <c r="AZ258" s="1"/>
      <c r="BA258" s="1"/>
      <c r="BB258" s="1"/>
      <c r="BC258" s="1"/>
      <c r="BD258" s="1"/>
      <c r="BE258" s="1"/>
      <c r="BF258" s="1"/>
      <c r="BG258" s="1"/>
      <c r="BH258" s="1"/>
      <c r="BI258" s="1"/>
      <c r="BJ258" s="1"/>
      <c r="BK258" s="1"/>
      <c r="BL258" s="1"/>
      <c r="BM258" s="1"/>
      <c r="BN258" s="1"/>
      <c r="BO258" s="1"/>
      <c r="BP258" s="1"/>
      <c r="BQ258" s="1"/>
      <c r="BR258" s="1"/>
    </row>
    <row r="259" spans="1:70" ht="14.25" customHeight="1" x14ac:dyDescent="0.3">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c r="AC259" s="1"/>
      <c r="AD259" s="1"/>
      <c r="AE259" s="1"/>
      <c r="AF259" s="1"/>
      <c r="AG259" s="1"/>
      <c r="AH259" s="1"/>
      <c r="AI259" s="1"/>
      <c r="AJ259" s="1"/>
      <c r="AK259" s="1"/>
      <c r="AL259" s="1"/>
      <c r="AM259" s="1"/>
      <c r="AN259" s="1"/>
      <c r="AO259" s="1"/>
      <c r="AP259" s="1"/>
      <c r="AQ259" s="1"/>
      <c r="AR259" s="1"/>
      <c r="AS259" s="1"/>
      <c r="AT259" s="1"/>
      <c r="AU259" s="1"/>
      <c r="AV259" s="1"/>
      <c r="AW259" s="1"/>
      <c r="AX259" s="1"/>
      <c r="AY259" s="1"/>
      <c r="AZ259" s="1"/>
      <c r="BA259" s="1"/>
      <c r="BB259" s="1"/>
      <c r="BC259" s="1"/>
      <c r="BD259" s="1"/>
      <c r="BE259" s="1"/>
      <c r="BF259" s="1"/>
      <c r="BG259" s="1"/>
      <c r="BH259" s="1"/>
      <c r="BI259" s="1"/>
      <c r="BJ259" s="1"/>
      <c r="BK259" s="1"/>
      <c r="BL259" s="1"/>
      <c r="BM259" s="1"/>
      <c r="BN259" s="1"/>
      <c r="BO259" s="1"/>
      <c r="BP259" s="1"/>
      <c r="BQ259" s="1"/>
      <c r="BR259" s="1"/>
    </row>
    <row r="260" spans="1:70" ht="14.25" customHeight="1" x14ac:dyDescent="0.3">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c r="AC260" s="1"/>
      <c r="AD260" s="1"/>
      <c r="AE260" s="1"/>
      <c r="AF260" s="1"/>
      <c r="AG260" s="1"/>
      <c r="AH260" s="1"/>
      <c r="AI260" s="1"/>
      <c r="AJ260" s="1"/>
      <c r="AK260" s="1"/>
      <c r="AL260" s="1"/>
      <c r="AM260" s="1"/>
      <c r="AN260" s="1"/>
      <c r="AO260" s="1"/>
      <c r="AP260" s="1"/>
      <c r="AQ260" s="1"/>
      <c r="AR260" s="1"/>
      <c r="AS260" s="1"/>
      <c r="AT260" s="1"/>
      <c r="AU260" s="1"/>
      <c r="AV260" s="1"/>
      <c r="AW260" s="1"/>
      <c r="AX260" s="1"/>
      <c r="AY260" s="1"/>
      <c r="AZ260" s="1"/>
      <c r="BA260" s="1"/>
      <c r="BB260" s="1"/>
      <c r="BC260" s="1"/>
      <c r="BD260" s="1"/>
      <c r="BE260" s="1"/>
      <c r="BF260" s="1"/>
      <c r="BG260" s="1"/>
      <c r="BH260" s="1"/>
      <c r="BI260" s="1"/>
      <c r="BJ260" s="1"/>
      <c r="BK260" s="1"/>
      <c r="BL260" s="1"/>
      <c r="BM260" s="1"/>
      <c r="BN260" s="1"/>
      <c r="BO260" s="1"/>
      <c r="BP260" s="1"/>
      <c r="BQ260" s="1"/>
      <c r="BR260" s="1"/>
    </row>
    <row r="261" spans="1:70" ht="14.25" customHeight="1" x14ac:dyDescent="0.3">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c r="AC261" s="1"/>
      <c r="AD261" s="1"/>
      <c r="AE261" s="1"/>
      <c r="AF261" s="1"/>
      <c r="AG261" s="1"/>
      <c r="AH261" s="1"/>
      <c r="AI261" s="1"/>
      <c r="AJ261" s="1"/>
      <c r="AK261" s="1"/>
      <c r="AL261" s="1"/>
      <c r="AM261" s="1"/>
      <c r="AN261" s="1"/>
      <c r="AO261" s="1"/>
      <c r="AP261" s="1"/>
      <c r="AQ261" s="1"/>
      <c r="AR261" s="1"/>
      <c r="AS261" s="1"/>
      <c r="AT261" s="1"/>
      <c r="AU261" s="1"/>
      <c r="AV261" s="1"/>
      <c r="AW261" s="1"/>
      <c r="AX261" s="1"/>
      <c r="AY261" s="1"/>
      <c r="AZ261" s="1"/>
      <c r="BA261" s="1"/>
      <c r="BB261" s="1"/>
      <c r="BC261" s="1"/>
      <c r="BD261" s="1"/>
      <c r="BE261" s="1"/>
      <c r="BF261" s="1"/>
      <c r="BG261" s="1"/>
      <c r="BH261" s="1"/>
      <c r="BI261" s="1"/>
      <c r="BJ261" s="1"/>
      <c r="BK261" s="1"/>
      <c r="BL261" s="1"/>
      <c r="BM261" s="1"/>
      <c r="BN261" s="1"/>
      <c r="BO261" s="1"/>
      <c r="BP261" s="1"/>
      <c r="BQ261" s="1"/>
      <c r="BR261" s="1"/>
    </row>
    <row r="262" spans="1:70" ht="14.25" customHeight="1" x14ac:dyDescent="0.3">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c r="AC262" s="1"/>
      <c r="AD262" s="1"/>
      <c r="AE262" s="1"/>
      <c r="AF262" s="1"/>
      <c r="AG262" s="1"/>
      <c r="AH262" s="1"/>
      <c r="AI262" s="1"/>
      <c r="AJ262" s="1"/>
      <c r="AK262" s="1"/>
      <c r="AL262" s="1"/>
      <c r="AM262" s="1"/>
      <c r="AN262" s="1"/>
      <c r="AO262" s="1"/>
      <c r="AP262" s="1"/>
      <c r="AQ262" s="1"/>
      <c r="AR262" s="1"/>
      <c r="AS262" s="1"/>
      <c r="AT262" s="1"/>
      <c r="AU262" s="1"/>
      <c r="AV262" s="1"/>
      <c r="AW262" s="1"/>
      <c r="AX262" s="1"/>
      <c r="AY262" s="1"/>
      <c r="AZ262" s="1"/>
      <c r="BA262" s="1"/>
      <c r="BB262" s="1"/>
      <c r="BC262" s="1"/>
      <c r="BD262" s="1"/>
      <c r="BE262" s="1"/>
      <c r="BF262" s="1"/>
      <c r="BG262" s="1"/>
      <c r="BH262" s="1"/>
      <c r="BI262" s="1"/>
      <c r="BJ262" s="1"/>
      <c r="BK262" s="1"/>
      <c r="BL262" s="1"/>
      <c r="BM262" s="1"/>
      <c r="BN262" s="1"/>
      <c r="BO262" s="1"/>
      <c r="BP262" s="1"/>
      <c r="BQ262" s="1"/>
      <c r="BR262" s="1"/>
    </row>
    <row r="263" spans="1:70" ht="14.25" customHeight="1" x14ac:dyDescent="0.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c r="AC263" s="1"/>
      <c r="AD263" s="1"/>
      <c r="AE263" s="1"/>
      <c r="AF263" s="1"/>
      <c r="AG263" s="1"/>
      <c r="AH263" s="1"/>
      <c r="AI263" s="1"/>
      <c r="AJ263" s="1"/>
      <c r="AK263" s="1"/>
      <c r="AL263" s="1"/>
      <c r="AM263" s="1"/>
      <c r="AN263" s="1"/>
      <c r="AO263" s="1"/>
      <c r="AP263" s="1"/>
      <c r="AQ263" s="1"/>
      <c r="AR263" s="1"/>
      <c r="AS263" s="1"/>
      <c r="AT263" s="1"/>
      <c r="AU263" s="1"/>
      <c r="AV263" s="1"/>
      <c r="AW263" s="1"/>
      <c r="AX263" s="1"/>
      <c r="AY263" s="1"/>
      <c r="AZ263" s="1"/>
      <c r="BA263" s="1"/>
      <c r="BB263" s="1"/>
      <c r="BC263" s="1"/>
      <c r="BD263" s="1"/>
      <c r="BE263" s="1"/>
      <c r="BF263" s="1"/>
      <c r="BG263" s="1"/>
      <c r="BH263" s="1"/>
      <c r="BI263" s="1"/>
      <c r="BJ263" s="1"/>
      <c r="BK263" s="1"/>
      <c r="BL263" s="1"/>
      <c r="BM263" s="1"/>
      <c r="BN263" s="1"/>
      <c r="BO263" s="1"/>
      <c r="BP263" s="1"/>
      <c r="BQ263" s="1"/>
      <c r="BR263" s="1"/>
    </row>
    <row r="264" spans="1:70" ht="14.25" customHeight="1" x14ac:dyDescent="0.3">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c r="AC264" s="1"/>
      <c r="AD264" s="1"/>
      <c r="AE264" s="1"/>
      <c r="AF264" s="1"/>
      <c r="AG264" s="1"/>
      <c r="AH264" s="1"/>
      <c r="AI264" s="1"/>
      <c r="AJ264" s="1"/>
      <c r="AK264" s="1"/>
      <c r="AL264" s="1"/>
      <c r="AM264" s="1"/>
      <c r="AN264" s="1"/>
      <c r="AO264" s="1"/>
      <c r="AP264" s="1"/>
      <c r="AQ264" s="1"/>
      <c r="AR264" s="1"/>
      <c r="AS264" s="1"/>
      <c r="AT264" s="1"/>
      <c r="AU264" s="1"/>
      <c r="AV264" s="1"/>
      <c r="AW264" s="1"/>
      <c r="AX264" s="1"/>
      <c r="AY264" s="1"/>
      <c r="AZ264" s="1"/>
      <c r="BA264" s="1"/>
      <c r="BB264" s="1"/>
      <c r="BC264" s="1"/>
      <c r="BD264" s="1"/>
      <c r="BE264" s="1"/>
      <c r="BF264" s="1"/>
      <c r="BG264" s="1"/>
      <c r="BH264" s="1"/>
      <c r="BI264" s="1"/>
      <c r="BJ264" s="1"/>
      <c r="BK264" s="1"/>
      <c r="BL264" s="1"/>
      <c r="BM264" s="1"/>
      <c r="BN264" s="1"/>
      <c r="BO264" s="1"/>
      <c r="BP264" s="1"/>
      <c r="BQ264" s="1"/>
      <c r="BR264" s="1"/>
    </row>
    <row r="265" spans="1:70" ht="14.25" customHeight="1" x14ac:dyDescent="0.3">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c r="AC265" s="1"/>
      <c r="AD265" s="1"/>
      <c r="AE265" s="1"/>
      <c r="AF265" s="1"/>
      <c r="AG265" s="1"/>
      <c r="AH265" s="1"/>
      <c r="AI265" s="1"/>
      <c r="AJ265" s="1"/>
      <c r="AK265" s="1"/>
      <c r="AL265" s="1"/>
      <c r="AM265" s="1"/>
      <c r="AN265" s="1"/>
      <c r="AO265" s="1"/>
      <c r="AP265" s="1"/>
      <c r="AQ265" s="1"/>
      <c r="AR265" s="1"/>
      <c r="AS265" s="1"/>
      <c r="AT265" s="1"/>
      <c r="AU265" s="1"/>
      <c r="AV265" s="1"/>
      <c r="AW265" s="1"/>
      <c r="AX265" s="1"/>
      <c r="AY265" s="1"/>
      <c r="AZ265" s="1"/>
      <c r="BA265" s="1"/>
      <c r="BB265" s="1"/>
      <c r="BC265" s="1"/>
      <c r="BD265" s="1"/>
      <c r="BE265" s="1"/>
      <c r="BF265" s="1"/>
      <c r="BG265" s="1"/>
      <c r="BH265" s="1"/>
      <c r="BI265" s="1"/>
      <c r="BJ265" s="1"/>
      <c r="BK265" s="1"/>
      <c r="BL265" s="1"/>
      <c r="BM265" s="1"/>
      <c r="BN265" s="1"/>
      <c r="BO265" s="1"/>
      <c r="BP265" s="1"/>
      <c r="BQ265" s="1"/>
      <c r="BR265" s="1"/>
    </row>
    <row r="266" spans="1:70" ht="14.25" customHeight="1" x14ac:dyDescent="0.3">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c r="AC266" s="1"/>
      <c r="AD266" s="1"/>
      <c r="AE266" s="1"/>
      <c r="AF266" s="1"/>
      <c r="AG266" s="1"/>
      <c r="AH266" s="1"/>
      <c r="AI266" s="1"/>
      <c r="AJ266" s="1"/>
      <c r="AK266" s="1"/>
      <c r="AL266" s="1"/>
      <c r="AM266" s="1"/>
      <c r="AN266" s="1"/>
      <c r="AO266" s="1"/>
      <c r="AP266" s="1"/>
      <c r="AQ266" s="1"/>
      <c r="AR266" s="1"/>
      <c r="AS266" s="1"/>
      <c r="AT266" s="1"/>
      <c r="AU266" s="1"/>
      <c r="AV266" s="1"/>
      <c r="AW266" s="1"/>
      <c r="AX266" s="1"/>
      <c r="AY266" s="1"/>
      <c r="AZ266" s="1"/>
      <c r="BA266" s="1"/>
      <c r="BB266" s="1"/>
      <c r="BC266" s="1"/>
      <c r="BD266" s="1"/>
      <c r="BE266" s="1"/>
      <c r="BF266" s="1"/>
      <c r="BG266" s="1"/>
      <c r="BH266" s="1"/>
      <c r="BI266" s="1"/>
      <c r="BJ266" s="1"/>
      <c r="BK266" s="1"/>
      <c r="BL266" s="1"/>
      <c r="BM266" s="1"/>
      <c r="BN266" s="1"/>
      <c r="BO266" s="1"/>
      <c r="BP266" s="1"/>
      <c r="BQ266" s="1"/>
      <c r="BR266" s="1"/>
    </row>
    <row r="267" spans="1:70" ht="14.25" customHeight="1" x14ac:dyDescent="0.3">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c r="AC267" s="1"/>
      <c r="AD267" s="1"/>
      <c r="AE267" s="1"/>
      <c r="AF267" s="1"/>
      <c r="AG267" s="1"/>
      <c r="AH267" s="1"/>
      <c r="AI267" s="1"/>
      <c r="AJ267" s="1"/>
      <c r="AK267" s="1"/>
      <c r="AL267" s="1"/>
      <c r="AM267" s="1"/>
      <c r="AN267" s="1"/>
      <c r="AO267" s="1"/>
      <c r="AP267" s="1"/>
      <c r="AQ267" s="1"/>
      <c r="AR267" s="1"/>
      <c r="AS267" s="1"/>
      <c r="AT267" s="1"/>
      <c r="AU267" s="1"/>
      <c r="AV267" s="1"/>
      <c r="AW267" s="1"/>
      <c r="AX267" s="1"/>
      <c r="AY267" s="1"/>
      <c r="AZ267" s="1"/>
      <c r="BA267" s="1"/>
      <c r="BB267" s="1"/>
      <c r="BC267" s="1"/>
      <c r="BD267" s="1"/>
      <c r="BE267" s="1"/>
      <c r="BF267" s="1"/>
      <c r="BG267" s="1"/>
      <c r="BH267" s="1"/>
      <c r="BI267" s="1"/>
      <c r="BJ267" s="1"/>
      <c r="BK267" s="1"/>
      <c r="BL267" s="1"/>
      <c r="BM267" s="1"/>
      <c r="BN267" s="1"/>
      <c r="BO267" s="1"/>
      <c r="BP267" s="1"/>
      <c r="BQ267" s="1"/>
      <c r="BR267" s="1"/>
    </row>
    <row r="268" spans="1:70" ht="14.25" customHeight="1" x14ac:dyDescent="0.3">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c r="AC268" s="1"/>
      <c r="AD268" s="1"/>
      <c r="AE268" s="1"/>
      <c r="AF268" s="1"/>
      <c r="AG268" s="1"/>
      <c r="AH268" s="1"/>
      <c r="AI268" s="1"/>
      <c r="AJ268" s="1"/>
      <c r="AK268" s="1"/>
      <c r="AL268" s="1"/>
      <c r="AM268" s="1"/>
      <c r="AN268" s="1"/>
      <c r="AO268" s="1"/>
      <c r="AP268" s="1"/>
      <c r="AQ268" s="1"/>
      <c r="AR268" s="1"/>
      <c r="AS268" s="1"/>
      <c r="AT268" s="1"/>
      <c r="AU268" s="1"/>
      <c r="AV268" s="1"/>
      <c r="AW268" s="1"/>
      <c r="AX268" s="1"/>
      <c r="AY268" s="1"/>
      <c r="AZ268" s="1"/>
      <c r="BA268" s="1"/>
      <c r="BB268" s="1"/>
      <c r="BC268" s="1"/>
      <c r="BD268" s="1"/>
      <c r="BE268" s="1"/>
      <c r="BF268" s="1"/>
      <c r="BG268" s="1"/>
      <c r="BH268" s="1"/>
      <c r="BI268" s="1"/>
      <c r="BJ268" s="1"/>
      <c r="BK268" s="1"/>
      <c r="BL268" s="1"/>
      <c r="BM268" s="1"/>
      <c r="BN268" s="1"/>
      <c r="BO268" s="1"/>
      <c r="BP268" s="1"/>
      <c r="BQ268" s="1"/>
      <c r="BR268" s="1"/>
    </row>
    <row r="269" spans="1:70" ht="14.25" customHeight="1" x14ac:dyDescent="0.3">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c r="AC269" s="1"/>
      <c r="AD269" s="1"/>
      <c r="AE269" s="1"/>
      <c r="AF269" s="1"/>
      <c r="AG269" s="1"/>
      <c r="AH269" s="1"/>
      <c r="AI269" s="1"/>
      <c r="AJ269" s="1"/>
      <c r="AK269" s="1"/>
      <c r="AL269" s="1"/>
      <c r="AM269" s="1"/>
      <c r="AN269" s="1"/>
      <c r="AO269" s="1"/>
      <c r="AP269" s="1"/>
      <c r="AQ269" s="1"/>
      <c r="AR269" s="1"/>
      <c r="AS269" s="1"/>
      <c r="AT269" s="1"/>
      <c r="AU269" s="1"/>
      <c r="AV269" s="1"/>
      <c r="AW269" s="1"/>
      <c r="AX269" s="1"/>
      <c r="AY269" s="1"/>
      <c r="AZ269" s="1"/>
      <c r="BA269" s="1"/>
      <c r="BB269" s="1"/>
      <c r="BC269" s="1"/>
      <c r="BD269" s="1"/>
      <c r="BE269" s="1"/>
      <c r="BF269" s="1"/>
      <c r="BG269" s="1"/>
      <c r="BH269" s="1"/>
      <c r="BI269" s="1"/>
      <c r="BJ269" s="1"/>
      <c r="BK269" s="1"/>
      <c r="BL269" s="1"/>
      <c r="BM269" s="1"/>
      <c r="BN269" s="1"/>
      <c r="BO269" s="1"/>
      <c r="BP269" s="1"/>
      <c r="BQ269" s="1"/>
      <c r="BR269" s="1"/>
    </row>
    <row r="270" spans="1:70" ht="14.25" customHeight="1" x14ac:dyDescent="0.3">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c r="AC270" s="1"/>
      <c r="AD270" s="1"/>
      <c r="AE270" s="1"/>
      <c r="AF270" s="1"/>
      <c r="AG270" s="1"/>
      <c r="AH270" s="1"/>
      <c r="AI270" s="1"/>
      <c r="AJ270" s="1"/>
      <c r="AK270" s="1"/>
      <c r="AL270" s="1"/>
      <c r="AM270" s="1"/>
      <c r="AN270" s="1"/>
      <c r="AO270" s="1"/>
      <c r="AP270" s="1"/>
      <c r="AQ270" s="1"/>
      <c r="AR270" s="1"/>
      <c r="AS270" s="1"/>
      <c r="AT270" s="1"/>
      <c r="AU270" s="1"/>
      <c r="AV270" s="1"/>
      <c r="AW270" s="1"/>
      <c r="AX270" s="1"/>
      <c r="AY270" s="1"/>
      <c r="AZ270" s="1"/>
      <c r="BA270" s="1"/>
      <c r="BB270" s="1"/>
      <c r="BC270" s="1"/>
      <c r="BD270" s="1"/>
      <c r="BE270" s="1"/>
      <c r="BF270" s="1"/>
      <c r="BG270" s="1"/>
      <c r="BH270" s="1"/>
      <c r="BI270" s="1"/>
      <c r="BJ270" s="1"/>
      <c r="BK270" s="1"/>
      <c r="BL270" s="1"/>
      <c r="BM270" s="1"/>
      <c r="BN270" s="1"/>
      <c r="BO270" s="1"/>
      <c r="BP270" s="1"/>
      <c r="BQ270" s="1"/>
      <c r="BR270" s="1"/>
    </row>
    <row r="271" spans="1:70" ht="14.25" customHeight="1" x14ac:dyDescent="0.3">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c r="AC271" s="1"/>
      <c r="AD271" s="1"/>
      <c r="AE271" s="1"/>
      <c r="AF271" s="1"/>
      <c r="AG271" s="1"/>
      <c r="AH271" s="1"/>
      <c r="AI271" s="1"/>
      <c r="AJ271" s="1"/>
      <c r="AK271" s="1"/>
      <c r="AL271" s="1"/>
      <c r="AM271" s="1"/>
      <c r="AN271" s="1"/>
      <c r="AO271" s="1"/>
      <c r="AP271" s="1"/>
      <c r="AQ271" s="1"/>
      <c r="AR271" s="1"/>
      <c r="AS271" s="1"/>
      <c r="AT271" s="1"/>
      <c r="AU271" s="1"/>
      <c r="AV271" s="1"/>
      <c r="AW271" s="1"/>
      <c r="AX271" s="1"/>
      <c r="AY271" s="1"/>
      <c r="AZ271" s="1"/>
      <c r="BA271" s="1"/>
      <c r="BB271" s="1"/>
      <c r="BC271" s="1"/>
      <c r="BD271" s="1"/>
      <c r="BE271" s="1"/>
      <c r="BF271" s="1"/>
      <c r="BG271" s="1"/>
      <c r="BH271" s="1"/>
      <c r="BI271" s="1"/>
      <c r="BJ271" s="1"/>
      <c r="BK271" s="1"/>
      <c r="BL271" s="1"/>
      <c r="BM271" s="1"/>
      <c r="BN271" s="1"/>
      <c r="BO271" s="1"/>
      <c r="BP271" s="1"/>
      <c r="BQ271" s="1"/>
      <c r="BR271" s="1"/>
    </row>
    <row r="272" spans="1:70" ht="14.25" customHeight="1" x14ac:dyDescent="0.3">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c r="AC272" s="1"/>
      <c r="AD272" s="1"/>
      <c r="AE272" s="1"/>
      <c r="AF272" s="1"/>
      <c r="AG272" s="1"/>
      <c r="AH272" s="1"/>
      <c r="AI272" s="1"/>
      <c r="AJ272" s="1"/>
      <c r="AK272" s="1"/>
      <c r="AL272" s="1"/>
      <c r="AM272" s="1"/>
      <c r="AN272" s="1"/>
      <c r="AO272" s="1"/>
      <c r="AP272" s="1"/>
      <c r="AQ272" s="1"/>
      <c r="AR272" s="1"/>
      <c r="AS272" s="1"/>
      <c r="AT272" s="1"/>
      <c r="AU272" s="1"/>
      <c r="AV272" s="1"/>
      <c r="AW272" s="1"/>
      <c r="AX272" s="1"/>
      <c r="AY272" s="1"/>
      <c r="AZ272" s="1"/>
      <c r="BA272" s="1"/>
      <c r="BB272" s="1"/>
      <c r="BC272" s="1"/>
      <c r="BD272" s="1"/>
      <c r="BE272" s="1"/>
      <c r="BF272" s="1"/>
      <c r="BG272" s="1"/>
      <c r="BH272" s="1"/>
      <c r="BI272" s="1"/>
      <c r="BJ272" s="1"/>
      <c r="BK272" s="1"/>
      <c r="BL272" s="1"/>
      <c r="BM272" s="1"/>
      <c r="BN272" s="1"/>
      <c r="BO272" s="1"/>
      <c r="BP272" s="1"/>
      <c r="BQ272" s="1"/>
      <c r="BR272" s="1"/>
    </row>
    <row r="273" spans="1:70" ht="14.25" customHeight="1" x14ac:dyDescent="0.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c r="AC273" s="1"/>
      <c r="AD273" s="1"/>
      <c r="AE273" s="1"/>
      <c r="AF273" s="1"/>
      <c r="AG273" s="1"/>
      <c r="AH273" s="1"/>
      <c r="AI273" s="1"/>
      <c r="AJ273" s="1"/>
      <c r="AK273" s="1"/>
      <c r="AL273" s="1"/>
      <c r="AM273" s="1"/>
      <c r="AN273" s="1"/>
      <c r="AO273" s="1"/>
      <c r="AP273" s="1"/>
      <c r="AQ273" s="1"/>
      <c r="AR273" s="1"/>
      <c r="AS273" s="1"/>
      <c r="AT273" s="1"/>
      <c r="AU273" s="1"/>
      <c r="AV273" s="1"/>
      <c r="AW273" s="1"/>
      <c r="AX273" s="1"/>
      <c r="AY273" s="1"/>
      <c r="AZ273" s="1"/>
      <c r="BA273" s="1"/>
      <c r="BB273" s="1"/>
      <c r="BC273" s="1"/>
      <c r="BD273" s="1"/>
      <c r="BE273" s="1"/>
      <c r="BF273" s="1"/>
      <c r="BG273" s="1"/>
      <c r="BH273" s="1"/>
      <c r="BI273" s="1"/>
      <c r="BJ273" s="1"/>
      <c r="BK273" s="1"/>
      <c r="BL273" s="1"/>
      <c r="BM273" s="1"/>
      <c r="BN273" s="1"/>
      <c r="BO273" s="1"/>
      <c r="BP273" s="1"/>
      <c r="BQ273" s="1"/>
      <c r="BR273" s="1"/>
    </row>
    <row r="274" spans="1:70" ht="14.25" customHeight="1" x14ac:dyDescent="0.3">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c r="AC274" s="1"/>
      <c r="AD274" s="1"/>
      <c r="AE274" s="1"/>
      <c r="AF274" s="1"/>
      <c r="AG274" s="1"/>
      <c r="AH274" s="1"/>
      <c r="AI274" s="1"/>
      <c r="AJ274" s="1"/>
      <c r="AK274" s="1"/>
      <c r="AL274" s="1"/>
      <c r="AM274" s="1"/>
      <c r="AN274" s="1"/>
      <c r="AO274" s="1"/>
      <c r="AP274" s="1"/>
      <c r="AQ274" s="1"/>
      <c r="AR274" s="1"/>
      <c r="AS274" s="1"/>
      <c r="AT274" s="1"/>
      <c r="AU274" s="1"/>
      <c r="AV274" s="1"/>
      <c r="AW274" s="1"/>
      <c r="AX274" s="1"/>
      <c r="AY274" s="1"/>
      <c r="AZ274" s="1"/>
      <c r="BA274" s="1"/>
      <c r="BB274" s="1"/>
      <c r="BC274" s="1"/>
      <c r="BD274" s="1"/>
      <c r="BE274" s="1"/>
      <c r="BF274" s="1"/>
      <c r="BG274" s="1"/>
      <c r="BH274" s="1"/>
      <c r="BI274" s="1"/>
      <c r="BJ274" s="1"/>
      <c r="BK274" s="1"/>
      <c r="BL274" s="1"/>
      <c r="BM274" s="1"/>
      <c r="BN274" s="1"/>
      <c r="BO274" s="1"/>
      <c r="BP274" s="1"/>
      <c r="BQ274" s="1"/>
      <c r="BR274" s="1"/>
    </row>
    <row r="275" spans="1:70" ht="14.25" customHeight="1" x14ac:dyDescent="0.3">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c r="AC275" s="1"/>
      <c r="AD275" s="1"/>
      <c r="AE275" s="1"/>
      <c r="AF275" s="1"/>
      <c r="AG275" s="1"/>
      <c r="AH275" s="1"/>
      <c r="AI275" s="1"/>
      <c r="AJ275" s="1"/>
      <c r="AK275" s="1"/>
      <c r="AL275" s="1"/>
      <c r="AM275" s="1"/>
      <c r="AN275" s="1"/>
      <c r="AO275" s="1"/>
      <c r="AP275" s="1"/>
      <c r="AQ275" s="1"/>
      <c r="AR275" s="1"/>
      <c r="AS275" s="1"/>
      <c r="AT275" s="1"/>
      <c r="AU275" s="1"/>
      <c r="AV275" s="1"/>
      <c r="AW275" s="1"/>
      <c r="AX275" s="1"/>
      <c r="AY275" s="1"/>
      <c r="AZ275" s="1"/>
      <c r="BA275" s="1"/>
      <c r="BB275" s="1"/>
      <c r="BC275" s="1"/>
      <c r="BD275" s="1"/>
      <c r="BE275" s="1"/>
      <c r="BF275" s="1"/>
      <c r="BG275" s="1"/>
      <c r="BH275" s="1"/>
      <c r="BI275" s="1"/>
      <c r="BJ275" s="1"/>
      <c r="BK275" s="1"/>
      <c r="BL275" s="1"/>
      <c r="BM275" s="1"/>
      <c r="BN275" s="1"/>
      <c r="BO275" s="1"/>
      <c r="BP275" s="1"/>
      <c r="BQ275" s="1"/>
      <c r="BR275" s="1"/>
    </row>
    <row r="276" spans="1:70" ht="14.25" customHeight="1" x14ac:dyDescent="0.3">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c r="AC276" s="1"/>
      <c r="AD276" s="1"/>
      <c r="AE276" s="1"/>
      <c r="AF276" s="1"/>
      <c r="AG276" s="1"/>
      <c r="AH276" s="1"/>
      <c r="AI276" s="1"/>
      <c r="AJ276" s="1"/>
      <c r="AK276" s="1"/>
      <c r="AL276" s="1"/>
      <c r="AM276" s="1"/>
      <c r="AN276" s="1"/>
      <c r="AO276" s="1"/>
      <c r="AP276" s="1"/>
      <c r="AQ276" s="1"/>
      <c r="AR276" s="1"/>
      <c r="AS276" s="1"/>
      <c r="AT276" s="1"/>
      <c r="AU276" s="1"/>
      <c r="AV276" s="1"/>
      <c r="AW276" s="1"/>
      <c r="AX276" s="1"/>
      <c r="AY276" s="1"/>
      <c r="AZ276" s="1"/>
      <c r="BA276" s="1"/>
      <c r="BB276" s="1"/>
      <c r="BC276" s="1"/>
      <c r="BD276" s="1"/>
      <c r="BE276" s="1"/>
      <c r="BF276" s="1"/>
      <c r="BG276" s="1"/>
      <c r="BH276" s="1"/>
      <c r="BI276" s="1"/>
      <c r="BJ276" s="1"/>
      <c r="BK276" s="1"/>
      <c r="BL276" s="1"/>
      <c r="BM276" s="1"/>
      <c r="BN276" s="1"/>
      <c r="BO276" s="1"/>
      <c r="BP276" s="1"/>
      <c r="BQ276" s="1"/>
      <c r="BR276" s="1"/>
    </row>
    <row r="277" spans="1:70" ht="14.25" customHeight="1" x14ac:dyDescent="0.3">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c r="AN277" s="1"/>
      <c r="AO277" s="1"/>
      <c r="AP277" s="1"/>
      <c r="AQ277" s="1"/>
      <c r="AR277" s="1"/>
      <c r="AS277" s="1"/>
      <c r="AT277" s="1"/>
      <c r="AU277" s="1"/>
      <c r="AV277" s="1"/>
      <c r="AW277" s="1"/>
      <c r="AX277" s="1"/>
      <c r="AY277" s="1"/>
      <c r="AZ277" s="1"/>
      <c r="BA277" s="1"/>
      <c r="BB277" s="1"/>
      <c r="BC277" s="1"/>
      <c r="BD277" s="1"/>
      <c r="BE277" s="1"/>
      <c r="BF277" s="1"/>
      <c r="BG277" s="1"/>
      <c r="BH277" s="1"/>
      <c r="BI277" s="1"/>
      <c r="BJ277" s="1"/>
      <c r="BK277" s="1"/>
      <c r="BL277" s="1"/>
      <c r="BM277" s="1"/>
      <c r="BN277" s="1"/>
      <c r="BO277" s="1"/>
      <c r="BP277" s="1"/>
      <c r="BQ277" s="1"/>
      <c r="BR277" s="1"/>
    </row>
    <row r="278" spans="1:70" ht="14.25" customHeight="1" x14ac:dyDescent="0.3">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c r="AC278" s="1"/>
      <c r="AD278" s="1"/>
      <c r="AE278" s="1"/>
      <c r="AF278" s="1"/>
      <c r="AG278" s="1"/>
      <c r="AH278" s="1"/>
      <c r="AI278" s="1"/>
      <c r="AJ278" s="1"/>
      <c r="AK278" s="1"/>
      <c r="AL278" s="1"/>
      <c r="AM278" s="1"/>
      <c r="AN278" s="1"/>
      <c r="AO278" s="1"/>
      <c r="AP278" s="1"/>
      <c r="AQ278" s="1"/>
      <c r="AR278" s="1"/>
      <c r="AS278" s="1"/>
      <c r="AT278" s="1"/>
      <c r="AU278" s="1"/>
      <c r="AV278" s="1"/>
      <c r="AW278" s="1"/>
      <c r="AX278" s="1"/>
      <c r="AY278" s="1"/>
      <c r="AZ278" s="1"/>
      <c r="BA278" s="1"/>
      <c r="BB278" s="1"/>
      <c r="BC278" s="1"/>
      <c r="BD278" s="1"/>
      <c r="BE278" s="1"/>
      <c r="BF278" s="1"/>
      <c r="BG278" s="1"/>
      <c r="BH278" s="1"/>
      <c r="BI278" s="1"/>
      <c r="BJ278" s="1"/>
      <c r="BK278" s="1"/>
      <c r="BL278" s="1"/>
      <c r="BM278" s="1"/>
      <c r="BN278" s="1"/>
      <c r="BO278" s="1"/>
      <c r="BP278" s="1"/>
      <c r="BQ278" s="1"/>
      <c r="BR278" s="1"/>
    </row>
    <row r="279" spans="1:70" ht="14.25" customHeight="1" x14ac:dyDescent="0.3">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c r="AC279" s="1"/>
      <c r="AD279" s="1"/>
      <c r="AE279" s="1"/>
      <c r="AF279" s="1"/>
      <c r="AG279" s="1"/>
      <c r="AH279" s="1"/>
      <c r="AI279" s="1"/>
      <c r="AJ279" s="1"/>
      <c r="AK279" s="1"/>
      <c r="AL279" s="1"/>
      <c r="AM279" s="1"/>
      <c r="AN279" s="1"/>
      <c r="AO279" s="1"/>
      <c r="AP279" s="1"/>
      <c r="AQ279" s="1"/>
      <c r="AR279" s="1"/>
      <c r="AS279" s="1"/>
      <c r="AT279" s="1"/>
      <c r="AU279" s="1"/>
      <c r="AV279" s="1"/>
      <c r="AW279" s="1"/>
      <c r="AX279" s="1"/>
      <c r="AY279" s="1"/>
      <c r="AZ279" s="1"/>
      <c r="BA279" s="1"/>
      <c r="BB279" s="1"/>
      <c r="BC279" s="1"/>
      <c r="BD279" s="1"/>
      <c r="BE279" s="1"/>
      <c r="BF279" s="1"/>
      <c r="BG279" s="1"/>
      <c r="BH279" s="1"/>
      <c r="BI279" s="1"/>
      <c r="BJ279" s="1"/>
      <c r="BK279" s="1"/>
      <c r="BL279" s="1"/>
      <c r="BM279" s="1"/>
      <c r="BN279" s="1"/>
      <c r="BO279" s="1"/>
      <c r="BP279" s="1"/>
      <c r="BQ279" s="1"/>
      <c r="BR279" s="1"/>
    </row>
    <row r="280" spans="1:70" ht="14.25" customHeight="1" x14ac:dyDescent="0.3">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c r="AC280" s="1"/>
      <c r="AD280" s="1"/>
      <c r="AE280" s="1"/>
      <c r="AF280" s="1"/>
      <c r="AG280" s="1"/>
      <c r="AH280" s="1"/>
      <c r="AI280" s="1"/>
      <c r="AJ280" s="1"/>
      <c r="AK280" s="1"/>
      <c r="AL280" s="1"/>
      <c r="AM280" s="1"/>
      <c r="AN280" s="1"/>
      <c r="AO280" s="1"/>
      <c r="AP280" s="1"/>
      <c r="AQ280" s="1"/>
      <c r="AR280" s="1"/>
      <c r="AS280" s="1"/>
      <c r="AT280" s="1"/>
      <c r="AU280" s="1"/>
      <c r="AV280" s="1"/>
      <c r="AW280" s="1"/>
      <c r="AX280" s="1"/>
      <c r="AY280" s="1"/>
      <c r="AZ280" s="1"/>
      <c r="BA280" s="1"/>
      <c r="BB280" s="1"/>
      <c r="BC280" s="1"/>
      <c r="BD280" s="1"/>
      <c r="BE280" s="1"/>
      <c r="BF280" s="1"/>
      <c r="BG280" s="1"/>
      <c r="BH280" s="1"/>
      <c r="BI280" s="1"/>
      <c r="BJ280" s="1"/>
      <c r="BK280" s="1"/>
      <c r="BL280" s="1"/>
      <c r="BM280" s="1"/>
      <c r="BN280" s="1"/>
      <c r="BO280" s="1"/>
      <c r="BP280" s="1"/>
      <c r="BQ280" s="1"/>
      <c r="BR280" s="1"/>
    </row>
    <row r="281" spans="1:70" ht="14.25" customHeight="1" x14ac:dyDescent="0.3">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c r="AC281" s="1"/>
      <c r="AD281" s="1"/>
      <c r="AE281" s="1"/>
      <c r="AF281" s="1"/>
      <c r="AG281" s="1"/>
      <c r="AH281" s="1"/>
      <c r="AI281" s="1"/>
      <c r="AJ281" s="1"/>
      <c r="AK281" s="1"/>
      <c r="AL281" s="1"/>
      <c r="AM281" s="1"/>
      <c r="AN281" s="1"/>
      <c r="AO281" s="1"/>
      <c r="AP281" s="1"/>
      <c r="AQ281" s="1"/>
      <c r="AR281" s="1"/>
      <c r="AS281" s="1"/>
      <c r="AT281" s="1"/>
      <c r="AU281" s="1"/>
      <c r="AV281" s="1"/>
      <c r="AW281" s="1"/>
      <c r="AX281" s="1"/>
      <c r="AY281" s="1"/>
      <c r="AZ281" s="1"/>
      <c r="BA281" s="1"/>
      <c r="BB281" s="1"/>
      <c r="BC281" s="1"/>
      <c r="BD281" s="1"/>
      <c r="BE281" s="1"/>
      <c r="BF281" s="1"/>
      <c r="BG281" s="1"/>
      <c r="BH281" s="1"/>
      <c r="BI281" s="1"/>
      <c r="BJ281" s="1"/>
      <c r="BK281" s="1"/>
      <c r="BL281" s="1"/>
      <c r="BM281" s="1"/>
      <c r="BN281" s="1"/>
      <c r="BO281" s="1"/>
      <c r="BP281" s="1"/>
      <c r="BQ281" s="1"/>
      <c r="BR281" s="1"/>
    </row>
    <row r="282" spans="1:70" ht="14.25" customHeight="1" x14ac:dyDescent="0.3">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c r="AC282" s="1"/>
      <c r="AD282" s="1"/>
      <c r="AE282" s="1"/>
      <c r="AF282" s="1"/>
      <c r="AG282" s="1"/>
      <c r="AH282" s="1"/>
      <c r="AI282" s="1"/>
      <c r="AJ282" s="1"/>
      <c r="AK282" s="1"/>
      <c r="AL282" s="1"/>
      <c r="AM282" s="1"/>
      <c r="AN282" s="1"/>
      <c r="AO282" s="1"/>
      <c r="AP282" s="1"/>
      <c r="AQ282" s="1"/>
      <c r="AR282" s="1"/>
      <c r="AS282" s="1"/>
      <c r="AT282" s="1"/>
      <c r="AU282" s="1"/>
      <c r="AV282" s="1"/>
      <c r="AW282" s="1"/>
      <c r="AX282" s="1"/>
      <c r="AY282" s="1"/>
      <c r="AZ282" s="1"/>
      <c r="BA282" s="1"/>
      <c r="BB282" s="1"/>
      <c r="BC282" s="1"/>
      <c r="BD282" s="1"/>
      <c r="BE282" s="1"/>
      <c r="BF282" s="1"/>
      <c r="BG282" s="1"/>
      <c r="BH282" s="1"/>
      <c r="BI282" s="1"/>
      <c r="BJ282" s="1"/>
      <c r="BK282" s="1"/>
      <c r="BL282" s="1"/>
      <c r="BM282" s="1"/>
      <c r="BN282" s="1"/>
      <c r="BO282" s="1"/>
      <c r="BP282" s="1"/>
      <c r="BQ282" s="1"/>
      <c r="BR282" s="1"/>
    </row>
    <row r="283" spans="1:70" ht="14.25" customHeight="1" x14ac:dyDescent="0.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c r="AC283" s="1"/>
      <c r="AD283" s="1"/>
      <c r="AE283" s="1"/>
      <c r="AF283" s="1"/>
      <c r="AG283" s="1"/>
      <c r="AH283" s="1"/>
      <c r="AI283" s="1"/>
      <c r="AJ283" s="1"/>
      <c r="AK283" s="1"/>
      <c r="AL283" s="1"/>
      <c r="AM283" s="1"/>
      <c r="AN283" s="1"/>
      <c r="AO283" s="1"/>
      <c r="AP283" s="1"/>
      <c r="AQ283" s="1"/>
      <c r="AR283" s="1"/>
      <c r="AS283" s="1"/>
      <c r="AT283" s="1"/>
      <c r="AU283" s="1"/>
      <c r="AV283" s="1"/>
      <c r="AW283" s="1"/>
      <c r="AX283" s="1"/>
      <c r="AY283" s="1"/>
      <c r="AZ283" s="1"/>
      <c r="BA283" s="1"/>
      <c r="BB283" s="1"/>
      <c r="BC283" s="1"/>
      <c r="BD283" s="1"/>
      <c r="BE283" s="1"/>
      <c r="BF283" s="1"/>
      <c r="BG283" s="1"/>
      <c r="BH283" s="1"/>
      <c r="BI283" s="1"/>
      <c r="BJ283" s="1"/>
      <c r="BK283" s="1"/>
      <c r="BL283" s="1"/>
      <c r="BM283" s="1"/>
      <c r="BN283" s="1"/>
      <c r="BO283" s="1"/>
      <c r="BP283" s="1"/>
      <c r="BQ283" s="1"/>
      <c r="BR283" s="1"/>
    </row>
    <row r="284" spans="1:70" ht="14.25" customHeight="1" x14ac:dyDescent="0.3">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c r="AD284" s="1"/>
      <c r="AE284" s="1"/>
      <c r="AF284" s="1"/>
      <c r="AG284" s="1"/>
      <c r="AH284" s="1"/>
      <c r="AI284" s="1"/>
      <c r="AJ284" s="1"/>
      <c r="AK284" s="1"/>
      <c r="AL284" s="1"/>
      <c r="AM284" s="1"/>
      <c r="AN284" s="1"/>
      <c r="AO284" s="1"/>
      <c r="AP284" s="1"/>
      <c r="AQ284" s="1"/>
      <c r="AR284" s="1"/>
      <c r="AS284" s="1"/>
      <c r="AT284" s="1"/>
      <c r="AU284" s="1"/>
      <c r="AV284" s="1"/>
      <c r="AW284" s="1"/>
      <c r="AX284" s="1"/>
      <c r="AY284" s="1"/>
      <c r="AZ284" s="1"/>
      <c r="BA284" s="1"/>
      <c r="BB284" s="1"/>
      <c r="BC284" s="1"/>
      <c r="BD284" s="1"/>
      <c r="BE284" s="1"/>
      <c r="BF284" s="1"/>
      <c r="BG284" s="1"/>
      <c r="BH284" s="1"/>
      <c r="BI284" s="1"/>
      <c r="BJ284" s="1"/>
      <c r="BK284" s="1"/>
      <c r="BL284" s="1"/>
      <c r="BM284" s="1"/>
      <c r="BN284" s="1"/>
      <c r="BO284" s="1"/>
      <c r="BP284" s="1"/>
      <c r="BQ284" s="1"/>
      <c r="BR284" s="1"/>
    </row>
    <row r="285" spans="1:70" ht="14.25" customHeight="1" x14ac:dyDescent="0.3">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c r="AD285" s="1"/>
      <c r="AE285" s="1"/>
      <c r="AF285" s="1"/>
      <c r="AG285" s="1"/>
      <c r="AH285" s="1"/>
      <c r="AI285" s="1"/>
      <c r="AJ285" s="1"/>
      <c r="AK285" s="1"/>
      <c r="AL285" s="1"/>
      <c r="AM285" s="1"/>
      <c r="AN285" s="1"/>
      <c r="AO285" s="1"/>
      <c r="AP285" s="1"/>
      <c r="AQ285" s="1"/>
      <c r="AR285" s="1"/>
      <c r="AS285" s="1"/>
      <c r="AT285" s="1"/>
      <c r="AU285" s="1"/>
      <c r="AV285" s="1"/>
      <c r="AW285" s="1"/>
      <c r="AX285" s="1"/>
      <c r="AY285" s="1"/>
      <c r="AZ285" s="1"/>
      <c r="BA285" s="1"/>
      <c r="BB285" s="1"/>
      <c r="BC285" s="1"/>
      <c r="BD285" s="1"/>
      <c r="BE285" s="1"/>
      <c r="BF285" s="1"/>
      <c r="BG285" s="1"/>
      <c r="BH285" s="1"/>
      <c r="BI285" s="1"/>
      <c r="BJ285" s="1"/>
      <c r="BK285" s="1"/>
      <c r="BL285" s="1"/>
      <c r="BM285" s="1"/>
      <c r="BN285" s="1"/>
      <c r="BO285" s="1"/>
      <c r="BP285" s="1"/>
      <c r="BQ285" s="1"/>
      <c r="BR285" s="1"/>
    </row>
    <row r="286" spans="1:70" ht="14.25" customHeight="1" x14ac:dyDescent="0.3">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c r="AC286" s="1"/>
      <c r="AD286" s="1"/>
      <c r="AE286" s="1"/>
      <c r="AF286" s="1"/>
      <c r="AG286" s="1"/>
      <c r="AH286" s="1"/>
      <c r="AI286" s="1"/>
      <c r="AJ286" s="1"/>
      <c r="AK286" s="1"/>
      <c r="AL286" s="1"/>
      <c r="AM286" s="1"/>
      <c r="AN286" s="1"/>
      <c r="AO286" s="1"/>
      <c r="AP286" s="1"/>
      <c r="AQ286" s="1"/>
      <c r="AR286" s="1"/>
      <c r="AS286" s="1"/>
      <c r="AT286" s="1"/>
      <c r="AU286" s="1"/>
      <c r="AV286" s="1"/>
      <c r="AW286" s="1"/>
      <c r="AX286" s="1"/>
      <c r="AY286" s="1"/>
      <c r="AZ286" s="1"/>
      <c r="BA286" s="1"/>
      <c r="BB286" s="1"/>
      <c r="BC286" s="1"/>
      <c r="BD286" s="1"/>
      <c r="BE286" s="1"/>
      <c r="BF286" s="1"/>
      <c r="BG286" s="1"/>
      <c r="BH286" s="1"/>
      <c r="BI286" s="1"/>
      <c r="BJ286" s="1"/>
      <c r="BK286" s="1"/>
      <c r="BL286" s="1"/>
      <c r="BM286" s="1"/>
      <c r="BN286" s="1"/>
      <c r="BO286" s="1"/>
      <c r="BP286" s="1"/>
      <c r="BQ286" s="1"/>
      <c r="BR286" s="1"/>
    </row>
    <row r="287" spans="1:70" ht="14.25" customHeight="1" x14ac:dyDescent="0.3">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c r="AC287" s="1"/>
      <c r="AD287" s="1"/>
      <c r="AE287" s="1"/>
      <c r="AF287" s="1"/>
      <c r="AG287" s="1"/>
      <c r="AH287" s="1"/>
      <c r="AI287" s="1"/>
      <c r="AJ287" s="1"/>
      <c r="AK287" s="1"/>
      <c r="AL287" s="1"/>
      <c r="AM287" s="1"/>
      <c r="AN287" s="1"/>
      <c r="AO287" s="1"/>
      <c r="AP287" s="1"/>
      <c r="AQ287" s="1"/>
      <c r="AR287" s="1"/>
      <c r="AS287" s="1"/>
      <c r="AT287" s="1"/>
      <c r="AU287" s="1"/>
      <c r="AV287" s="1"/>
      <c r="AW287" s="1"/>
      <c r="AX287" s="1"/>
      <c r="AY287" s="1"/>
      <c r="AZ287" s="1"/>
      <c r="BA287" s="1"/>
      <c r="BB287" s="1"/>
      <c r="BC287" s="1"/>
      <c r="BD287" s="1"/>
      <c r="BE287" s="1"/>
      <c r="BF287" s="1"/>
      <c r="BG287" s="1"/>
      <c r="BH287" s="1"/>
      <c r="BI287" s="1"/>
      <c r="BJ287" s="1"/>
      <c r="BK287" s="1"/>
      <c r="BL287" s="1"/>
      <c r="BM287" s="1"/>
      <c r="BN287" s="1"/>
      <c r="BO287" s="1"/>
      <c r="BP287" s="1"/>
      <c r="BQ287" s="1"/>
      <c r="BR287" s="1"/>
    </row>
    <row r="288" spans="1:70" ht="14.25" customHeight="1" x14ac:dyDescent="0.3">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c r="AC288" s="1"/>
      <c r="AD288" s="1"/>
      <c r="AE288" s="1"/>
      <c r="AF288" s="1"/>
      <c r="AG288" s="1"/>
      <c r="AH288" s="1"/>
      <c r="AI288" s="1"/>
      <c r="AJ288" s="1"/>
      <c r="AK288" s="1"/>
      <c r="AL288" s="1"/>
      <c r="AM288" s="1"/>
      <c r="AN288" s="1"/>
      <c r="AO288" s="1"/>
      <c r="AP288" s="1"/>
      <c r="AQ288" s="1"/>
      <c r="AR288" s="1"/>
      <c r="AS288" s="1"/>
      <c r="AT288" s="1"/>
      <c r="AU288" s="1"/>
      <c r="AV288" s="1"/>
      <c r="AW288" s="1"/>
      <c r="AX288" s="1"/>
      <c r="AY288" s="1"/>
      <c r="AZ288" s="1"/>
      <c r="BA288" s="1"/>
      <c r="BB288" s="1"/>
      <c r="BC288" s="1"/>
      <c r="BD288" s="1"/>
      <c r="BE288" s="1"/>
      <c r="BF288" s="1"/>
      <c r="BG288" s="1"/>
      <c r="BH288" s="1"/>
      <c r="BI288" s="1"/>
      <c r="BJ288" s="1"/>
      <c r="BK288" s="1"/>
      <c r="BL288" s="1"/>
      <c r="BM288" s="1"/>
      <c r="BN288" s="1"/>
      <c r="BO288" s="1"/>
      <c r="BP288" s="1"/>
      <c r="BQ288" s="1"/>
      <c r="BR288" s="1"/>
    </row>
    <row r="289" spans="1:70" ht="14.25" customHeight="1" x14ac:dyDescent="0.3">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N289" s="1"/>
      <c r="AO289" s="1"/>
      <c r="AP289" s="1"/>
      <c r="AQ289" s="1"/>
      <c r="AR289" s="1"/>
      <c r="AS289" s="1"/>
      <c r="AT289" s="1"/>
      <c r="AU289" s="1"/>
      <c r="AV289" s="1"/>
      <c r="AW289" s="1"/>
      <c r="AX289" s="1"/>
      <c r="AY289" s="1"/>
      <c r="AZ289" s="1"/>
      <c r="BA289" s="1"/>
      <c r="BB289" s="1"/>
      <c r="BC289" s="1"/>
      <c r="BD289" s="1"/>
      <c r="BE289" s="1"/>
      <c r="BF289" s="1"/>
      <c r="BG289" s="1"/>
      <c r="BH289" s="1"/>
      <c r="BI289" s="1"/>
      <c r="BJ289" s="1"/>
      <c r="BK289" s="1"/>
      <c r="BL289" s="1"/>
      <c r="BM289" s="1"/>
      <c r="BN289" s="1"/>
      <c r="BO289" s="1"/>
      <c r="BP289" s="1"/>
      <c r="BQ289" s="1"/>
      <c r="BR289" s="1"/>
    </row>
    <row r="290" spans="1:70" ht="14.25" customHeight="1" x14ac:dyDescent="0.3">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c r="AC290" s="1"/>
      <c r="AD290" s="1"/>
      <c r="AE290" s="1"/>
      <c r="AF290" s="1"/>
      <c r="AG290" s="1"/>
      <c r="AH290" s="1"/>
      <c r="AI290" s="1"/>
      <c r="AJ290" s="1"/>
      <c r="AK290" s="1"/>
      <c r="AL290" s="1"/>
      <c r="AM290" s="1"/>
      <c r="AN290" s="1"/>
      <c r="AO290" s="1"/>
      <c r="AP290" s="1"/>
      <c r="AQ290" s="1"/>
      <c r="AR290" s="1"/>
      <c r="AS290" s="1"/>
      <c r="AT290" s="1"/>
      <c r="AU290" s="1"/>
      <c r="AV290" s="1"/>
      <c r="AW290" s="1"/>
      <c r="AX290" s="1"/>
      <c r="AY290" s="1"/>
      <c r="AZ290" s="1"/>
      <c r="BA290" s="1"/>
      <c r="BB290" s="1"/>
      <c r="BC290" s="1"/>
      <c r="BD290" s="1"/>
      <c r="BE290" s="1"/>
      <c r="BF290" s="1"/>
      <c r="BG290" s="1"/>
      <c r="BH290" s="1"/>
      <c r="BI290" s="1"/>
      <c r="BJ290" s="1"/>
      <c r="BK290" s="1"/>
      <c r="BL290" s="1"/>
      <c r="BM290" s="1"/>
      <c r="BN290" s="1"/>
      <c r="BO290" s="1"/>
      <c r="BP290" s="1"/>
      <c r="BQ290" s="1"/>
      <c r="BR290" s="1"/>
    </row>
    <row r="291" spans="1:70" ht="14.25" customHeight="1" x14ac:dyDescent="0.3">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c r="AC291" s="1"/>
      <c r="AD291" s="1"/>
      <c r="AE291" s="1"/>
      <c r="AF291" s="1"/>
      <c r="AG291" s="1"/>
      <c r="AH291" s="1"/>
      <c r="AI291" s="1"/>
      <c r="AJ291" s="1"/>
      <c r="AK291" s="1"/>
      <c r="AL291" s="1"/>
      <c r="AM291" s="1"/>
      <c r="AN291" s="1"/>
      <c r="AO291" s="1"/>
      <c r="AP291" s="1"/>
      <c r="AQ291" s="1"/>
      <c r="AR291" s="1"/>
      <c r="AS291" s="1"/>
      <c r="AT291" s="1"/>
      <c r="AU291" s="1"/>
      <c r="AV291" s="1"/>
      <c r="AW291" s="1"/>
      <c r="AX291" s="1"/>
      <c r="AY291" s="1"/>
      <c r="AZ291" s="1"/>
      <c r="BA291" s="1"/>
      <c r="BB291" s="1"/>
      <c r="BC291" s="1"/>
      <c r="BD291" s="1"/>
      <c r="BE291" s="1"/>
      <c r="BF291" s="1"/>
      <c r="BG291" s="1"/>
      <c r="BH291" s="1"/>
      <c r="BI291" s="1"/>
      <c r="BJ291" s="1"/>
      <c r="BK291" s="1"/>
      <c r="BL291" s="1"/>
      <c r="BM291" s="1"/>
      <c r="BN291" s="1"/>
      <c r="BO291" s="1"/>
      <c r="BP291" s="1"/>
      <c r="BQ291" s="1"/>
      <c r="BR291" s="1"/>
    </row>
    <row r="292" spans="1:70" ht="14.25" customHeight="1" x14ac:dyDescent="0.3">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c r="AC292" s="1"/>
      <c r="AD292" s="1"/>
      <c r="AE292" s="1"/>
      <c r="AF292" s="1"/>
      <c r="AG292" s="1"/>
      <c r="AH292" s="1"/>
      <c r="AI292" s="1"/>
      <c r="AJ292" s="1"/>
      <c r="AK292" s="1"/>
      <c r="AL292" s="1"/>
      <c r="AM292" s="1"/>
      <c r="AN292" s="1"/>
      <c r="AO292" s="1"/>
      <c r="AP292" s="1"/>
      <c r="AQ292" s="1"/>
      <c r="AR292" s="1"/>
      <c r="AS292" s="1"/>
      <c r="AT292" s="1"/>
      <c r="AU292" s="1"/>
      <c r="AV292" s="1"/>
      <c r="AW292" s="1"/>
      <c r="AX292" s="1"/>
      <c r="AY292" s="1"/>
      <c r="AZ292" s="1"/>
      <c r="BA292" s="1"/>
      <c r="BB292" s="1"/>
      <c r="BC292" s="1"/>
      <c r="BD292" s="1"/>
      <c r="BE292" s="1"/>
      <c r="BF292" s="1"/>
      <c r="BG292" s="1"/>
      <c r="BH292" s="1"/>
      <c r="BI292" s="1"/>
      <c r="BJ292" s="1"/>
      <c r="BK292" s="1"/>
      <c r="BL292" s="1"/>
      <c r="BM292" s="1"/>
      <c r="BN292" s="1"/>
      <c r="BO292" s="1"/>
      <c r="BP292" s="1"/>
      <c r="BQ292" s="1"/>
      <c r="BR292" s="1"/>
    </row>
    <row r="293" spans="1:70" ht="14.25" customHeight="1" x14ac:dyDescent="0.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c r="AC293" s="1"/>
      <c r="AD293" s="1"/>
      <c r="AE293" s="1"/>
      <c r="AF293" s="1"/>
      <c r="AG293" s="1"/>
      <c r="AH293" s="1"/>
      <c r="AI293" s="1"/>
      <c r="AJ293" s="1"/>
      <c r="AK293" s="1"/>
      <c r="AL293" s="1"/>
      <c r="AM293" s="1"/>
      <c r="AN293" s="1"/>
      <c r="AO293" s="1"/>
      <c r="AP293" s="1"/>
      <c r="AQ293" s="1"/>
      <c r="AR293" s="1"/>
      <c r="AS293" s="1"/>
      <c r="AT293" s="1"/>
      <c r="AU293" s="1"/>
      <c r="AV293" s="1"/>
      <c r="AW293" s="1"/>
      <c r="AX293" s="1"/>
      <c r="AY293" s="1"/>
      <c r="AZ293" s="1"/>
      <c r="BA293" s="1"/>
      <c r="BB293" s="1"/>
      <c r="BC293" s="1"/>
      <c r="BD293" s="1"/>
      <c r="BE293" s="1"/>
      <c r="BF293" s="1"/>
      <c r="BG293" s="1"/>
      <c r="BH293" s="1"/>
      <c r="BI293" s="1"/>
      <c r="BJ293" s="1"/>
      <c r="BK293" s="1"/>
      <c r="BL293" s="1"/>
      <c r="BM293" s="1"/>
      <c r="BN293" s="1"/>
      <c r="BO293" s="1"/>
      <c r="BP293" s="1"/>
      <c r="BQ293" s="1"/>
      <c r="BR293" s="1"/>
    </row>
    <row r="294" spans="1:70" ht="14.25" customHeight="1" x14ac:dyDescent="0.3">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c r="AC294" s="1"/>
      <c r="AD294" s="1"/>
      <c r="AE294" s="1"/>
      <c r="AF294" s="1"/>
      <c r="AG294" s="1"/>
      <c r="AH294" s="1"/>
      <c r="AI294" s="1"/>
      <c r="AJ294" s="1"/>
      <c r="AK294" s="1"/>
      <c r="AL294" s="1"/>
      <c r="AM294" s="1"/>
      <c r="AN294" s="1"/>
      <c r="AO294" s="1"/>
      <c r="AP294" s="1"/>
      <c r="AQ294" s="1"/>
      <c r="AR294" s="1"/>
      <c r="AS294" s="1"/>
      <c r="AT294" s="1"/>
      <c r="AU294" s="1"/>
      <c r="AV294" s="1"/>
      <c r="AW294" s="1"/>
      <c r="AX294" s="1"/>
      <c r="AY294" s="1"/>
      <c r="AZ294" s="1"/>
      <c r="BA294" s="1"/>
      <c r="BB294" s="1"/>
      <c r="BC294" s="1"/>
      <c r="BD294" s="1"/>
      <c r="BE294" s="1"/>
      <c r="BF294" s="1"/>
      <c r="BG294" s="1"/>
      <c r="BH294" s="1"/>
      <c r="BI294" s="1"/>
      <c r="BJ294" s="1"/>
      <c r="BK294" s="1"/>
      <c r="BL294" s="1"/>
      <c r="BM294" s="1"/>
      <c r="BN294" s="1"/>
      <c r="BO294" s="1"/>
      <c r="BP294" s="1"/>
      <c r="BQ294" s="1"/>
      <c r="BR294" s="1"/>
    </row>
    <row r="295" spans="1:70" ht="14.25" customHeight="1" x14ac:dyDescent="0.3">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O295" s="1"/>
      <c r="AP295" s="1"/>
      <c r="AQ295" s="1"/>
      <c r="AR295" s="1"/>
      <c r="AS295" s="1"/>
      <c r="AT295" s="1"/>
      <c r="AU295" s="1"/>
      <c r="AV295" s="1"/>
      <c r="AW295" s="1"/>
      <c r="AX295" s="1"/>
      <c r="AY295" s="1"/>
      <c r="AZ295" s="1"/>
      <c r="BA295" s="1"/>
      <c r="BB295" s="1"/>
      <c r="BC295" s="1"/>
      <c r="BD295" s="1"/>
      <c r="BE295" s="1"/>
      <c r="BF295" s="1"/>
      <c r="BG295" s="1"/>
      <c r="BH295" s="1"/>
      <c r="BI295" s="1"/>
      <c r="BJ295" s="1"/>
      <c r="BK295" s="1"/>
      <c r="BL295" s="1"/>
      <c r="BM295" s="1"/>
      <c r="BN295" s="1"/>
      <c r="BO295" s="1"/>
      <c r="BP295" s="1"/>
      <c r="BQ295" s="1"/>
      <c r="BR295" s="1"/>
    </row>
    <row r="296" spans="1:70" ht="14.25" customHeight="1" x14ac:dyDescent="0.3">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c r="AC296" s="1"/>
      <c r="AD296" s="1"/>
      <c r="AE296" s="1"/>
      <c r="AF296" s="1"/>
      <c r="AG296" s="1"/>
      <c r="AH296" s="1"/>
      <c r="AI296" s="1"/>
      <c r="AJ296" s="1"/>
      <c r="AK296" s="1"/>
      <c r="AL296" s="1"/>
      <c r="AM296" s="1"/>
      <c r="AN296" s="1"/>
      <c r="AO296" s="1"/>
      <c r="AP296" s="1"/>
      <c r="AQ296" s="1"/>
      <c r="AR296" s="1"/>
      <c r="AS296" s="1"/>
      <c r="AT296" s="1"/>
      <c r="AU296" s="1"/>
      <c r="AV296" s="1"/>
      <c r="AW296" s="1"/>
      <c r="AX296" s="1"/>
      <c r="AY296" s="1"/>
      <c r="AZ296" s="1"/>
      <c r="BA296" s="1"/>
      <c r="BB296" s="1"/>
      <c r="BC296" s="1"/>
      <c r="BD296" s="1"/>
      <c r="BE296" s="1"/>
      <c r="BF296" s="1"/>
      <c r="BG296" s="1"/>
      <c r="BH296" s="1"/>
      <c r="BI296" s="1"/>
      <c r="BJ296" s="1"/>
      <c r="BK296" s="1"/>
      <c r="BL296" s="1"/>
      <c r="BM296" s="1"/>
      <c r="BN296" s="1"/>
      <c r="BO296" s="1"/>
      <c r="BP296" s="1"/>
      <c r="BQ296" s="1"/>
      <c r="BR296" s="1"/>
    </row>
    <row r="297" spans="1:70" ht="14.25" customHeight="1" x14ac:dyDescent="0.3">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C297" s="1"/>
      <c r="AD297" s="1"/>
      <c r="AE297" s="1"/>
      <c r="AF297" s="1"/>
      <c r="AG297" s="1"/>
      <c r="AH297" s="1"/>
      <c r="AI297" s="1"/>
      <c r="AJ297" s="1"/>
      <c r="AK297" s="1"/>
      <c r="AL297" s="1"/>
      <c r="AM297" s="1"/>
      <c r="AN297" s="1"/>
      <c r="AO297" s="1"/>
      <c r="AP297" s="1"/>
      <c r="AQ297" s="1"/>
      <c r="AR297" s="1"/>
      <c r="AS297" s="1"/>
      <c r="AT297" s="1"/>
      <c r="AU297" s="1"/>
      <c r="AV297" s="1"/>
      <c r="AW297" s="1"/>
      <c r="AX297" s="1"/>
      <c r="AY297" s="1"/>
      <c r="AZ297" s="1"/>
      <c r="BA297" s="1"/>
      <c r="BB297" s="1"/>
      <c r="BC297" s="1"/>
      <c r="BD297" s="1"/>
      <c r="BE297" s="1"/>
      <c r="BF297" s="1"/>
      <c r="BG297" s="1"/>
      <c r="BH297" s="1"/>
      <c r="BI297" s="1"/>
      <c r="BJ297" s="1"/>
      <c r="BK297" s="1"/>
      <c r="BL297" s="1"/>
      <c r="BM297" s="1"/>
      <c r="BN297" s="1"/>
      <c r="BO297" s="1"/>
      <c r="BP297" s="1"/>
      <c r="BQ297" s="1"/>
      <c r="BR297" s="1"/>
    </row>
    <row r="298" spans="1:70" ht="14.25" customHeight="1" x14ac:dyDescent="0.3">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c r="AC298" s="1"/>
      <c r="AD298" s="1"/>
      <c r="AE298" s="1"/>
      <c r="AF298" s="1"/>
      <c r="AG298" s="1"/>
      <c r="AH298" s="1"/>
      <c r="AI298" s="1"/>
      <c r="AJ298" s="1"/>
      <c r="AK298" s="1"/>
      <c r="AL298" s="1"/>
      <c r="AM298" s="1"/>
      <c r="AN298" s="1"/>
      <c r="AO298" s="1"/>
      <c r="AP298" s="1"/>
      <c r="AQ298" s="1"/>
      <c r="AR298" s="1"/>
      <c r="AS298" s="1"/>
      <c r="AT298" s="1"/>
      <c r="AU298" s="1"/>
      <c r="AV298" s="1"/>
      <c r="AW298" s="1"/>
      <c r="AX298" s="1"/>
      <c r="AY298" s="1"/>
      <c r="AZ298" s="1"/>
      <c r="BA298" s="1"/>
      <c r="BB298" s="1"/>
      <c r="BC298" s="1"/>
      <c r="BD298" s="1"/>
      <c r="BE298" s="1"/>
      <c r="BF298" s="1"/>
      <c r="BG298" s="1"/>
      <c r="BH298" s="1"/>
      <c r="BI298" s="1"/>
      <c r="BJ298" s="1"/>
      <c r="BK298" s="1"/>
      <c r="BL298" s="1"/>
      <c r="BM298" s="1"/>
      <c r="BN298" s="1"/>
      <c r="BO298" s="1"/>
      <c r="BP298" s="1"/>
      <c r="BQ298" s="1"/>
      <c r="BR298" s="1"/>
    </row>
    <row r="299" spans="1:70" ht="14.25" customHeight="1" x14ac:dyDescent="0.3">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c r="AC299" s="1"/>
      <c r="AD299" s="1"/>
      <c r="AE299" s="1"/>
      <c r="AF299" s="1"/>
      <c r="AG299" s="1"/>
      <c r="AH299" s="1"/>
      <c r="AI299" s="1"/>
      <c r="AJ299" s="1"/>
      <c r="AK299" s="1"/>
      <c r="AL299" s="1"/>
      <c r="AM299" s="1"/>
      <c r="AN299" s="1"/>
      <c r="AO299" s="1"/>
      <c r="AP299" s="1"/>
      <c r="AQ299" s="1"/>
      <c r="AR299" s="1"/>
      <c r="AS299" s="1"/>
      <c r="AT299" s="1"/>
      <c r="AU299" s="1"/>
      <c r="AV299" s="1"/>
      <c r="AW299" s="1"/>
      <c r="AX299" s="1"/>
      <c r="AY299" s="1"/>
      <c r="AZ299" s="1"/>
      <c r="BA299" s="1"/>
      <c r="BB299" s="1"/>
      <c r="BC299" s="1"/>
      <c r="BD299" s="1"/>
      <c r="BE299" s="1"/>
      <c r="BF299" s="1"/>
      <c r="BG299" s="1"/>
      <c r="BH299" s="1"/>
      <c r="BI299" s="1"/>
      <c r="BJ299" s="1"/>
      <c r="BK299" s="1"/>
      <c r="BL299" s="1"/>
      <c r="BM299" s="1"/>
      <c r="BN299" s="1"/>
      <c r="BO299" s="1"/>
      <c r="BP299" s="1"/>
      <c r="BQ299" s="1"/>
      <c r="BR299" s="1"/>
    </row>
    <row r="300" spans="1:70" ht="14.25" customHeight="1" x14ac:dyDescent="0.3">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C300" s="1"/>
      <c r="AD300" s="1"/>
      <c r="AE300" s="1"/>
      <c r="AF300" s="1"/>
      <c r="AG300" s="1"/>
      <c r="AH300" s="1"/>
      <c r="AI300" s="1"/>
      <c r="AJ300" s="1"/>
      <c r="AK300" s="1"/>
      <c r="AL300" s="1"/>
      <c r="AM300" s="1"/>
      <c r="AN300" s="1"/>
      <c r="AO300" s="1"/>
      <c r="AP300" s="1"/>
      <c r="AQ300" s="1"/>
      <c r="AR300" s="1"/>
      <c r="AS300" s="1"/>
      <c r="AT300" s="1"/>
      <c r="AU300" s="1"/>
      <c r="AV300" s="1"/>
      <c r="AW300" s="1"/>
      <c r="AX300" s="1"/>
      <c r="AY300" s="1"/>
      <c r="AZ300" s="1"/>
      <c r="BA300" s="1"/>
      <c r="BB300" s="1"/>
      <c r="BC300" s="1"/>
      <c r="BD300" s="1"/>
      <c r="BE300" s="1"/>
      <c r="BF300" s="1"/>
      <c r="BG300" s="1"/>
      <c r="BH300" s="1"/>
      <c r="BI300" s="1"/>
      <c r="BJ300" s="1"/>
      <c r="BK300" s="1"/>
      <c r="BL300" s="1"/>
      <c r="BM300" s="1"/>
      <c r="BN300" s="1"/>
      <c r="BO300" s="1"/>
      <c r="BP300" s="1"/>
      <c r="BQ300" s="1"/>
      <c r="BR300" s="1"/>
    </row>
    <row r="301" spans="1:70" ht="14.25" customHeight="1" x14ac:dyDescent="0.3">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c r="AC301" s="1"/>
      <c r="AD301" s="1"/>
      <c r="AE301" s="1"/>
      <c r="AF301" s="1"/>
      <c r="AG301" s="1"/>
      <c r="AH301" s="1"/>
      <c r="AI301" s="1"/>
      <c r="AJ301" s="1"/>
      <c r="AK301" s="1"/>
      <c r="AL301" s="1"/>
      <c r="AM301" s="1"/>
      <c r="AN301" s="1"/>
      <c r="AO301" s="1"/>
      <c r="AP301" s="1"/>
      <c r="AQ301" s="1"/>
      <c r="AR301" s="1"/>
      <c r="AS301" s="1"/>
      <c r="AT301" s="1"/>
      <c r="AU301" s="1"/>
      <c r="AV301" s="1"/>
      <c r="AW301" s="1"/>
      <c r="AX301" s="1"/>
      <c r="AY301" s="1"/>
      <c r="AZ301" s="1"/>
      <c r="BA301" s="1"/>
      <c r="BB301" s="1"/>
      <c r="BC301" s="1"/>
      <c r="BD301" s="1"/>
      <c r="BE301" s="1"/>
      <c r="BF301" s="1"/>
      <c r="BG301" s="1"/>
      <c r="BH301" s="1"/>
      <c r="BI301" s="1"/>
      <c r="BJ301" s="1"/>
      <c r="BK301" s="1"/>
      <c r="BL301" s="1"/>
      <c r="BM301" s="1"/>
      <c r="BN301" s="1"/>
      <c r="BO301" s="1"/>
      <c r="BP301" s="1"/>
      <c r="BQ301" s="1"/>
      <c r="BR301" s="1"/>
    </row>
    <row r="302" spans="1:70" ht="14.25" customHeight="1" x14ac:dyDescent="0.3">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c r="AC302" s="1"/>
      <c r="AD302" s="1"/>
      <c r="AE302" s="1"/>
      <c r="AF302" s="1"/>
      <c r="AG302" s="1"/>
      <c r="AH302" s="1"/>
      <c r="AI302" s="1"/>
      <c r="AJ302" s="1"/>
      <c r="AK302" s="1"/>
      <c r="AL302" s="1"/>
      <c r="AM302" s="1"/>
      <c r="AN302" s="1"/>
      <c r="AO302" s="1"/>
      <c r="AP302" s="1"/>
      <c r="AQ302" s="1"/>
      <c r="AR302" s="1"/>
      <c r="AS302" s="1"/>
      <c r="AT302" s="1"/>
      <c r="AU302" s="1"/>
      <c r="AV302" s="1"/>
      <c r="AW302" s="1"/>
      <c r="AX302" s="1"/>
      <c r="AY302" s="1"/>
      <c r="AZ302" s="1"/>
      <c r="BA302" s="1"/>
      <c r="BB302" s="1"/>
      <c r="BC302" s="1"/>
      <c r="BD302" s="1"/>
      <c r="BE302" s="1"/>
      <c r="BF302" s="1"/>
      <c r="BG302" s="1"/>
      <c r="BH302" s="1"/>
      <c r="BI302" s="1"/>
      <c r="BJ302" s="1"/>
      <c r="BK302" s="1"/>
      <c r="BL302" s="1"/>
      <c r="BM302" s="1"/>
      <c r="BN302" s="1"/>
      <c r="BO302" s="1"/>
      <c r="BP302" s="1"/>
      <c r="BQ302" s="1"/>
      <c r="BR302" s="1"/>
    </row>
    <row r="303" spans="1:70" ht="14.25" customHeight="1" x14ac:dyDescent="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c r="AC303" s="1"/>
      <c r="AD303" s="1"/>
      <c r="AE303" s="1"/>
      <c r="AF303" s="1"/>
      <c r="AG303" s="1"/>
      <c r="AH303" s="1"/>
      <c r="AI303" s="1"/>
      <c r="AJ303" s="1"/>
      <c r="AK303" s="1"/>
      <c r="AL303" s="1"/>
      <c r="AM303" s="1"/>
      <c r="AN303" s="1"/>
      <c r="AO303" s="1"/>
      <c r="AP303" s="1"/>
      <c r="AQ303" s="1"/>
      <c r="AR303" s="1"/>
      <c r="AS303" s="1"/>
      <c r="AT303" s="1"/>
      <c r="AU303" s="1"/>
      <c r="AV303" s="1"/>
      <c r="AW303" s="1"/>
      <c r="AX303" s="1"/>
      <c r="AY303" s="1"/>
      <c r="AZ303" s="1"/>
      <c r="BA303" s="1"/>
      <c r="BB303" s="1"/>
      <c r="BC303" s="1"/>
      <c r="BD303" s="1"/>
      <c r="BE303" s="1"/>
      <c r="BF303" s="1"/>
      <c r="BG303" s="1"/>
      <c r="BH303" s="1"/>
      <c r="BI303" s="1"/>
      <c r="BJ303" s="1"/>
      <c r="BK303" s="1"/>
      <c r="BL303" s="1"/>
      <c r="BM303" s="1"/>
      <c r="BN303" s="1"/>
      <c r="BO303" s="1"/>
      <c r="BP303" s="1"/>
      <c r="BQ303" s="1"/>
      <c r="BR303" s="1"/>
    </row>
    <row r="304" spans="1:70" ht="14.25" customHeight="1" x14ac:dyDescent="0.3">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c r="AC304" s="1"/>
      <c r="AD304" s="1"/>
      <c r="AE304" s="1"/>
      <c r="AF304" s="1"/>
      <c r="AG304" s="1"/>
      <c r="AH304" s="1"/>
      <c r="AI304" s="1"/>
      <c r="AJ304" s="1"/>
      <c r="AK304" s="1"/>
      <c r="AL304" s="1"/>
      <c r="AM304" s="1"/>
      <c r="AN304" s="1"/>
      <c r="AO304" s="1"/>
      <c r="AP304" s="1"/>
      <c r="AQ304" s="1"/>
      <c r="AR304" s="1"/>
      <c r="AS304" s="1"/>
      <c r="AT304" s="1"/>
      <c r="AU304" s="1"/>
      <c r="AV304" s="1"/>
      <c r="AW304" s="1"/>
      <c r="AX304" s="1"/>
      <c r="AY304" s="1"/>
      <c r="AZ304" s="1"/>
      <c r="BA304" s="1"/>
      <c r="BB304" s="1"/>
      <c r="BC304" s="1"/>
      <c r="BD304" s="1"/>
      <c r="BE304" s="1"/>
      <c r="BF304" s="1"/>
      <c r="BG304" s="1"/>
      <c r="BH304" s="1"/>
      <c r="BI304" s="1"/>
      <c r="BJ304" s="1"/>
      <c r="BK304" s="1"/>
      <c r="BL304" s="1"/>
      <c r="BM304" s="1"/>
      <c r="BN304" s="1"/>
      <c r="BO304" s="1"/>
      <c r="BP304" s="1"/>
      <c r="BQ304" s="1"/>
      <c r="BR304" s="1"/>
    </row>
    <row r="305" spans="1:70" ht="14.25" customHeight="1" x14ac:dyDescent="0.3">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c r="AC305" s="1"/>
      <c r="AD305" s="1"/>
      <c r="AE305" s="1"/>
      <c r="AF305" s="1"/>
      <c r="AG305" s="1"/>
      <c r="AH305" s="1"/>
      <c r="AI305" s="1"/>
      <c r="AJ305" s="1"/>
      <c r="AK305" s="1"/>
      <c r="AL305" s="1"/>
      <c r="AM305" s="1"/>
      <c r="AN305" s="1"/>
      <c r="AO305" s="1"/>
      <c r="AP305" s="1"/>
      <c r="AQ305" s="1"/>
      <c r="AR305" s="1"/>
      <c r="AS305" s="1"/>
      <c r="AT305" s="1"/>
      <c r="AU305" s="1"/>
      <c r="AV305" s="1"/>
      <c r="AW305" s="1"/>
      <c r="AX305" s="1"/>
      <c r="AY305" s="1"/>
      <c r="AZ305" s="1"/>
      <c r="BA305" s="1"/>
      <c r="BB305" s="1"/>
      <c r="BC305" s="1"/>
      <c r="BD305" s="1"/>
      <c r="BE305" s="1"/>
      <c r="BF305" s="1"/>
      <c r="BG305" s="1"/>
      <c r="BH305" s="1"/>
      <c r="BI305" s="1"/>
      <c r="BJ305" s="1"/>
      <c r="BK305" s="1"/>
      <c r="BL305" s="1"/>
      <c r="BM305" s="1"/>
      <c r="BN305" s="1"/>
      <c r="BO305" s="1"/>
      <c r="BP305" s="1"/>
      <c r="BQ305" s="1"/>
      <c r="BR305" s="1"/>
    </row>
    <row r="306" spans="1:70" ht="14.25" customHeight="1" x14ac:dyDescent="0.3">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c r="AC306" s="1"/>
      <c r="AD306" s="1"/>
      <c r="AE306" s="1"/>
      <c r="AF306" s="1"/>
      <c r="AG306" s="1"/>
      <c r="AH306" s="1"/>
      <c r="AI306" s="1"/>
      <c r="AJ306" s="1"/>
      <c r="AK306" s="1"/>
      <c r="AL306" s="1"/>
      <c r="AM306" s="1"/>
      <c r="AN306" s="1"/>
      <c r="AO306" s="1"/>
      <c r="AP306" s="1"/>
      <c r="AQ306" s="1"/>
      <c r="AR306" s="1"/>
      <c r="AS306" s="1"/>
      <c r="AT306" s="1"/>
      <c r="AU306" s="1"/>
      <c r="AV306" s="1"/>
      <c r="AW306" s="1"/>
      <c r="AX306" s="1"/>
      <c r="AY306" s="1"/>
      <c r="AZ306" s="1"/>
      <c r="BA306" s="1"/>
      <c r="BB306" s="1"/>
      <c r="BC306" s="1"/>
      <c r="BD306" s="1"/>
      <c r="BE306" s="1"/>
      <c r="BF306" s="1"/>
      <c r="BG306" s="1"/>
      <c r="BH306" s="1"/>
      <c r="BI306" s="1"/>
      <c r="BJ306" s="1"/>
      <c r="BK306" s="1"/>
      <c r="BL306" s="1"/>
      <c r="BM306" s="1"/>
      <c r="BN306" s="1"/>
      <c r="BO306" s="1"/>
      <c r="BP306" s="1"/>
      <c r="BQ306" s="1"/>
      <c r="BR306" s="1"/>
    </row>
    <row r="307" spans="1:70" ht="14.25" customHeight="1" x14ac:dyDescent="0.3">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c r="AC307" s="1"/>
      <c r="AD307" s="1"/>
      <c r="AE307" s="1"/>
      <c r="AF307" s="1"/>
      <c r="AG307" s="1"/>
      <c r="AH307" s="1"/>
      <c r="AI307" s="1"/>
      <c r="AJ307" s="1"/>
      <c r="AK307" s="1"/>
      <c r="AL307" s="1"/>
      <c r="AM307" s="1"/>
      <c r="AN307" s="1"/>
      <c r="AO307" s="1"/>
      <c r="AP307" s="1"/>
      <c r="AQ307" s="1"/>
      <c r="AR307" s="1"/>
      <c r="AS307" s="1"/>
      <c r="AT307" s="1"/>
      <c r="AU307" s="1"/>
      <c r="AV307" s="1"/>
      <c r="AW307" s="1"/>
      <c r="AX307" s="1"/>
      <c r="AY307" s="1"/>
      <c r="AZ307" s="1"/>
      <c r="BA307" s="1"/>
      <c r="BB307" s="1"/>
      <c r="BC307" s="1"/>
      <c r="BD307" s="1"/>
      <c r="BE307" s="1"/>
      <c r="BF307" s="1"/>
      <c r="BG307" s="1"/>
      <c r="BH307" s="1"/>
      <c r="BI307" s="1"/>
      <c r="BJ307" s="1"/>
      <c r="BK307" s="1"/>
      <c r="BL307" s="1"/>
      <c r="BM307" s="1"/>
      <c r="BN307" s="1"/>
      <c r="BO307" s="1"/>
      <c r="BP307" s="1"/>
      <c r="BQ307" s="1"/>
      <c r="BR307" s="1"/>
    </row>
    <row r="308" spans="1:70" ht="14.25" customHeight="1" x14ac:dyDescent="0.3">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c r="AC308" s="1"/>
      <c r="AD308" s="1"/>
      <c r="AE308" s="1"/>
      <c r="AF308" s="1"/>
      <c r="AG308" s="1"/>
      <c r="AH308" s="1"/>
      <c r="AI308" s="1"/>
      <c r="AJ308" s="1"/>
      <c r="AK308" s="1"/>
      <c r="AL308" s="1"/>
      <c r="AM308" s="1"/>
      <c r="AN308" s="1"/>
      <c r="AO308" s="1"/>
      <c r="AP308" s="1"/>
      <c r="AQ308" s="1"/>
      <c r="AR308" s="1"/>
      <c r="AS308" s="1"/>
      <c r="AT308" s="1"/>
      <c r="AU308" s="1"/>
      <c r="AV308" s="1"/>
      <c r="AW308" s="1"/>
      <c r="AX308" s="1"/>
      <c r="AY308" s="1"/>
      <c r="AZ308" s="1"/>
      <c r="BA308" s="1"/>
      <c r="BB308" s="1"/>
      <c r="BC308" s="1"/>
      <c r="BD308" s="1"/>
      <c r="BE308" s="1"/>
      <c r="BF308" s="1"/>
      <c r="BG308" s="1"/>
      <c r="BH308" s="1"/>
      <c r="BI308" s="1"/>
      <c r="BJ308" s="1"/>
      <c r="BK308" s="1"/>
      <c r="BL308" s="1"/>
      <c r="BM308" s="1"/>
      <c r="BN308" s="1"/>
      <c r="BO308" s="1"/>
      <c r="BP308" s="1"/>
      <c r="BQ308" s="1"/>
      <c r="BR308" s="1"/>
    </row>
    <row r="309" spans="1:70" ht="14.25" customHeight="1" x14ac:dyDescent="0.3">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c r="AC309" s="1"/>
      <c r="AD309" s="1"/>
      <c r="AE309" s="1"/>
      <c r="AF309" s="1"/>
      <c r="AG309" s="1"/>
      <c r="AH309" s="1"/>
      <c r="AI309" s="1"/>
      <c r="AJ309" s="1"/>
      <c r="AK309" s="1"/>
      <c r="AL309" s="1"/>
      <c r="AM309" s="1"/>
      <c r="AN309" s="1"/>
      <c r="AO309" s="1"/>
      <c r="AP309" s="1"/>
      <c r="AQ309" s="1"/>
      <c r="AR309" s="1"/>
      <c r="AS309" s="1"/>
      <c r="AT309" s="1"/>
      <c r="AU309" s="1"/>
      <c r="AV309" s="1"/>
      <c r="AW309" s="1"/>
      <c r="AX309" s="1"/>
      <c r="AY309" s="1"/>
      <c r="AZ309" s="1"/>
      <c r="BA309" s="1"/>
      <c r="BB309" s="1"/>
      <c r="BC309" s="1"/>
      <c r="BD309" s="1"/>
      <c r="BE309" s="1"/>
      <c r="BF309" s="1"/>
      <c r="BG309" s="1"/>
      <c r="BH309" s="1"/>
      <c r="BI309" s="1"/>
      <c r="BJ309" s="1"/>
      <c r="BK309" s="1"/>
      <c r="BL309" s="1"/>
      <c r="BM309" s="1"/>
      <c r="BN309" s="1"/>
      <c r="BO309" s="1"/>
      <c r="BP309" s="1"/>
      <c r="BQ309" s="1"/>
      <c r="BR309" s="1"/>
    </row>
    <row r="310" spans="1:70" ht="14.25" customHeight="1" x14ac:dyDescent="0.3">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c r="AC310" s="1"/>
      <c r="AD310" s="1"/>
      <c r="AE310" s="1"/>
      <c r="AF310" s="1"/>
      <c r="AG310" s="1"/>
      <c r="AH310" s="1"/>
      <c r="AI310" s="1"/>
      <c r="AJ310" s="1"/>
      <c r="AK310" s="1"/>
      <c r="AL310" s="1"/>
      <c r="AM310" s="1"/>
      <c r="AN310" s="1"/>
      <c r="AO310" s="1"/>
      <c r="AP310" s="1"/>
      <c r="AQ310" s="1"/>
      <c r="AR310" s="1"/>
      <c r="AS310" s="1"/>
      <c r="AT310" s="1"/>
      <c r="AU310" s="1"/>
      <c r="AV310" s="1"/>
      <c r="AW310" s="1"/>
      <c r="AX310" s="1"/>
      <c r="AY310" s="1"/>
      <c r="AZ310" s="1"/>
      <c r="BA310" s="1"/>
      <c r="BB310" s="1"/>
      <c r="BC310" s="1"/>
      <c r="BD310" s="1"/>
      <c r="BE310" s="1"/>
      <c r="BF310" s="1"/>
      <c r="BG310" s="1"/>
      <c r="BH310" s="1"/>
      <c r="BI310" s="1"/>
      <c r="BJ310" s="1"/>
      <c r="BK310" s="1"/>
      <c r="BL310" s="1"/>
      <c r="BM310" s="1"/>
      <c r="BN310" s="1"/>
      <c r="BO310" s="1"/>
      <c r="BP310" s="1"/>
      <c r="BQ310" s="1"/>
      <c r="BR310" s="1"/>
    </row>
    <row r="311" spans="1:70" ht="14.25" customHeight="1" x14ac:dyDescent="0.3">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c r="AC311" s="1"/>
      <c r="AD311" s="1"/>
      <c r="AE311" s="1"/>
      <c r="AF311" s="1"/>
      <c r="AG311" s="1"/>
      <c r="AH311" s="1"/>
      <c r="AI311" s="1"/>
      <c r="AJ311" s="1"/>
      <c r="AK311" s="1"/>
      <c r="AL311" s="1"/>
      <c r="AM311" s="1"/>
      <c r="AN311" s="1"/>
      <c r="AO311" s="1"/>
      <c r="AP311" s="1"/>
      <c r="AQ311" s="1"/>
      <c r="AR311" s="1"/>
      <c r="AS311" s="1"/>
      <c r="AT311" s="1"/>
      <c r="AU311" s="1"/>
      <c r="AV311" s="1"/>
      <c r="AW311" s="1"/>
      <c r="AX311" s="1"/>
      <c r="AY311" s="1"/>
      <c r="AZ311" s="1"/>
      <c r="BA311" s="1"/>
      <c r="BB311" s="1"/>
      <c r="BC311" s="1"/>
      <c r="BD311" s="1"/>
      <c r="BE311" s="1"/>
      <c r="BF311" s="1"/>
      <c r="BG311" s="1"/>
      <c r="BH311" s="1"/>
      <c r="BI311" s="1"/>
      <c r="BJ311" s="1"/>
      <c r="BK311" s="1"/>
      <c r="BL311" s="1"/>
      <c r="BM311" s="1"/>
      <c r="BN311" s="1"/>
      <c r="BO311" s="1"/>
      <c r="BP311" s="1"/>
      <c r="BQ311" s="1"/>
      <c r="BR311" s="1"/>
    </row>
    <row r="312" spans="1:70" ht="14.25" customHeight="1" x14ac:dyDescent="0.3">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c r="AD312" s="1"/>
      <c r="AE312" s="1"/>
      <c r="AF312" s="1"/>
      <c r="AG312" s="1"/>
      <c r="AH312" s="1"/>
      <c r="AI312" s="1"/>
      <c r="AJ312" s="1"/>
      <c r="AK312" s="1"/>
      <c r="AL312" s="1"/>
      <c r="AM312" s="1"/>
      <c r="AN312" s="1"/>
      <c r="AO312" s="1"/>
      <c r="AP312" s="1"/>
      <c r="AQ312" s="1"/>
      <c r="AR312" s="1"/>
      <c r="AS312" s="1"/>
      <c r="AT312" s="1"/>
      <c r="AU312" s="1"/>
      <c r="AV312" s="1"/>
      <c r="AW312" s="1"/>
      <c r="AX312" s="1"/>
      <c r="AY312" s="1"/>
      <c r="AZ312" s="1"/>
      <c r="BA312" s="1"/>
      <c r="BB312" s="1"/>
      <c r="BC312" s="1"/>
      <c r="BD312" s="1"/>
      <c r="BE312" s="1"/>
      <c r="BF312" s="1"/>
      <c r="BG312" s="1"/>
      <c r="BH312" s="1"/>
      <c r="BI312" s="1"/>
      <c r="BJ312" s="1"/>
      <c r="BK312" s="1"/>
      <c r="BL312" s="1"/>
      <c r="BM312" s="1"/>
      <c r="BN312" s="1"/>
      <c r="BO312" s="1"/>
      <c r="BP312" s="1"/>
      <c r="BQ312" s="1"/>
      <c r="BR312" s="1"/>
    </row>
    <row r="313" spans="1:70" ht="14.25" customHeight="1" x14ac:dyDescent="0.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c r="AC313" s="1"/>
      <c r="AD313" s="1"/>
      <c r="AE313" s="1"/>
      <c r="AF313" s="1"/>
      <c r="AG313" s="1"/>
      <c r="AH313" s="1"/>
      <c r="AI313" s="1"/>
      <c r="AJ313" s="1"/>
      <c r="AK313" s="1"/>
      <c r="AL313" s="1"/>
      <c r="AM313" s="1"/>
      <c r="AN313" s="1"/>
      <c r="AO313" s="1"/>
      <c r="AP313" s="1"/>
      <c r="AQ313" s="1"/>
      <c r="AR313" s="1"/>
      <c r="AS313" s="1"/>
      <c r="AT313" s="1"/>
      <c r="AU313" s="1"/>
      <c r="AV313" s="1"/>
      <c r="AW313" s="1"/>
      <c r="AX313" s="1"/>
      <c r="AY313" s="1"/>
      <c r="AZ313" s="1"/>
      <c r="BA313" s="1"/>
      <c r="BB313" s="1"/>
      <c r="BC313" s="1"/>
      <c r="BD313" s="1"/>
      <c r="BE313" s="1"/>
      <c r="BF313" s="1"/>
      <c r="BG313" s="1"/>
      <c r="BH313" s="1"/>
      <c r="BI313" s="1"/>
      <c r="BJ313" s="1"/>
      <c r="BK313" s="1"/>
      <c r="BL313" s="1"/>
      <c r="BM313" s="1"/>
      <c r="BN313" s="1"/>
      <c r="BO313" s="1"/>
      <c r="BP313" s="1"/>
      <c r="BQ313" s="1"/>
      <c r="BR313" s="1"/>
    </row>
    <row r="314" spans="1:70" ht="14.25" customHeight="1" x14ac:dyDescent="0.3">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c r="AC314" s="1"/>
      <c r="AD314" s="1"/>
      <c r="AE314" s="1"/>
      <c r="AF314" s="1"/>
      <c r="AG314" s="1"/>
      <c r="AH314" s="1"/>
      <c r="AI314" s="1"/>
      <c r="AJ314" s="1"/>
      <c r="AK314" s="1"/>
      <c r="AL314" s="1"/>
      <c r="AM314" s="1"/>
      <c r="AN314" s="1"/>
      <c r="AO314" s="1"/>
      <c r="AP314" s="1"/>
      <c r="AQ314" s="1"/>
      <c r="AR314" s="1"/>
      <c r="AS314" s="1"/>
      <c r="AT314" s="1"/>
      <c r="AU314" s="1"/>
      <c r="AV314" s="1"/>
      <c r="AW314" s="1"/>
      <c r="AX314" s="1"/>
      <c r="AY314" s="1"/>
      <c r="AZ314" s="1"/>
      <c r="BA314" s="1"/>
      <c r="BB314" s="1"/>
      <c r="BC314" s="1"/>
      <c r="BD314" s="1"/>
      <c r="BE314" s="1"/>
      <c r="BF314" s="1"/>
      <c r="BG314" s="1"/>
      <c r="BH314" s="1"/>
      <c r="BI314" s="1"/>
      <c r="BJ314" s="1"/>
      <c r="BK314" s="1"/>
      <c r="BL314" s="1"/>
      <c r="BM314" s="1"/>
      <c r="BN314" s="1"/>
      <c r="BO314" s="1"/>
      <c r="BP314" s="1"/>
      <c r="BQ314" s="1"/>
      <c r="BR314" s="1"/>
    </row>
    <row r="315" spans="1:70" ht="14.25" customHeight="1" x14ac:dyDescent="0.3">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c r="AC315" s="1"/>
      <c r="AD315" s="1"/>
      <c r="AE315" s="1"/>
      <c r="AF315" s="1"/>
      <c r="AG315" s="1"/>
      <c r="AH315" s="1"/>
      <c r="AI315" s="1"/>
      <c r="AJ315" s="1"/>
      <c r="AK315" s="1"/>
      <c r="AL315" s="1"/>
      <c r="AM315" s="1"/>
      <c r="AN315" s="1"/>
      <c r="AO315" s="1"/>
      <c r="AP315" s="1"/>
      <c r="AQ315" s="1"/>
      <c r="AR315" s="1"/>
      <c r="AS315" s="1"/>
      <c r="AT315" s="1"/>
      <c r="AU315" s="1"/>
      <c r="AV315" s="1"/>
      <c r="AW315" s="1"/>
      <c r="AX315" s="1"/>
      <c r="AY315" s="1"/>
      <c r="AZ315" s="1"/>
      <c r="BA315" s="1"/>
      <c r="BB315" s="1"/>
      <c r="BC315" s="1"/>
      <c r="BD315" s="1"/>
      <c r="BE315" s="1"/>
      <c r="BF315" s="1"/>
      <c r="BG315" s="1"/>
      <c r="BH315" s="1"/>
      <c r="BI315" s="1"/>
      <c r="BJ315" s="1"/>
      <c r="BK315" s="1"/>
      <c r="BL315" s="1"/>
      <c r="BM315" s="1"/>
      <c r="BN315" s="1"/>
      <c r="BO315" s="1"/>
      <c r="BP315" s="1"/>
      <c r="BQ315" s="1"/>
      <c r="BR315" s="1"/>
    </row>
    <row r="316" spans="1:70" ht="14.25" customHeight="1" x14ac:dyDescent="0.3">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c r="AC316" s="1"/>
      <c r="AD316" s="1"/>
      <c r="AE316" s="1"/>
      <c r="AF316" s="1"/>
      <c r="AG316" s="1"/>
      <c r="AH316" s="1"/>
      <c r="AI316" s="1"/>
      <c r="AJ316" s="1"/>
      <c r="AK316" s="1"/>
      <c r="AL316" s="1"/>
      <c r="AM316" s="1"/>
      <c r="AN316" s="1"/>
      <c r="AO316" s="1"/>
      <c r="AP316" s="1"/>
      <c r="AQ316" s="1"/>
      <c r="AR316" s="1"/>
      <c r="AS316" s="1"/>
      <c r="AT316" s="1"/>
      <c r="AU316" s="1"/>
      <c r="AV316" s="1"/>
      <c r="AW316" s="1"/>
      <c r="AX316" s="1"/>
      <c r="AY316" s="1"/>
      <c r="AZ316" s="1"/>
      <c r="BA316" s="1"/>
      <c r="BB316" s="1"/>
      <c r="BC316" s="1"/>
      <c r="BD316" s="1"/>
      <c r="BE316" s="1"/>
      <c r="BF316" s="1"/>
      <c r="BG316" s="1"/>
      <c r="BH316" s="1"/>
      <c r="BI316" s="1"/>
      <c r="BJ316" s="1"/>
      <c r="BK316" s="1"/>
      <c r="BL316" s="1"/>
      <c r="BM316" s="1"/>
      <c r="BN316" s="1"/>
      <c r="BO316" s="1"/>
      <c r="BP316" s="1"/>
      <c r="BQ316" s="1"/>
      <c r="BR316" s="1"/>
    </row>
    <row r="317" spans="1:70" ht="14.25" customHeight="1" x14ac:dyDescent="0.3">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c r="AC317" s="1"/>
      <c r="AD317" s="1"/>
      <c r="AE317" s="1"/>
      <c r="AF317" s="1"/>
      <c r="AG317" s="1"/>
      <c r="AH317" s="1"/>
      <c r="AI317" s="1"/>
      <c r="AJ317" s="1"/>
      <c r="AK317" s="1"/>
      <c r="AL317" s="1"/>
      <c r="AM317" s="1"/>
      <c r="AN317" s="1"/>
      <c r="AO317" s="1"/>
      <c r="AP317" s="1"/>
      <c r="AQ317" s="1"/>
      <c r="AR317" s="1"/>
      <c r="AS317" s="1"/>
      <c r="AT317" s="1"/>
      <c r="AU317" s="1"/>
      <c r="AV317" s="1"/>
      <c r="AW317" s="1"/>
      <c r="AX317" s="1"/>
      <c r="AY317" s="1"/>
      <c r="AZ317" s="1"/>
      <c r="BA317" s="1"/>
      <c r="BB317" s="1"/>
      <c r="BC317" s="1"/>
      <c r="BD317" s="1"/>
      <c r="BE317" s="1"/>
      <c r="BF317" s="1"/>
      <c r="BG317" s="1"/>
      <c r="BH317" s="1"/>
      <c r="BI317" s="1"/>
      <c r="BJ317" s="1"/>
      <c r="BK317" s="1"/>
      <c r="BL317" s="1"/>
      <c r="BM317" s="1"/>
      <c r="BN317" s="1"/>
      <c r="BO317" s="1"/>
      <c r="BP317" s="1"/>
      <c r="BQ317" s="1"/>
      <c r="BR317" s="1"/>
    </row>
    <row r="318" spans="1:70" ht="14.25" customHeight="1" x14ac:dyDescent="0.3">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c r="AC318" s="1"/>
      <c r="AD318" s="1"/>
      <c r="AE318" s="1"/>
      <c r="AF318" s="1"/>
      <c r="AG318" s="1"/>
      <c r="AH318" s="1"/>
      <c r="AI318" s="1"/>
      <c r="AJ318" s="1"/>
      <c r="AK318" s="1"/>
      <c r="AL318" s="1"/>
      <c r="AM318" s="1"/>
      <c r="AN318" s="1"/>
      <c r="AO318" s="1"/>
      <c r="AP318" s="1"/>
      <c r="AQ318" s="1"/>
      <c r="AR318" s="1"/>
      <c r="AS318" s="1"/>
      <c r="AT318" s="1"/>
      <c r="AU318" s="1"/>
      <c r="AV318" s="1"/>
      <c r="AW318" s="1"/>
      <c r="AX318" s="1"/>
      <c r="AY318" s="1"/>
      <c r="AZ318" s="1"/>
      <c r="BA318" s="1"/>
      <c r="BB318" s="1"/>
      <c r="BC318" s="1"/>
      <c r="BD318" s="1"/>
      <c r="BE318" s="1"/>
      <c r="BF318" s="1"/>
      <c r="BG318" s="1"/>
      <c r="BH318" s="1"/>
      <c r="BI318" s="1"/>
      <c r="BJ318" s="1"/>
      <c r="BK318" s="1"/>
      <c r="BL318" s="1"/>
      <c r="BM318" s="1"/>
      <c r="BN318" s="1"/>
      <c r="BO318" s="1"/>
      <c r="BP318" s="1"/>
      <c r="BQ318" s="1"/>
      <c r="BR318" s="1"/>
    </row>
    <row r="319" spans="1:70" ht="14.25" customHeight="1" x14ac:dyDescent="0.3">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c r="AC319" s="1"/>
      <c r="AD319" s="1"/>
      <c r="AE319" s="1"/>
      <c r="AF319" s="1"/>
      <c r="AG319" s="1"/>
      <c r="AH319" s="1"/>
      <c r="AI319" s="1"/>
      <c r="AJ319" s="1"/>
      <c r="AK319" s="1"/>
      <c r="AL319" s="1"/>
      <c r="AM319" s="1"/>
      <c r="AN319" s="1"/>
      <c r="AO319" s="1"/>
      <c r="AP319" s="1"/>
      <c r="AQ319" s="1"/>
      <c r="AR319" s="1"/>
      <c r="AS319" s="1"/>
      <c r="AT319" s="1"/>
      <c r="AU319" s="1"/>
      <c r="AV319" s="1"/>
      <c r="AW319" s="1"/>
      <c r="AX319" s="1"/>
      <c r="AY319" s="1"/>
      <c r="AZ319" s="1"/>
      <c r="BA319" s="1"/>
      <c r="BB319" s="1"/>
      <c r="BC319" s="1"/>
      <c r="BD319" s="1"/>
      <c r="BE319" s="1"/>
      <c r="BF319" s="1"/>
      <c r="BG319" s="1"/>
      <c r="BH319" s="1"/>
      <c r="BI319" s="1"/>
      <c r="BJ319" s="1"/>
      <c r="BK319" s="1"/>
      <c r="BL319" s="1"/>
      <c r="BM319" s="1"/>
      <c r="BN319" s="1"/>
      <c r="BO319" s="1"/>
      <c r="BP319" s="1"/>
      <c r="BQ319" s="1"/>
      <c r="BR319" s="1"/>
    </row>
    <row r="320" spans="1:70" ht="14.25" customHeight="1" x14ac:dyDescent="0.3">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c r="AC320" s="1"/>
      <c r="AD320" s="1"/>
      <c r="AE320" s="1"/>
      <c r="AF320" s="1"/>
      <c r="AG320" s="1"/>
      <c r="AH320" s="1"/>
      <c r="AI320" s="1"/>
      <c r="AJ320" s="1"/>
      <c r="AK320" s="1"/>
      <c r="AL320" s="1"/>
      <c r="AM320" s="1"/>
      <c r="AN320" s="1"/>
      <c r="AO320" s="1"/>
      <c r="AP320" s="1"/>
      <c r="AQ320" s="1"/>
      <c r="AR320" s="1"/>
      <c r="AS320" s="1"/>
      <c r="AT320" s="1"/>
      <c r="AU320" s="1"/>
      <c r="AV320" s="1"/>
      <c r="AW320" s="1"/>
      <c r="AX320" s="1"/>
      <c r="AY320" s="1"/>
      <c r="AZ320" s="1"/>
      <c r="BA320" s="1"/>
      <c r="BB320" s="1"/>
      <c r="BC320" s="1"/>
      <c r="BD320" s="1"/>
      <c r="BE320" s="1"/>
      <c r="BF320" s="1"/>
      <c r="BG320" s="1"/>
      <c r="BH320" s="1"/>
      <c r="BI320" s="1"/>
      <c r="BJ320" s="1"/>
      <c r="BK320" s="1"/>
      <c r="BL320" s="1"/>
      <c r="BM320" s="1"/>
      <c r="BN320" s="1"/>
      <c r="BO320" s="1"/>
      <c r="BP320" s="1"/>
      <c r="BQ320" s="1"/>
      <c r="BR320" s="1"/>
    </row>
    <row r="321" spans="1:70" ht="14.25" customHeight="1" x14ac:dyDescent="0.3">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c r="AC321" s="1"/>
      <c r="AD321" s="1"/>
      <c r="AE321" s="1"/>
      <c r="AF321" s="1"/>
      <c r="AG321" s="1"/>
      <c r="AH321" s="1"/>
      <c r="AI321" s="1"/>
      <c r="AJ321" s="1"/>
      <c r="AK321" s="1"/>
      <c r="AL321" s="1"/>
      <c r="AM321" s="1"/>
      <c r="AN321" s="1"/>
      <c r="AO321" s="1"/>
      <c r="AP321" s="1"/>
      <c r="AQ321" s="1"/>
      <c r="AR321" s="1"/>
      <c r="AS321" s="1"/>
      <c r="AT321" s="1"/>
      <c r="AU321" s="1"/>
      <c r="AV321" s="1"/>
      <c r="AW321" s="1"/>
      <c r="AX321" s="1"/>
      <c r="AY321" s="1"/>
      <c r="AZ321" s="1"/>
      <c r="BA321" s="1"/>
      <c r="BB321" s="1"/>
      <c r="BC321" s="1"/>
      <c r="BD321" s="1"/>
      <c r="BE321" s="1"/>
      <c r="BF321" s="1"/>
      <c r="BG321" s="1"/>
      <c r="BH321" s="1"/>
      <c r="BI321" s="1"/>
      <c r="BJ321" s="1"/>
      <c r="BK321" s="1"/>
      <c r="BL321" s="1"/>
      <c r="BM321" s="1"/>
      <c r="BN321" s="1"/>
      <c r="BO321" s="1"/>
      <c r="BP321" s="1"/>
      <c r="BQ321" s="1"/>
      <c r="BR321" s="1"/>
    </row>
    <row r="322" spans="1:70" ht="14.25" customHeight="1" x14ac:dyDescent="0.3">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c r="AC322" s="1"/>
      <c r="AD322" s="1"/>
      <c r="AE322" s="1"/>
      <c r="AF322" s="1"/>
      <c r="AG322" s="1"/>
      <c r="AH322" s="1"/>
      <c r="AI322" s="1"/>
      <c r="AJ322" s="1"/>
      <c r="AK322" s="1"/>
      <c r="AL322" s="1"/>
      <c r="AM322" s="1"/>
      <c r="AN322" s="1"/>
      <c r="AO322" s="1"/>
      <c r="AP322" s="1"/>
      <c r="AQ322" s="1"/>
      <c r="AR322" s="1"/>
      <c r="AS322" s="1"/>
      <c r="AT322" s="1"/>
      <c r="AU322" s="1"/>
      <c r="AV322" s="1"/>
      <c r="AW322" s="1"/>
      <c r="AX322" s="1"/>
      <c r="AY322" s="1"/>
      <c r="AZ322" s="1"/>
      <c r="BA322" s="1"/>
      <c r="BB322" s="1"/>
      <c r="BC322" s="1"/>
      <c r="BD322" s="1"/>
      <c r="BE322" s="1"/>
      <c r="BF322" s="1"/>
      <c r="BG322" s="1"/>
      <c r="BH322" s="1"/>
      <c r="BI322" s="1"/>
      <c r="BJ322" s="1"/>
      <c r="BK322" s="1"/>
      <c r="BL322" s="1"/>
      <c r="BM322" s="1"/>
      <c r="BN322" s="1"/>
      <c r="BO322" s="1"/>
      <c r="BP322" s="1"/>
      <c r="BQ322" s="1"/>
      <c r="BR322" s="1"/>
    </row>
    <row r="323" spans="1:70" ht="14.25" customHeight="1" x14ac:dyDescent="0.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c r="AC323" s="1"/>
      <c r="AD323" s="1"/>
      <c r="AE323" s="1"/>
      <c r="AF323" s="1"/>
      <c r="AG323" s="1"/>
      <c r="AH323" s="1"/>
      <c r="AI323" s="1"/>
      <c r="AJ323" s="1"/>
      <c r="AK323" s="1"/>
      <c r="AL323" s="1"/>
      <c r="AM323" s="1"/>
      <c r="AN323" s="1"/>
      <c r="AO323" s="1"/>
      <c r="AP323" s="1"/>
      <c r="AQ323" s="1"/>
      <c r="AR323" s="1"/>
      <c r="AS323" s="1"/>
      <c r="AT323" s="1"/>
      <c r="AU323" s="1"/>
      <c r="AV323" s="1"/>
      <c r="AW323" s="1"/>
      <c r="AX323" s="1"/>
      <c r="AY323" s="1"/>
      <c r="AZ323" s="1"/>
      <c r="BA323" s="1"/>
      <c r="BB323" s="1"/>
      <c r="BC323" s="1"/>
      <c r="BD323" s="1"/>
      <c r="BE323" s="1"/>
      <c r="BF323" s="1"/>
      <c r="BG323" s="1"/>
      <c r="BH323" s="1"/>
      <c r="BI323" s="1"/>
      <c r="BJ323" s="1"/>
      <c r="BK323" s="1"/>
      <c r="BL323" s="1"/>
      <c r="BM323" s="1"/>
      <c r="BN323" s="1"/>
      <c r="BO323" s="1"/>
      <c r="BP323" s="1"/>
      <c r="BQ323" s="1"/>
      <c r="BR323" s="1"/>
    </row>
    <row r="324" spans="1:70" ht="14.25" customHeight="1" x14ac:dyDescent="0.3">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c r="AC324" s="1"/>
      <c r="AD324" s="1"/>
      <c r="AE324" s="1"/>
      <c r="AF324" s="1"/>
      <c r="AG324" s="1"/>
      <c r="AH324" s="1"/>
      <c r="AI324" s="1"/>
      <c r="AJ324" s="1"/>
      <c r="AK324" s="1"/>
      <c r="AL324" s="1"/>
      <c r="AM324" s="1"/>
      <c r="AN324" s="1"/>
      <c r="AO324" s="1"/>
      <c r="AP324" s="1"/>
      <c r="AQ324" s="1"/>
      <c r="AR324" s="1"/>
      <c r="AS324" s="1"/>
      <c r="AT324" s="1"/>
      <c r="AU324" s="1"/>
      <c r="AV324" s="1"/>
      <c r="AW324" s="1"/>
      <c r="AX324" s="1"/>
      <c r="AY324" s="1"/>
      <c r="AZ324" s="1"/>
      <c r="BA324" s="1"/>
      <c r="BB324" s="1"/>
      <c r="BC324" s="1"/>
      <c r="BD324" s="1"/>
      <c r="BE324" s="1"/>
      <c r="BF324" s="1"/>
      <c r="BG324" s="1"/>
      <c r="BH324" s="1"/>
      <c r="BI324" s="1"/>
      <c r="BJ324" s="1"/>
      <c r="BK324" s="1"/>
      <c r="BL324" s="1"/>
      <c r="BM324" s="1"/>
      <c r="BN324" s="1"/>
      <c r="BO324" s="1"/>
      <c r="BP324" s="1"/>
      <c r="BQ324" s="1"/>
      <c r="BR324" s="1"/>
    </row>
    <row r="325" spans="1:70" ht="14.25" customHeight="1" x14ac:dyDescent="0.3">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c r="AC325" s="1"/>
      <c r="AD325" s="1"/>
      <c r="AE325" s="1"/>
      <c r="AF325" s="1"/>
      <c r="AG325" s="1"/>
      <c r="AH325" s="1"/>
      <c r="AI325" s="1"/>
      <c r="AJ325" s="1"/>
      <c r="AK325" s="1"/>
      <c r="AL325" s="1"/>
      <c r="AM325" s="1"/>
      <c r="AN325" s="1"/>
      <c r="AO325" s="1"/>
      <c r="AP325" s="1"/>
      <c r="AQ325" s="1"/>
      <c r="AR325" s="1"/>
      <c r="AS325" s="1"/>
      <c r="AT325" s="1"/>
      <c r="AU325" s="1"/>
      <c r="AV325" s="1"/>
      <c r="AW325" s="1"/>
      <c r="AX325" s="1"/>
      <c r="AY325" s="1"/>
      <c r="AZ325" s="1"/>
      <c r="BA325" s="1"/>
      <c r="BB325" s="1"/>
      <c r="BC325" s="1"/>
      <c r="BD325" s="1"/>
      <c r="BE325" s="1"/>
      <c r="BF325" s="1"/>
      <c r="BG325" s="1"/>
      <c r="BH325" s="1"/>
      <c r="BI325" s="1"/>
      <c r="BJ325" s="1"/>
      <c r="BK325" s="1"/>
      <c r="BL325" s="1"/>
      <c r="BM325" s="1"/>
      <c r="BN325" s="1"/>
      <c r="BO325" s="1"/>
      <c r="BP325" s="1"/>
      <c r="BQ325" s="1"/>
      <c r="BR325" s="1"/>
    </row>
    <row r="326" spans="1:70" ht="14.25" customHeight="1" x14ac:dyDescent="0.3">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c r="AC326" s="1"/>
      <c r="AD326" s="1"/>
      <c r="AE326" s="1"/>
      <c r="AF326" s="1"/>
      <c r="AG326" s="1"/>
      <c r="AH326" s="1"/>
      <c r="AI326" s="1"/>
      <c r="AJ326" s="1"/>
      <c r="AK326" s="1"/>
      <c r="AL326" s="1"/>
      <c r="AM326" s="1"/>
      <c r="AN326" s="1"/>
      <c r="AO326" s="1"/>
      <c r="AP326" s="1"/>
      <c r="AQ326" s="1"/>
      <c r="AR326" s="1"/>
      <c r="AS326" s="1"/>
      <c r="AT326" s="1"/>
      <c r="AU326" s="1"/>
      <c r="AV326" s="1"/>
      <c r="AW326" s="1"/>
      <c r="AX326" s="1"/>
      <c r="AY326" s="1"/>
      <c r="AZ326" s="1"/>
      <c r="BA326" s="1"/>
      <c r="BB326" s="1"/>
      <c r="BC326" s="1"/>
      <c r="BD326" s="1"/>
      <c r="BE326" s="1"/>
      <c r="BF326" s="1"/>
      <c r="BG326" s="1"/>
      <c r="BH326" s="1"/>
      <c r="BI326" s="1"/>
      <c r="BJ326" s="1"/>
      <c r="BK326" s="1"/>
      <c r="BL326" s="1"/>
      <c r="BM326" s="1"/>
      <c r="BN326" s="1"/>
      <c r="BO326" s="1"/>
      <c r="BP326" s="1"/>
      <c r="BQ326" s="1"/>
      <c r="BR326" s="1"/>
    </row>
    <row r="327" spans="1:70" ht="14.25" customHeight="1" x14ac:dyDescent="0.3">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c r="AC327" s="1"/>
      <c r="AD327" s="1"/>
      <c r="AE327" s="1"/>
      <c r="AF327" s="1"/>
      <c r="AG327" s="1"/>
      <c r="AH327" s="1"/>
      <c r="AI327" s="1"/>
      <c r="AJ327" s="1"/>
      <c r="AK327" s="1"/>
      <c r="AL327" s="1"/>
      <c r="AM327" s="1"/>
      <c r="AN327" s="1"/>
      <c r="AO327" s="1"/>
      <c r="AP327" s="1"/>
      <c r="AQ327" s="1"/>
      <c r="AR327" s="1"/>
      <c r="AS327" s="1"/>
      <c r="AT327" s="1"/>
      <c r="AU327" s="1"/>
      <c r="AV327" s="1"/>
      <c r="AW327" s="1"/>
      <c r="AX327" s="1"/>
      <c r="AY327" s="1"/>
      <c r="AZ327" s="1"/>
      <c r="BA327" s="1"/>
      <c r="BB327" s="1"/>
      <c r="BC327" s="1"/>
      <c r="BD327" s="1"/>
      <c r="BE327" s="1"/>
      <c r="BF327" s="1"/>
      <c r="BG327" s="1"/>
      <c r="BH327" s="1"/>
      <c r="BI327" s="1"/>
      <c r="BJ327" s="1"/>
      <c r="BK327" s="1"/>
      <c r="BL327" s="1"/>
      <c r="BM327" s="1"/>
      <c r="BN327" s="1"/>
      <c r="BO327" s="1"/>
      <c r="BP327" s="1"/>
      <c r="BQ327" s="1"/>
      <c r="BR327" s="1"/>
    </row>
    <row r="328" spans="1:70" ht="14.25" customHeight="1" x14ac:dyDescent="0.3">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c r="AC328" s="1"/>
      <c r="AD328" s="1"/>
      <c r="AE328" s="1"/>
      <c r="AF328" s="1"/>
      <c r="AG328" s="1"/>
      <c r="AH328" s="1"/>
      <c r="AI328" s="1"/>
      <c r="AJ328" s="1"/>
      <c r="AK328" s="1"/>
      <c r="AL328" s="1"/>
      <c r="AM328" s="1"/>
      <c r="AN328" s="1"/>
      <c r="AO328" s="1"/>
      <c r="AP328" s="1"/>
      <c r="AQ328" s="1"/>
      <c r="AR328" s="1"/>
      <c r="AS328" s="1"/>
      <c r="AT328" s="1"/>
      <c r="AU328" s="1"/>
      <c r="AV328" s="1"/>
      <c r="AW328" s="1"/>
      <c r="AX328" s="1"/>
      <c r="AY328" s="1"/>
      <c r="AZ328" s="1"/>
      <c r="BA328" s="1"/>
      <c r="BB328" s="1"/>
      <c r="BC328" s="1"/>
      <c r="BD328" s="1"/>
      <c r="BE328" s="1"/>
      <c r="BF328" s="1"/>
      <c r="BG328" s="1"/>
      <c r="BH328" s="1"/>
      <c r="BI328" s="1"/>
      <c r="BJ328" s="1"/>
      <c r="BK328" s="1"/>
      <c r="BL328" s="1"/>
      <c r="BM328" s="1"/>
      <c r="BN328" s="1"/>
      <c r="BO328" s="1"/>
      <c r="BP328" s="1"/>
      <c r="BQ328" s="1"/>
      <c r="BR328" s="1"/>
    </row>
    <row r="329" spans="1:70" ht="14.25" customHeight="1" x14ac:dyDescent="0.3">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c r="AC329" s="1"/>
      <c r="AD329" s="1"/>
      <c r="AE329" s="1"/>
      <c r="AF329" s="1"/>
      <c r="AG329" s="1"/>
      <c r="AH329" s="1"/>
      <c r="AI329" s="1"/>
      <c r="AJ329" s="1"/>
      <c r="AK329" s="1"/>
      <c r="AL329" s="1"/>
      <c r="AM329" s="1"/>
      <c r="AN329" s="1"/>
      <c r="AO329" s="1"/>
      <c r="AP329" s="1"/>
      <c r="AQ329" s="1"/>
      <c r="AR329" s="1"/>
      <c r="AS329" s="1"/>
      <c r="AT329" s="1"/>
      <c r="AU329" s="1"/>
      <c r="AV329" s="1"/>
      <c r="AW329" s="1"/>
      <c r="AX329" s="1"/>
      <c r="AY329" s="1"/>
      <c r="AZ329" s="1"/>
      <c r="BA329" s="1"/>
      <c r="BB329" s="1"/>
      <c r="BC329" s="1"/>
      <c r="BD329" s="1"/>
      <c r="BE329" s="1"/>
      <c r="BF329" s="1"/>
      <c r="BG329" s="1"/>
      <c r="BH329" s="1"/>
      <c r="BI329" s="1"/>
      <c r="BJ329" s="1"/>
      <c r="BK329" s="1"/>
      <c r="BL329" s="1"/>
      <c r="BM329" s="1"/>
      <c r="BN329" s="1"/>
      <c r="BO329" s="1"/>
      <c r="BP329" s="1"/>
      <c r="BQ329" s="1"/>
      <c r="BR329" s="1"/>
    </row>
    <row r="330" spans="1:70" ht="14.25" customHeight="1" x14ac:dyDescent="0.3">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c r="AC330" s="1"/>
      <c r="AD330" s="1"/>
      <c r="AE330" s="1"/>
      <c r="AF330" s="1"/>
      <c r="AG330" s="1"/>
      <c r="AH330" s="1"/>
      <c r="AI330" s="1"/>
      <c r="AJ330" s="1"/>
      <c r="AK330" s="1"/>
      <c r="AL330" s="1"/>
      <c r="AM330" s="1"/>
      <c r="AN330" s="1"/>
      <c r="AO330" s="1"/>
      <c r="AP330" s="1"/>
      <c r="AQ330" s="1"/>
      <c r="AR330" s="1"/>
      <c r="AS330" s="1"/>
      <c r="AT330" s="1"/>
      <c r="AU330" s="1"/>
      <c r="AV330" s="1"/>
      <c r="AW330" s="1"/>
      <c r="AX330" s="1"/>
      <c r="AY330" s="1"/>
      <c r="AZ330" s="1"/>
      <c r="BA330" s="1"/>
      <c r="BB330" s="1"/>
      <c r="BC330" s="1"/>
      <c r="BD330" s="1"/>
      <c r="BE330" s="1"/>
      <c r="BF330" s="1"/>
      <c r="BG330" s="1"/>
      <c r="BH330" s="1"/>
      <c r="BI330" s="1"/>
      <c r="BJ330" s="1"/>
      <c r="BK330" s="1"/>
      <c r="BL330" s="1"/>
      <c r="BM330" s="1"/>
      <c r="BN330" s="1"/>
      <c r="BO330" s="1"/>
      <c r="BP330" s="1"/>
      <c r="BQ330" s="1"/>
      <c r="BR330" s="1"/>
    </row>
    <row r="331" spans="1:70" ht="14.25" customHeight="1" x14ac:dyDescent="0.3">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c r="AC331" s="1"/>
      <c r="AD331" s="1"/>
      <c r="AE331" s="1"/>
      <c r="AF331" s="1"/>
      <c r="AG331" s="1"/>
      <c r="AH331" s="1"/>
      <c r="AI331" s="1"/>
      <c r="AJ331" s="1"/>
      <c r="AK331" s="1"/>
      <c r="AL331" s="1"/>
      <c r="AM331" s="1"/>
      <c r="AN331" s="1"/>
      <c r="AO331" s="1"/>
      <c r="AP331" s="1"/>
      <c r="AQ331" s="1"/>
      <c r="AR331" s="1"/>
      <c r="AS331" s="1"/>
      <c r="AT331" s="1"/>
      <c r="AU331" s="1"/>
      <c r="AV331" s="1"/>
      <c r="AW331" s="1"/>
      <c r="AX331" s="1"/>
      <c r="AY331" s="1"/>
      <c r="AZ331" s="1"/>
      <c r="BA331" s="1"/>
      <c r="BB331" s="1"/>
      <c r="BC331" s="1"/>
      <c r="BD331" s="1"/>
      <c r="BE331" s="1"/>
      <c r="BF331" s="1"/>
      <c r="BG331" s="1"/>
      <c r="BH331" s="1"/>
      <c r="BI331" s="1"/>
      <c r="BJ331" s="1"/>
      <c r="BK331" s="1"/>
      <c r="BL331" s="1"/>
      <c r="BM331" s="1"/>
      <c r="BN331" s="1"/>
      <c r="BO331" s="1"/>
      <c r="BP331" s="1"/>
      <c r="BQ331" s="1"/>
      <c r="BR331" s="1"/>
    </row>
    <row r="332" spans="1:70" ht="14.25" customHeight="1" x14ac:dyDescent="0.3">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c r="AC332" s="1"/>
      <c r="AD332" s="1"/>
      <c r="AE332" s="1"/>
      <c r="AF332" s="1"/>
      <c r="AG332" s="1"/>
      <c r="AH332" s="1"/>
      <c r="AI332" s="1"/>
      <c r="AJ332" s="1"/>
      <c r="AK332" s="1"/>
      <c r="AL332" s="1"/>
      <c r="AM332" s="1"/>
      <c r="AN332" s="1"/>
      <c r="AO332" s="1"/>
      <c r="AP332" s="1"/>
      <c r="AQ332" s="1"/>
      <c r="AR332" s="1"/>
      <c r="AS332" s="1"/>
      <c r="AT332" s="1"/>
      <c r="AU332" s="1"/>
      <c r="AV332" s="1"/>
      <c r="AW332" s="1"/>
      <c r="AX332" s="1"/>
      <c r="AY332" s="1"/>
      <c r="AZ332" s="1"/>
      <c r="BA332" s="1"/>
      <c r="BB332" s="1"/>
      <c r="BC332" s="1"/>
      <c r="BD332" s="1"/>
      <c r="BE332" s="1"/>
      <c r="BF332" s="1"/>
      <c r="BG332" s="1"/>
      <c r="BH332" s="1"/>
      <c r="BI332" s="1"/>
      <c r="BJ332" s="1"/>
      <c r="BK332" s="1"/>
      <c r="BL332" s="1"/>
      <c r="BM332" s="1"/>
      <c r="BN332" s="1"/>
      <c r="BO332" s="1"/>
      <c r="BP332" s="1"/>
      <c r="BQ332" s="1"/>
      <c r="BR332" s="1"/>
    </row>
    <row r="333" spans="1:70" ht="14.25" customHeight="1" x14ac:dyDescent="0.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c r="AC333" s="1"/>
      <c r="AD333" s="1"/>
      <c r="AE333" s="1"/>
      <c r="AF333" s="1"/>
      <c r="AG333" s="1"/>
      <c r="AH333" s="1"/>
      <c r="AI333" s="1"/>
      <c r="AJ333" s="1"/>
      <c r="AK333" s="1"/>
      <c r="AL333" s="1"/>
      <c r="AM333" s="1"/>
      <c r="AN333" s="1"/>
      <c r="AO333" s="1"/>
      <c r="AP333" s="1"/>
      <c r="AQ333" s="1"/>
      <c r="AR333" s="1"/>
      <c r="AS333" s="1"/>
      <c r="AT333" s="1"/>
      <c r="AU333" s="1"/>
      <c r="AV333" s="1"/>
      <c r="AW333" s="1"/>
      <c r="AX333" s="1"/>
      <c r="AY333" s="1"/>
      <c r="AZ333" s="1"/>
      <c r="BA333" s="1"/>
      <c r="BB333" s="1"/>
      <c r="BC333" s="1"/>
      <c r="BD333" s="1"/>
      <c r="BE333" s="1"/>
      <c r="BF333" s="1"/>
      <c r="BG333" s="1"/>
      <c r="BH333" s="1"/>
      <c r="BI333" s="1"/>
      <c r="BJ333" s="1"/>
      <c r="BK333" s="1"/>
      <c r="BL333" s="1"/>
      <c r="BM333" s="1"/>
      <c r="BN333" s="1"/>
      <c r="BO333" s="1"/>
      <c r="BP333" s="1"/>
      <c r="BQ333" s="1"/>
      <c r="BR333" s="1"/>
    </row>
    <row r="334" spans="1:70" ht="14.25" customHeight="1" x14ac:dyDescent="0.3">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c r="AC334" s="1"/>
      <c r="AD334" s="1"/>
      <c r="AE334" s="1"/>
      <c r="AF334" s="1"/>
      <c r="AG334" s="1"/>
      <c r="AH334" s="1"/>
      <c r="AI334" s="1"/>
      <c r="AJ334" s="1"/>
      <c r="AK334" s="1"/>
      <c r="AL334" s="1"/>
      <c r="AM334" s="1"/>
      <c r="AN334" s="1"/>
      <c r="AO334" s="1"/>
      <c r="AP334" s="1"/>
      <c r="AQ334" s="1"/>
      <c r="AR334" s="1"/>
      <c r="AS334" s="1"/>
      <c r="AT334" s="1"/>
      <c r="AU334" s="1"/>
      <c r="AV334" s="1"/>
      <c r="AW334" s="1"/>
      <c r="AX334" s="1"/>
      <c r="AY334" s="1"/>
      <c r="AZ334" s="1"/>
      <c r="BA334" s="1"/>
      <c r="BB334" s="1"/>
      <c r="BC334" s="1"/>
      <c r="BD334" s="1"/>
      <c r="BE334" s="1"/>
      <c r="BF334" s="1"/>
      <c r="BG334" s="1"/>
      <c r="BH334" s="1"/>
      <c r="BI334" s="1"/>
      <c r="BJ334" s="1"/>
      <c r="BK334" s="1"/>
      <c r="BL334" s="1"/>
      <c r="BM334" s="1"/>
      <c r="BN334" s="1"/>
      <c r="BO334" s="1"/>
      <c r="BP334" s="1"/>
      <c r="BQ334" s="1"/>
      <c r="BR334" s="1"/>
    </row>
    <row r="335" spans="1:70" ht="14.25" customHeight="1" x14ac:dyDescent="0.3">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c r="AC335" s="1"/>
      <c r="AD335" s="1"/>
      <c r="AE335" s="1"/>
      <c r="AF335" s="1"/>
      <c r="AG335" s="1"/>
      <c r="AH335" s="1"/>
      <c r="AI335" s="1"/>
      <c r="AJ335" s="1"/>
      <c r="AK335" s="1"/>
      <c r="AL335" s="1"/>
      <c r="AM335" s="1"/>
      <c r="AN335" s="1"/>
      <c r="AO335" s="1"/>
      <c r="AP335" s="1"/>
      <c r="AQ335" s="1"/>
      <c r="AR335" s="1"/>
      <c r="AS335" s="1"/>
      <c r="AT335" s="1"/>
      <c r="AU335" s="1"/>
      <c r="AV335" s="1"/>
      <c r="AW335" s="1"/>
      <c r="AX335" s="1"/>
      <c r="AY335" s="1"/>
      <c r="AZ335" s="1"/>
      <c r="BA335" s="1"/>
      <c r="BB335" s="1"/>
      <c r="BC335" s="1"/>
      <c r="BD335" s="1"/>
      <c r="BE335" s="1"/>
      <c r="BF335" s="1"/>
      <c r="BG335" s="1"/>
      <c r="BH335" s="1"/>
      <c r="BI335" s="1"/>
      <c r="BJ335" s="1"/>
      <c r="BK335" s="1"/>
      <c r="BL335" s="1"/>
      <c r="BM335" s="1"/>
      <c r="BN335" s="1"/>
      <c r="BO335" s="1"/>
      <c r="BP335" s="1"/>
      <c r="BQ335" s="1"/>
      <c r="BR335" s="1"/>
    </row>
    <row r="336" spans="1:70" ht="14.25" customHeight="1" x14ac:dyDescent="0.3">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c r="AC336" s="1"/>
      <c r="AD336" s="1"/>
      <c r="AE336" s="1"/>
      <c r="AF336" s="1"/>
      <c r="AG336" s="1"/>
      <c r="AH336" s="1"/>
      <c r="AI336" s="1"/>
      <c r="AJ336" s="1"/>
      <c r="AK336" s="1"/>
      <c r="AL336" s="1"/>
      <c r="AM336" s="1"/>
      <c r="AN336" s="1"/>
      <c r="AO336" s="1"/>
      <c r="AP336" s="1"/>
      <c r="AQ336" s="1"/>
      <c r="AR336" s="1"/>
      <c r="AS336" s="1"/>
      <c r="AT336" s="1"/>
      <c r="AU336" s="1"/>
      <c r="AV336" s="1"/>
      <c r="AW336" s="1"/>
      <c r="AX336" s="1"/>
      <c r="AY336" s="1"/>
      <c r="AZ336" s="1"/>
      <c r="BA336" s="1"/>
      <c r="BB336" s="1"/>
      <c r="BC336" s="1"/>
      <c r="BD336" s="1"/>
      <c r="BE336" s="1"/>
      <c r="BF336" s="1"/>
      <c r="BG336" s="1"/>
      <c r="BH336" s="1"/>
      <c r="BI336" s="1"/>
      <c r="BJ336" s="1"/>
      <c r="BK336" s="1"/>
      <c r="BL336" s="1"/>
      <c r="BM336" s="1"/>
      <c r="BN336" s="1"/>
      <c r="BO336" s="1"/>
      <c r="BP336" s="1"/>
      <c r="BQ336" s="1"/>
      <c r="BR336" s="1"/>
    </row>
    <row r="337" spans="1:70" ht="14.25" customHeight="1" x14ac:dyDescent="0.3">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c r="AC337" s="1"/>
      <c r="AD337" s="1"/>
      <c r="AE337" s="1"/>
      <c r="AF337" s="1"/>
      <c r="AG337" s="1"/>
      <c r="AH337" s="1"/>
      <c r="AI337" s="1"/>
      <c r="AJ337" s="1"/>
      <c r="AK337" s="1"/>
      <c r="AL337" s="1"/>
      <c r="AM337" s="1"/>
      <c r="AN337" s="1"/>
      <c r="AO337" s="1"/>
      <c r="AP337" s="1"/>
      <c r="AQ337" s="1"/>
      <c r="AR337" s="1"/>
      <c r="AS337" s="1"/>
      <c r="AT337" s="1"/>
      <c r="AU337" s="1"/>
      <c r="AV337" s="1"/>
      <c r="AW337" s="1"/>
      <c r="AX337" s="1"/>
      <c r="AY337" s="1"/>
      <c r="AZ337" s="1"/>
      <c r="BA337" s="1"/>
      <c r="BB337" s="1"/>
      <c r="BC337" s="1"/>
      <c r="BD337" s="1"/>
      <c r="BE337" s="1"/>
      <c r="BF337" s="1"/>
      <c r="BG337" s="1"/>
      <c r="BH337" s="1"/>
      <c r="BI337" s="1"/>
      <c r="BJ337" s="1"/>
      <c r="BK337" s="1"/>
      <c r="BL337" s="1"/>
      <c r="BM337" s="1"/>
      <c r="BN337" s="1"/>
      <c r="BO337" s="1"/>
      <c r="BP337" s="1"/>
      <c r="BQ337" s="1"/>
      <c r="BR337" s="1"/>
    </row>
    <row r="338" spans="1:70" ht="14.25" customHeight="1" x14ac:dyDescent="0.3">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c r="AC338" s="1"/>
      <c r="AD338" s="1"/>
      <c r="AE338" s="1"/>
      <c r="AF338" s="1"/>
      <c r="AG338" s="1"/>
      <c r="AH338" s="1"/>
      <c r="AI338" s="1"/>
      <c r="AJ338" s="1"/>
      <c r="AK338" s="1"/>
      <c r="AL338" s="1"/>
      <c r="AM338" s="1"/>
      <c r="AN338" s="1"/>
      <c r="AO338" s="1"/>
      <c r="AP338" s="1"/>
      <c r="AQ338" s="1"/>
      <c r="AR338" s="1"/>
      <c r="AS338" s="1"/>
      <c r="AT338" s="1"/>
      <c r="AU338" s="1"/>
      <c r="AV338" s="1"/>
      <c r="AW338" s="1"/>
      <c r="AX338" s="1"/>
      <c r="AY338" s="1"/>
      <c r="AZ338" s="1"/>
      <c r="BA338" s="1"/>
      <c r="BB338" s="1"/>
      <c r="BC338" s="1"/>
      <c r="BD338" s="1"/>
      <c r="BE338" s="1"/>
      <c r="BF338" s="1"/>
      <c r="BG338" s="1"/>
      <c r="BH338" s="1"/>
      <c r="BI338" s="1"/>
      <c r="BJ338" s="1"/>
      <c r="BK338" s="1"/>
      <c r="BL338" s="1"/>
      <c r="BM338" s="1"/>
      <c r="BN338" s="1"/>
      <c r="BO338" s="1"/>
      <c r="BP338" s="1"/>
      <c r="BQ338" s="1"/>
      <c r="BR338" s="1"/>
    </row>
    <row r="339" spans="1:70" ht="14.25" customHeight="1" x14ac:dyDescent="0.3">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c r="AC339" s="1"/>
      <c r="AD339" s="1"/>
      <c r="AE339" s="1"/>
      <c r="AF339" s="1"/>
      <c r="AG339" s="1"/>
      <c r="AH339" s="1"/>
      <c r="AI339" s="1"/>
      <c r="AJ339" s="1"/>
      <c r="AK339" s="1"/>
      <c r="AL339" s="1"/>
      <c r="AM339" s="1"/>
      <c r="AN339" s="1"/>
      <c r="AO339" s="1"/>
      <c r="AP339" s="1"/>
      <c r="AQ339" s="1"/>
      <c r="AR339" s="1"/>
      <c r="AS339" s="1"/>
      <c r="AT339" s="1"/>
      <c r="AU339" s="1"/>
      <c r="AV339" s="1"/>
      <c r="AW339" s="1"/>
      <c r="AX339" s="1"/>
      <c r="AY339" s="1"/>
      <c r="AZ339" s="1"/>
      <c r="BA339" s="1"/>
      <c r="BB339" s="1"/>
      <c r="BC339" s="1"/>
      <c r="BD339" s="1"/>
      <c r="BE339" s="1"/>
      <c r="BF339" s="1"/>
      <c r="BG339" s="1"/>
      <c r="BH339" s="1"/>
      <c r="BI339" s="1"/>
      <c r="BJ339" s="1"/>
      <c r="BK339" s="1"/>
      <c r="BL339" s="1"/>
      <c r="BM339" s="1"/>
      <c r="BN339" s="1"/>
      <c r="BO339" s="1"/>
      <c r="BP339" s="1"/>
      <c r="BQ339" s="1"/>
      <c r="BR339" s="1"/>
    </row>
    <row r="340" spans="1:70" ht="14.25" customHeight="1" x14ac:dyDescent="0.3">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c r="AC340" s="1"/>
      <c r="AD340" s="1"/>
      <c r="AE340" s="1"/>
      <c r="AF340" s="1"/>
      <c r="AG340" s="1"/>
      <c r="AH340" s="1"/>
      <c r="AI340" s="1"/>
      <c r="AJ340" s="1"/>
      <c r="AK340" s="1"/>
      <c r="AL340" s="1"/>
      <c r="AM340" s="1"/>
      <c r="AN340" s="1"/>
      <c r="AO340" s="1"/>
      <c r="AP340" s="1"/>
      <c r="AQ340" s="1"/>
      <c r="AR340" s="1"/>
      <c r="AS340" s="1"/>
      <c r="AT340" s="1"/>
      <c r="AU340" s="1"/>
      <c r="AV340" s="1"/>
      <c r="AW340" s="1"/>
      <c r="AX340" s="1"/>
      <c r="AY340" s="1"/>
      <c r="AZ340" s="1"/>
      <c r="BA340" s="1"/>
      <c r="BB340" s="1"/>
      <c r="BC340" s="1"/>
      <c r="BD340" s="1"/>
      <c r="BE340" s="1"/>
      <c r="BF340" s="1"/>
      <c r="BG340" s="1"/>
      <c r="BH340" s="1"/>
      <c r="BI340" s="1"/>
      <c r="BJ340" s="1"/>
      <c r="BK340" s="1"/>
      <c r="BL340" s="1"/>
      <c r="BM340" s="1"/>
      <c r="BN340" s="1"/>
      <c r="BO340" s="1"/>
      <c r="BP340" s="1"/>
      <c r="BQ340" s="1"/>
      <c r="BR340" s="1"/>
    </row>
    <row r="341" spans="1:70" ht="14.25" customHeight="1" x14ac:dyDescent="0.3">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c r="AC341" s="1"/>
      <c r="AD341" s="1"/>
      <c r="AE341" s="1"/>
      <c r="AF341" s="1"/>
      <c r="AG341" s="1"/>
      <c r="AH341" s="1"/>
      <c r="AI341" s="1"/>
      <c r="AJ341" s="1"/>
      <c r="AK341" s="1"/>
      <c r="AL341" s="1"/>
      <c r="AM341" s="1"/>
      <c r="AN341" s="1"/>
      <c r="AO341" s="1"/>
      <c r="AP341" s="1"/>
      <c r="AQ341" s="1"/>
      <c r="AR341" s="1"/>
      <c r="AS341" s="1"/>
      <c r="AT341" s="1"/>
      <c r="AU341" s="1"/>
      <c r="AV341" s="1"/>
      <c r="AW341" s="1"/>
      <c r="AX341" s="1"/>
      <c r="AY341" s="1"/>
      <c r="AZ341" s="1"/>
      <c r="BA341" s="1"/>
      <c r="BB341" s="1"/>
      <c r="BC341" s="1"/>
      <c r="BD341" s="1"/>
      <c r="BE341" s="1"/>
      <c r="BF341" s="1"/>
      <c r="BG341" s="1"/>
      <c r="BH341" s="1"/>
      <c r="BI341" s="1"/>
      <c r="BJ341" s="1"/>
      <c r="BK341" s="1"/>
      <c r="BL341" s="1"/>
      <c r="BM341" s="1"/>
      <c r="BN341" s="1"/>
      <c r="BO341" s="1"/>
      <c r="BP341" s="1"/>
      <c r="BQ341" s="1"/>
      <c r="BR341" s="1"/>
    </row>
    <row r="342" spans="1:70" ht="14.25" customHeight="1" x14ac:dyDescent="0.3">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c r="AC342" s="1"/>
      <c r="AD342" s="1"/>
      <c r="AE342" s="1"/>
      <c r="AF342" s="1"/>
      <c r="AG342" s="1"/>
      <c r="AH342" s="1"/>
      <c r="AI342" s="1"/>
      <c r="AJ342" s="1"/>
      <c r="AK342" s="1"/>
      <c r="AL342" s="1"/>
      <c r="AM342" s="1"/>
      <c r="AN342" s="1"/>
      <c r="AO342" s="1"/>
      <c r="AP342" s="1"/>
      <c r="AQ342" s="1"/>
      <c r="AR342" s="1"/>
      <c r="AS342" s="1"/>
      <c r="AT342" s="1"/>
      <c r="AU342" s="1"/>
      <c r="AV342" s="1"/>
      <c r="AW342" s="1"/>
      <c r="AX342" s="1"/>
      <c r="AY342" s="1"/>
      <c r="AZ342" s="1"/>
      <c r="BA342" s="1"/>
      <c r="BB342" s="1"/>
      <c r="BC342" s="1"/>
      <c r="BD342" s="1"/>
      <c r="BE342" s="1"/>
      <c r="BF342" s="1"/>
      <c r="BG342" s="1"/>
      <c r="BH342" s="1"/>
      <c r="BI342" s="1"/>
      <c r="BJ342" s="1"/>
      <c r="BK342" s="1"/>
      <c r="BL342" s="1"/>
      <c r="BM342" s="1"/>
      <c r="BN342" s="1"/>
      <c r="BO342" s="1"/>
      <c r="BP342" s="1"/>
      <c r="BQ342" s="1"/>
      <c r="BR342" s="1"/>
    </row>
    <row r="343" spans="1:70" ht="14.25" customHeight="1" x14ac:dyDescent="0.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c r="AC343" s="1"/>
      <c r="AD343" s="1"/>
      <c r="AE343" s="1"/>
      <c r="AF343" s="1"/>
      <c r="AG343" s="1"/>
      <c r="AH343" s="1"/>
      <c r="AI343" s="1"/>
      <c r="AJ343" s="1"/>
      <c r="AK343" s="1"/>
      <c r="AL343" s="1"/>
      <c r="AM343" s="1"/>
      <c r="AN343" s="1"/>
      <c r="AO343" s="1"/>
      <c r="AP343" s="1"/>
      <c r="AQ343" s="1"/>
      <c r="AR343" s="1"/>
      <c r="AS343" s="1"/>
      <c r="AT343" s="1"/>
      <c r="AU343" s="1"/>
      <c r="AV343" s="1"/>
      <c r="AW343" s="1"/>
      <c r="AX343" s="1"/>
      <c r="AY343" s="1"/>
      <c r="AZ343" s="1"/>
      <c r="BA343" s="1"/>
      <c r="BB343" s="1"/>
      <c r="BC343" s="1"/>
      <c r="BD343" s="1"/>
      <c r="BE343" s="1"/>
      <c r="BF343" s="1"/>
      <c r="BG343" s="1"/>
      <c r="BH343" s="1"/>
      <c r="BI343" s="1"/>
      <c r="BJ343" s="1"/>
      <c r="BK343" s="1"/>
      <c r="BL343" s="1"/>
      <c r="BM343" s="1"/>
      <c r="BN343" s="1"/>
      <c r="BO343" s="1"/>
      <c r="BP343" s="1"/>
      <c r="BQ343" s="1"/>
      <c r="BR343" s="1"/>
    </row>
    <row r="344" spans="1:70" ht="14.25" customHeight="1" x14ac:dyDescent="0.3">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c r="AC344" s="1"/>
      <c r="AD344" s="1"/>
      <c r="AE344" s="1"/>
      <c r="AF344" s="1"/>
      <c r="AG344" s="1"/>
      <c r="AH344" s="1"/>
      <c r="AI344" s="1"/>
      <c r="AJ344" s="1"/>
      <c r="AK344" s="1"/>
      <c r="AL344" s="1"/>
      <c r="AM344" s="1"/>
      <c r="AN344" s="1"/>
      <c r="AO344" s="1"/>
      <c r="AP344" s="1"/>
      <c r="AQ344" s="1"/>
      <c r="AR344" s="1"/>
      <c r="AS344" s="1"/>
      <c r="AT344" s="1"/>
      <c r="AU344" s="1"/>
      <c r="AV344" s="1"/>
      <c r="AW344" s="1"/>
      <c r="AX344" s="1"/>
      <c r="AY344" s="1"/>
      <c r="AZ344" s="1"/>
      <c r="BA344" s="1"/>
      <c r="BB344" s="1"/>
      <c r="BC344" s="1"/>
      <c r="BD344" s="1"/>
      <c r="BE344" s="1"/>
      <c r="BF344" s="1"/>
      <c r="BG344" s="1"/>
      <c r="BH344" s="1"/>
      <c r="BI344" s="1"/>
      <c r="BJ344" s="1"/>
      <c r="BK344" s="1"/>
      <c r="BL344" s="1"/>
      <c r="BM344" s="1"/>
      <c r="BN344" s="1"/>
      <c r="BO344" s="1"/>
      <c r="BP344" s="1"/>
      <c r="BQ344" s="1"/>
      <c r="BR344" s="1"/>
    </row>
    <row r="345" spans="1:70" ht="14.25" customHeight="1" x14ac:dyDescent="0.3">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c r="AC345" s="1"/>
      <c r="AD345" s="1"/>
      <c r="AE345" s="1"/>
      <c r="AF345" s="1"/>
      <c r="AG345" s="1"/>
      <c r="AH345" s="1"/>
      <c r="AI345" s="1"/>
      <c r="AJ345" s="1"/>
      <c r="AK345" s="1"/>
      <c r="AL345" s="1"/>
      <c r="AM345" s="1"/>
      <c r="AN345" s="1"/>
      <c r="AO345" s="1"/>
      <c r="AP345" s="1"/>
      <c r="AQ345" s="1"/>
      <c r="AR345" s="1"/>
      <c r="AS345" s="1"/>
      <c r="AT345" s="1"/>
      <c r="AU345" s="1"/>
      <c r="AV345" s="1"/>
      <c r="AW345" s="1"/>
      <c r="AX345" s="1"/>
      <c r="AY345" s="1"/>
      <c r="AZ345" s="1"/>
      <c r="BA345" s="1"/>
      <c r="BB345" s="1"/>
      <c r="BC345" s="1"/>
      <c r="BD345" s="1"/>
      <c r="BE345" s="1"/>
      <c r="BF345" s="1"/>
      <c r="BG345" s="1"/>
      <c r="BH345" s="1"/>
      <c r="BI345" s="1"/>
      <c r="BJ345" s="1"/>
      <c r="BK345" s="1"/>
      <c r="BL345" s="1"/>
      <c r="BM345" s="1"/>
      <c r="BN345" s="1"/>
      <c r="BO345" s="1"/>
      <c r="BP345" s="1"/>
      <c r="BQ345" s="1"/>
      <c r="BR345" s="1"/>
    </row>
    <row r="346" spans="1:70" ht="14.25" customHeight="1" x14ac:dyDescent="0.3">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c r="AC346" s="1"/>
      <c r="AD346" s="1"/>
      <c r="AE346" s="1"/>
      <c r="AF346" s="1"/>
      <c r="AG346" s="1"/>
      <c r="AH346" s="1"/>
      <c r="AI346" s="1"/>
      <c r="AJ346" s="1"/>
      <c r="AK346" s="1"/>
      <c r="AL346" s="1"/>
      <c r="AM346" s="1"/>
      <c r="AN346" s="1"/>
      <c r="AO346" s="1"/>
      <c r="AP346" s="1"/>
      <c r="AQ346" s="1"/>
      <c r="AR346" s="1"/>
      <c r="AS346" s="1"/>
      <c r="AT346" s="1"/>
      <c r="AU346" s="1"/>
      <c r="AV346" s="1"/>
      <c r="AW346" s="1"/>
      <c r="AX346" s="1"/>
      <c r="AY346" s="1"/>
      <c r="AZ346" s="1"/>
      <c r="BA346" s="1"/>
      <c r="BB346" s="1"/>
      <c r="BC346" s="1"/>
      <c r="BD346" s="1"/>
      <c r="BE346" s="1"/>
      <c r="BF346" s="1"/>
      <c r="BG346" s="1"/>
      <c r="BH346" s="1"/>
      <c r="BI346" s="1"/>
      <c r="BJ346" s="1"/>
      <c r="BK346" s="1"/>
      <c r="BL346" s="1"/>
      <c r="BM346" s="1"/>
      <c r="BN346" s="1"/>
      <c r="BO346" s="1"/>
      <c r="BP346" s="1"/>
      <c r="BQ346" s="1"/>
      <c r="BR346" s="1"/>
    </row>
    <row r="347" spans="1:70" ht="14.25" customHeight="1" x14ac:dyDescent="0.3">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c r="AC347" s="1"/>
      <c r="AD347" s="1"/>
      <c r="AE347" s="1"/>
      <c r="AF347" s="1"/>
      <c r="AG347" s="1"/>
      <c r="AH347" s="1"/>
      <c r="AI347" s="1"/>
      <c r="AJ347" s="1"/>
      <c r="AK347" s="1"/>
      <c r="AL347" s="1"/>
      <c r="AM347" s="1"/>
      <c r="AN347" s="1"/>
      <c r="AO347" s="1"/>
      <c r="AP347" s="1"/>
      <c r="AQ347" s="1"/>
      <c r="AR347" s="1"/>
      <c r="AS347" s="1"/>
      <c r="AT347" s="1"/>
      <c r="AU347" s="1"/>
      <c r="AV347" s="1"/>
      <c r="AW347" s="1"/>
      <c r="AX347" s="1"/>
      <c r="AY347" s="1"/>
      <c r="AZ347" s="1"/>
      <c r="BA347" s="1"/>
      <c r="BB347" s="1"/>
      <c r="BC347" s="1"/>
      <c r="BD347" s="1"/>
      <c r="BE347" s="1"/>
      <c r="BF347" s="1"/>
      <c r="BG347" s="1"/>
      <c r="BH347" s="1"/>
      <c r="BI347" s="1"/>
      <c r="BJ347" s="1"/>
      <c r="BK347" s="1"/>
      <c r="BL347" s="1"/>
      <c r="BM347" s="1"/>
      <c r="BN347" s="1"/>
      <c r="BO347" s="1"/>
      <c r="BP347" s="1"/>
      <c r="BQ347" s="1"/>
      <c r="BR347" s="1"/>
    </row>
    <row r="348" spans="1:70" ht="14.25" customHeight="1" x14ac:dyDescent="0.3">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c r="AC348" s="1"/>
      <c r="AD348" s="1"/>
      <c r="AE348" s="1"/>
      <c r="AF348" s="1"/>
      <c r="AG348" s="1"/>
      <c r="AH348" s="1"/>
      <c r="AI348" s="1"/>
      <c r="AJ348" s="1"/>
      <c r="AK348" s="1"/>
      <c r="AL348" s="1"/>
      <c r="AM348" s="1"/>
      <c r="AN348" s="1"/>
      <c r="AO348" s="1"/>
      <c r="AP348" s="1"/>
      <c r="AQ348" s="1"/>
      <c r="AR348" s="1"/>
      <c r="AS348" s="1"/>
      <c r="AT348" s="1"/>
      <c r="AU348" s="1"/>
      <c r="AV348" s="1"/>
      <c r="AW348" s="1"/>
      <c r="AX348" s="1"/>
      <c r="AY348" s="1"/>
      <c r="AZ348" s="1"/>
      <c r="BA348" s="1"/>
      <c r="BB348" s="1"/>
      <c r="BC348" s="1"/>
      <c r="BD348" s="1"/>
      <c r="BE348" s="1"/>
      <c r="BF348" s="1"/>
      <c r="BG348" s="1"/>
      <c r="BH348" s="1"/>
      <c r="BI348" s="1"/>
      <c r="BJ348" s="1"/>
      <c r="BK348" s="1"/>
      <c r="BL348" s="1"/>
      <c r="BM348" s="1"/>
      <c r="BN348" s="1"/>
      <c r="BO348" s="1"/>
      <c r="BP348" s="1"/>
      <c r="BQ348" s="1"/>
      <c r="BR348" s="1"/>
    </row>
    <row r="349" spans="1:70" ht="14.25" customHeight="1" x14ac:dyDescent="0.3">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c r="AC349" s="1"/>
      <c r="AD349" s="1"/>
      <c r="AE349" s="1"/>
      <c r="AF349" s="1"/>
      <c r="AG349" s="1"/>
      <c r="AH349" s="1"/>
      <c r="AI349" s="1"/>
      <c r="AJ349" s="1"/>
      <c r="AK349" s="1"/>
      <c r="AL349" s="1"/>
      <c r="AM349" s="1"/>
      <c r="AN349" s="1"/>
      <c r="AO349" s="1"/>
      <c r="AP349" s="1"/>
      <c r="AQ349" s="1"/>
      <c r="AR349" s="1"/>
      <c r="AS349" s="1"/>
      <c r="AT349" s="1"/>
      <c r="AU349" s="1"/>
      <c r="AV349" s="1"/>
      <c r="AW349" s="1"/>
      <c r="AX349" s="1"/>
      <c r="AY349" s="1"/>
      <c r="AZ349" s="1"/>
      <c r="BA349" s="1"/>
      <c r="BB349" s="1"/>
      <c r="BC349" s="1"/>
      <c r="BD349" s="1"/>
      <c r="BE349" s="1"/>
      <c r="BF349" s="1"/>
      <c r="BG349" s="1"/>
      <c r="BH349" s="1"/>
      <c r="BI349" s="1"/>
      <c r="BJ349" s="1"/>
      <c r="BK349" s="1"/>
      <c r="BL349" s="1"/>
      <c r="BM349" s="1"/>
      <c r="BN349" s="1"/>
      <c r="BO349" s="1"/>
      <c r="BP349" s="1"/>
      <c r="BQ349" s="1"/>
      <c r="BR349" s="1"/>
    </row>
    <row r="350" spans="1:70" ht="14.25" customHeight="1" x14ac:dyDescent="0.3">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c r="AC350" s="1"/>
      <c r="AD350" s="1"/>
      <c r="AE350" s="1"/>
      <c r="AF350" s="1"/>
      <c r="AG350" s="1"/>
      <c r="AH350" s="1"/>
      <c r="AI350" s="1"/>
      <c r="AJ350" s="1"/>
      <c r="AK350" s="1"/>
      <c r="AL350" s="1"/>
      <c r="AM350" s="1"/>
      <c r="AN350" s="1"/>
      <c r="AO350" s="1"/>
      <c r="AP350" s="1"/>
      <c r="AQ350" s="1"/>
      <c r="AR350" s="1"/>
      <c r="AS350" s="1"/>
      <c r="AT350" s="1"/>
      <c r="AU350" s="1"/>
      <c r="AV350" s="1"/>
      <c r="AW350" s="1"/>
      <c r="AX350" s="1"/>
      <c r="AY350" s="1"/>
      <c r="AZ350" s="1"/>
      <c r="BA350" s="1"/>
      <c r="BB350" s="1"/>
      <c r="BC350" s="1"/>
      <c r="BD350" s="1"/>
      <c r="BE350" s="1"/>
      <c r="BF350" s="1"/>
      <c r="BG350" s="1"/>
      <c r="BH350" s="1"/>
      <c r="BI350" s="1"/>
      <c r="BJ350" s="1"/>
      <c r="BK350" s="1"/>
      <c r="BL350" s="1"/>
      <c r="BM350" s="1"/>
      <c r="BN350" s="1"/>
      <c r="BO350" s="1"/>
      <c r="BP350" s="1"/>
      <c r="BQ350" s="1"/>
      <c r="BR350" s="1"/>
    </row>
    <row r="351" spans="1:70" ht="14.25" customHeight="1" x14ac:dyDescent="0.3">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c r="AC351" s="1"/>
      <c r="AD351" s="1"/>
      <c r="AE351" s="1"/>
      <c r="AF351" s="1"/>
      <c r="AG351" s="1"/>
      <c r="AH351" s="1"/>
      <c r="AI351" s="1"/>
      <c r="AJ351" s="1"/>
      <c r="AK351" s="1"/>
      <c r="AL351" s="1"/>
      <c r="AM351" s="1"/>
      <c r="AN351" s="1"/>
      <c r="AO351" s="1"/>
      <c r="AP351" s="1"/>
      <c r="AQ351" s="1"/>
      <c r="AR351" s="1"/>
      <c r="AS351" s="1"/>
      <c r="AT351" s="1"/>
      <c r="AU351" s="1"/>
      <c r="AV351" s="1"/>
      <c r="AW351" s="1"/>
      <c r="AX351" s="1"/>
      <c r="AY351" s="1"/>
      <c r="AZ351" s="1"/>
      <c r="BA351" s="1"/>
      <c r="BB351" s="1"/>
      <c r="BC351" s="1"/>
      <c r="BD351" s="1"/>
      <c r="BE351" s="1"/>
      <c r="BF351" s="1"/>
      <c r="BG351" s="1"/>
      <c r="BH351" s="1"/>
      <c r="BI351" s="1"/>
      <c r="BJ351" s="1"/>
      <c r="BK351" s="1"/>
      <c r="BL351" s="1"/>
      <c r="BM351" s="1"/>
      <c r="BN351" s="1"/>
      <c r="BO351" s="1"/>
      <c r="BP351" s="1"/>
      <c r="BQ351" s="1"/>
      <c r="BR351" s="1"/>
    </row>
    <row r="352" spans="1:70" ht="14.25" customHeight="1" x14ac:dyDescent="0.3">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c r="AC352" s="1"/>
      <c r="AD352" s="1"/>
      <c r="AE352" s="1"/>
      <c r="AF352" s="1"/>
      <c r="AG352" s="1"/>
      <c r="AH352" s="1"/>
      <c r="AI352" s="1"/>
      <c r="AJ352" s="1"/>
      <c r="AK352" s="1"/>
      <c r="AL352" s="1"/>
      <c r="AM352" s="1"/>
      <c r="AN352" s="1"/>
      <c r="AO352" s="1"/>
      <c r="AP352" s="1"/>
      <c r="AQ352" s="1"/>
      <c r="AR352" s="1"/>
      <c r="AS352" s="1"/>
      <c r="AT352" s="1"/>
      <c r="AU352" s="1"/>
      <c r="AV352" s="1"/>
      <c r="AW352" s="1"/>
      <c r="AX352" s="1"/>
      <c r="AY352" s="1"/>
      <c r="AZ352" s="1"/>
      <c r="BA352" s="1"/>
      <c r="BB352" s="1"/>
      <c r="BC352" s="1"/>
      <c r="BD352" s="1"/>
      <c r="BE352" s="1"/>
      <c r="BF352" s="1"/>
      <c r="BG352" s="1"/>
      <c r="BH352" s="1"/>
      <c r="BI352" s="1"/>
      <c r="BJ352" s="1"/>
      <c r="BK352" s="1"/>
      <c r="BL352" s="1"/>
      <c r="BM352" s="1"/>
      <c r="BN352" s="1"/>
      <c r="BO352" s="1"/>
      <c r="BP352" s="1"/>
      <c r="BQ352" s="1"/>
      <c r="BR352" s="1"/>
    </row>
    <row r="353" spans="1:70" ht="14.25" customHeight="1" x14ac:dyDescent="0.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c r="AC353" s="1"/>
      <c r="AD353" s="1"/>
      <c r="AE353" s="1"/>
      <c r="AF353" s="1"/>
      <c r="AG353" s="1"/>
      <c r="AH353" s="1"/>
      <c r="AI353" s="1"/>
      <c r="AJ353" s="1"/>
      <c r="AK353" s="1"/>
      <c r="AL353" s="1"/>
      <c r="AM353" s="1"/>
      <c r="AN353" s="1"/>
      <c r="AO353" s="1"/>
      <c r="AP353" s="1"/>
      <c r="AQ353" s="1"/>
      <c r="AR353" s="1"/>
      <c r="AS353" s="1"/>
      <c r="AT353" s="1"/>
      <c r="AU353" s="1"/>
      <c r="AV353" s="1"/>
      <c r="AW353" s="1"/>
      <c r="AX353" s="1"/>
      <c r="AY353" s="1"/>
      <c r="AZ353" s="1"/>
      <c r="BA353" s="1"/>
      <c r="BB353" s="1"/>
      <c r="BC353" s="1"/>
      <c r="BD353" s="1"/>
      <c r="BE353" s="1"/>
      <c r="BF353" s="1"/>
      <c r="BG353" s="1"/>
      <c r="BH353" s="1"/>
      <c r="BI353" s="1"/>
      <c r="BJ353" s="1"/>
      <c r="BK353" s="1"/>
      <c r="BL353" s="1"/>
      <c r="BM353" s="1"/>
      <c r="BN353" s="1"/>
      <c r="BO353" s="1"/>
      <c r="BP353" s="1"/>
      <c r="BQ353" s="1"/>
      <c r="BR353" s="1"/>
    </row>
    <row r="354" spans="1:70" ht="14.25" customHeight="1" x14ac:dyDescent="0.3">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c r="AC354" s="1"/>
      <c r="AD354" s="1"/>
      <c r="AE354" s="1"/>
      <c r="AF354" s="1"/>
      <c r="AG354" s="1"/>
      <c r="AH354" s="1"/>
      <c r="AI354" s="1"/>
      <c r="AJ354" s="1"/>
      <c r="AK354" s="1"/>
      <c r="AL354" s="1"/>
      <c r="AM354" s="1"/>
      <c r="AN354" s="1"/>
      <c r="AO354" s="1"/>
      <c r="AP354" s="1"/>
      <c r="AQ354" s="1"/>
      <c r="AR354" s="1"/>
      <c r="AS354" s="1"/>
      <c r="AT354" s="1"/>
      <c r="AU354" s="1"/>
      <c r="AV354" s="1"/>
      <c r="AW354" s="1"/>
      <c r="AX354" s="1"/>
      <c r="AY354" s="1"/>
      <c r="AZ354" s="1"/>
      <c r="BA354" s="1"/>
      <c r="BB354" s="1"/>
      <c r="BC354" s="1"/>
      <c r="BD354" s="1"/>
      <c r="BE354" s="1"/>
      <c r="BF354" s="1"/>
      <c r="BG354" s="1"/>
      <c r="BH354" s="1"/>
      <c r="BI354" s="1"/>
      <c r="BJ354" s="1"/>
      <c r="BK354" s="1"/>
      <c r="BL354" s="1"/>
      <c r="BM354" s="1"/>
      <c r="BN354" s="1"/>
      <c r="BO354" s="1"/>
      <c r="BP354" s="1"/>
      <c r="BQ354" s="1"/>
      <c r="BR354" s="1"/>
    </row>
    <row r="355" spans="1:70" ht="14.25" customHeight="1" x14ac:dyDescent="0.3">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c r="AC355" s="1"/>
      <c r="AD355" s="1"/>
      <c r="AE355" s="1"/>
      <c r="AF355" s="1"/>
      <c r="AG355" s="1"/>
      <c r="AH355" s="1"/>
      <c r="AI355" s="1"/>
      <c r="AJ355" s="1"/>
      <c r="AK355" s="1"/>
      <c r="AL355" s="1"/>
      <c r="AM355" s="1"/>
      <c r="AN355" s="1"/>
      <c r="AO355" s="1"/>
      <c r="AP355" s="1"/>
      <c r="AQ355" s="1"/>
      <c r="AR355" s="1"/>
      <c r="AS355" s="1"/>
      <c r="AT355" s="1"/>
      <c r="AU355" s="1"/>
      <c r="AV355" s="1"/>
      <c r="AW355" s="1"/>
      <c r="AX355" s="1"/>
      <c r="AY355" s="1"/>
      <c r="AZ355" s="1"/>
      <c r="BA355" s="1"/>
      <c r="BB355" s="1"/>
      <c r="BC355" s="1"/>
      <c r="BD355" s="1"/>
      <c r="BE355" s="1"/>
      <c r="BF355" s="1"/>
      <c r="BG355" s="1"/>
      <c r="BH355" s="1"/>
      <c r="BI355" s="1"/>
      <c r="BJ355" s="1"/>
      <c r="BK355" s="1"/>
      <c r="BL355" s="1"/>
      <c r="BM355" s="1"/>
      <c r="BN355" s="1"/>
      <c r="BO355" s="1"/>
      <c r="BP355" s="1"/>
      <c r="BQ355" s="1"/>
      <c r="BR355" s="1"/>
    </row>
    <row r="356" spans="1:70" ht="14.25" customHeight="1" x14ac:dyDescent="0.3">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c r="AC356" s="1"/>
      <c r="AD356" s="1"/>
      <c r="AE356" s="1"/>
      <c r="AF356" s="1"/>
      <c r="AG356" s="1"/>
      <c r="AH356" s="1"/>
      <c r="AI356" s="1"/>
      <c r="AJ356" s="1"/>
      <c r="AK356" s="1"/>
      <c r="AL356" s="1"/>
      <c r="AM356" s="1"/>
      <c r="AN356" s="1"/>
      <c r="AO356" s="1"/>
      <c r="AP356" s="1"/>
      <c r="AQ356" s="1"/>
      <c r="AR356" s="1"/>
      <c r="AS356" s="1"/>
      <c r="AT356" s="1"/>
      <c r="AU356" s="1"/>
      <c r="AV356" s="1"/>
      <c r="AW356" s="1"/>
      <c r="AX356" s="1"/>
      <c r="AY356" s="1"/>
      <c r="AZ356" s="1"/>
      <c r="BA356" s="1"/>
      <c r="BB356" s="1"/>
      <c r="BC356" s="1"/>
      <c r="BD356" s="1"/>
      <c r="BE356" s="1"/>
      <c r="BF356" s="1"/>
      <c r="BG356" s="1"/>
      <c r="BH356" s="1"/>
      <c r="BI356" s="1"/>
      <c r="BJ356" s="1"/>
      <c r="BK356" s="1"/>
      <c r="BL356" s="1"/>
      <c r="BM356" s="1"/>
      <c r="BN356" s="1"/>
      <c r="BO356" s="1"/>
      <c r="BP356" s="1"/>
      <c r="BQ356" s="1"/>
      <c r="BR356" s="1"/>
    </row>
    <row r="357" spans="1:70" ht="14.25" customHeight="1" x14ac:dyDescent="0.3">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c r="AC357" s="1"/>
      <c r="AD357" s="1"/>
      <c r="AE357" s="1"/>
      <c r="AF357" s="1"/>
      <c r="AG357" s="1"/>
      <c r="AH357" s="1"/>
      <c r="AI357" s="1"/>
      <c r="AJ357" s="1"/>
      <c r="AK357" s="1"/>
      <c r="AL357" s="1"/>
      <c r="AM357" s="1"/>
      <c r="AN357" s="1"/>
      <c r="AO357" s="1"/>
      <c r="AP357" s="1"/>
      <c r="AQ357" s="1"/>
      <c r="AR357" s="1"/>
      <c r="AS357" s="1"/>
      <c r="AT357" s="1"/>
      <c r="AU357" s="1"/>
      <c r="AV357" s="1"/>
      <c r="AW357" s="1"/>
      <c r="AX357" s="1"/>
      <c r="AY357" s="1"/>
      <c r="AZ357" s="1"/>
      <c r="BA357" s="1"/>
      <c r="BB357" s="1"/>
      <c r="BC357" s="1"/>
      <c r="BD357" s="1"/>
      <c r="BE357" s="1"/>
      <c r="BF357" s="1"/>
      <c r="BG357" s="1"/>
      <c r="BH357" s="1"/>
      <c r="BI357" s="1"/>
      <c r="BJ357" s="1"/>
      <c r="BK357" s="1"/>
      <c r="BL357" s="1"/>
      <c r="BM357" s="1"/>
      <c r="BN357" s="1"/>
      <c r="BO357" s="1"/>
      <c r="BP357" s="1"/>
      <c r="BQ357" s="1"/>
      <c r="BR357" s="1"/>
    </row>
    <row r="358" spans="1:70" ht="14.25" customHeight="1" x14ac:dyDescent="0.3">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c r="AC358" s="1"/>
      <c r="AD358" s="1"/>
      <c r="AE358" s="1"/>
      <c r="AF358" s="1"/>
      <c r="AG358" s="1"/>
      <c r="AH358" s="1"/>
      <c r="AI358" s="1"/>
      <c r="AJ358" s="1"/>
      <c r="AK358" s="1"/>
      <c r="AL358" s="1"/>
      <c r="AM358" s="1"/>
      <c r="AN358" s="1"/>
      <c r="AO358" s="1"/>
      <c r="AP358" s="1"/>
      <c r="AQ358" s="1"/>
      <c r="AR358" s="1"/>
      <c r="AS358" s="1"/>
      <c r="AT358" s="1"/>
      <c r="AU358" s="1"/>
      <c r="AV358" s="1"/>
      <c r="AW358" s="1"/>
      <c r="AX358" s="1"/>
      <c r="AY358" s="1"/>
      <c r="AZ358" s="1"/>
      <c r="BA358" s="1"/>
      <c r="BB358" s="1"/>
      <c r="BC358" s="1"/>
      <c r="BD358" s="1"/>
      <c r="BE358" s="1"/>
      <c r="BF358" s="1"/>
      <c r="BG358" s="1"/>
      <c r="BH358" s="1"/>
      <c r="BI358" s="1"/>
      <c r="BJ358" s="1"/>
      <c r="BK358" s="1"/>
      <c r="BL358" s="1"/>
      <c r="BM358" s="1"/>
      <c r="BN358" s="1"/>
      <c r="BO358" s="1"/>
      <c r="BP358" s="1"/>
      <c r="BQ358" s="1"/>
      <c r="BR358" s="1"/>
    </row>
    <row r="359" spans="1:70" ht="14.25" customHeight="1" x14ac:dyDescent="0.3">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c r="AC359" s="1"/>
      <c r="AD359" s="1"/>
      <c r="AE359" s="1"/>
      <c r="AF359" s="1"/>
      <c r="AG359" s="1"/>
      <c r="AH359" s="1"/>
      <c r="AI359" s="1"/>
      <c r="AJ359" s="1"/>
      <c r="AK359" s="1"/>
      <c r="AL359" s="1"/>
      <c r="AM359" s="1"/>
      <c r="AN359" s="1"/>
      <c r="AO359" s="1"/>
      <c r="AP359" s="1"/>
      <c r="AQ359" s="1"/>
      <c r="AR359" s="1"/>
      <c r="AS359" s="1"/>
      <c r="AT359" s="1"/>
      <c r="AU359" s="1"/>
      <c r="AV359" s="1"/>
      <c r="AW359" s="1"/>
      <c r="AX359" s="1"/>
      <c r="AY359" s="1"/>
      <c r="AZ359" s="1"/>
      <c r="BA359" s="1"/>
      <c r="BB359" s="1"/>
      <c r="BC359" s="1"/>
      <c r="BD359" s="1"/>
      <c r="BE359" s="1"/>
      <c r="BF359" s="1"/>
      <c r="BG359" s="1"/>
      <c r="BH359" s="1"/>
      <c r="BI359" s="1"/>
      <c r="BJ359" s="1"/>
      <c r="BK359" s="1"/>
      <c r="BL359" s="1"/>
      <c r="BM359" s="1"/>
      <c r="BN359" s="1"/>
      <c r="BO359" s="1"/>
      <c r="BP359" s="1"/>
      <c r="BQ359" s="1"/>
      <c r="BR359" s="1"/>
    </row>
    <row r="360" spans="1:70" ht="14.25" customHeight="1" x14ac:dyDescent="0.3">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c r="AC360" s="1"/>
      <c r="AD360" s="1"/>
      <c r="AE360" s="1"/>
      <c r="AF360" s="1"/>
      <c r="AG360" s="1"/>
      <c r="AH360" s="1"/>
      <c r="AI360" s="1"/>
      <c r="AJ360" s="1"/>
      <c r="AK360" s="1"/>
      <c r="AL360" s="1"/>
      <c r="AM360" s="1"/>
      <c r="AN360" s="1"/>
      <c r="AO360" s="1"/>
      <c r="AP360" s="1"/>
      <c r="AQ360" s="1"/>
      <c r="AR360" s="1"/>
      <c r="AS360" s="1"/>
      <c r="AT360" s="1"/>
      <c r="AU360" s="1"/>
      <c r="AV360" s="1"/>
      <c r="AW360" s="1"/>
      <c r="AX360" s="1"/>
      <c r="AY360" s="1"/>
      <c r="AZ360" s="1"/>
      <c r="BA360" s="1"/>
      <c r="BB360" s="1"/>
      <c r="BC360" s="1"/>
      <c r="BD360" s="1"/>
      <c r="BE360" s="1"/>
      <c r="BF360" s="1"/>
      <c r="BG360" s="1"/>
      <c r="BH360" s="1"/>
      <c r="BI360" s="1"/>
      <c r="BJ360" s="1"/>
      <c r="BK360" s="1"/>
      <c r="BL360" s="1"/>
      <c r="BM360" s="1"/>
      <c r="BN360" s="1"/>
      <c r="BO360" s="1"/>
      <c r="BP360" s="1"/>
      <c r="BQ360" s="1"/>
      <c r="BR360" s="1"/>
    </row>
    <row r="361" spans="1:70" ht="14.25" customHeight="1" x14ac:dyDescent="0.3">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c r="AC361" s="1"/>
      <c r="AD361" s="1"/>
      <c r="AE361" s="1"/>
      <c r="AF361" s="1"/>
      <c r="AG361" s="1"/>
      <c r="AH361" s="1"/>
      <c r="AI361" s="1"/>
      <c r="AJ361" s="1"/>
      <c r="AK361" s="1"/>
      <c r="AL361" s="1"/>
      <c r="AM361" s="1"/>
      <c r="AN361" s="1"/>
      <c r="AO361" s="1"/>
      <c r="AP361" s="1"/>
      <c r="AQ361" s="1"/>
      <c r="AR361" s="1"/>
      <c r="AS361" s="1"/>
      <c r="AT361" s="1"/>
      <c r="AU361" s="1"/>
      <c r="AV361" s="1"/>
      <c r="AW361" s="1"/>
      <c r="AX361" s="1"/>
      <c r="AY361" s="1"/>
      <c r="AZ361" s="1"/>
      <c r="BA361" s="1"/>
      <c r="BB361" s="1"/>
      <c r="BC361" s="1"/>
      <c r="BD361" s="1"/>
      <c r="BE361" s="1"/>
      <c r="BF361" s="1"/>
      <c r="BG361" s="1"/>
      <c r="BH361" s="1"/>
      <c r="BI361" s="1"/>
      <c r="BJ361" s="1"/>
      <c r="BK361" s="1"/>
      <c r="BL361" s="1"/>
      <c r="BM361" s="1"/>
      <c r="BN361" s="1"/>
      <c r="BO361" s="1"/>
      <c r="BP361" s="1"/>
      <c r="BQ361" s="1"/>
      <c r="BR361" s="1"/>
    </row>
    <row r="362" spans="1:70" ht="14.25" customHeight="1" x14ac:dyDescent="0.3">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c r="AC362" s="1"/>
      <c r="AD362" s="1"/>
      <c r="AE362" s="1"/>
      <c r="AF362" s="1"/>
      <c r="AG362" s="1"/>
      <c r="AH362" s="1"/>
      <c r="AI362" s="1"/>
      <c r="AJ362" s="1"/>
      <c r="AK362" s="1"/>
      <c r="AL362" s="1"/>
      <c r="AM362" s="1"/>
      <c r="AN362" s="1"/>
      <c r="AO362" s="1"/>
      <c r="AP362" s="1"/>
      <c r="AQ362" s="1"/>
      <c r="AR362" s="1"/>
      <c r="AS362" s="1"/>
      <c r="AT362" s="1"/>
      <c r="AU362" s="1"/>
      <c r="AV362" s="1"/>
      <c r="AW362" s="1"/>
      <c r="AX362" s="1"/>
      <c r="AY362" s="1"/>
      <c r="AZ362" s="1"/>
      <c r="BA362" s="1"/>
      <c r="BB362" s="1"/>
      <c r="BC362" s="1"/>
      <c r="BD362" s="1"/>
      <c r="BE362" s="1"/>
      <c r="BF362" s="1"/>
      <c r="BG362" s="1"/>
      <c r="BH362" s="1"/>
      <c r="BI362" s="1"/>
      <c r="BJ362" s="1"/>
      <c r="BK362" s="1"/>
      <c r="BL362" s="1"/>
      <c r="BM362" s="1"/>
      <c r="BN362" s="1"/>
      <c r="BO362" s="1"/>
      <c r="BP362" s="1"/>
      <c r="BQ362" s="1"/>
      <c r="BR362" s="1"/>
    </row>
    <row r="363" spans="1:70" ht="14.25" customHeight="1" x14ac:dyDescent="0.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c r="AC363" s="1"/>
      <c r="AD363" s="1"/>
      <c r="AE363" s="1"/>
      <c r="AF363" s="1"/>
      <c r="AG363" s="1"/>
      <c r="AH363" s="1"/>
      <c r="AI363" s="1"/>
      <c r="AJ363" s="1"/>
      <c r="AK363" s="1"/>
      <c r="AL363" s="1"/>
      <c r="AM363" s="1"/>
      <c r="AN363" s="1"/>
      <c r="AO363" s="1"/>
      <c r="AP363" s="1"/>
      <c r="AQ363" s="1"/>
      <c r="AR363" s="1"/>
      <c r="AS363" s="1"/>
      <c r="AT363" s="1"/>
      <c r="AU363" s="1"/>
      <c r="AV363" s="1"/>
      <c r="AW363" s="1"/>
      <c r="AX363" s="1"/>
      <c r="AY363" s="1"/>
      <c r="AZ363" s="1"/>
      <c r="BA363" s="1"/>
      <c r="BB363" s="1"/>
      <c r="BC363" s="1"/>
      <c r="BD363" s="1"/>
      <c r="BE363" s="1"/>
      <c r="BF363" s="1"/>
      <c r="BG363" s="1"/>
      <c r="BH363" s="1"/>
      <c r="BI363" s="1"/>
      <c r="BJ363" s="1"/>
      <c r="BK363" s="1"/>
      <c r="BL363" s="1"/>
      <c r="BM363" s="1"/>
      <c r="BN363" s="1"/>
      <c r="BO363" s="1"/>
      <c r="BP363" s="1"/>
      <c r="BQ363" s="1"/>
      <c r="BR363" s="1"/>
    </row>
    <row r="364" spans="1:70" ht="14.25" customHeight="1" x14ac:dyDescent="0.3">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c r="AC364" s="1"/>
      <c r="AD364" s="1"/>
      <c r="AE364" s="1"/>
      <c r="AF364" s="1"/>
      <c r="AG364" s="1"/>
      <c r="AH364" s="1"/>
      <c r="AI364" s="1"/>
      <c r="AJ364" s="1"/>
      <c r="AK364" s="1"/>
      <c r="AL364" s="1"/>
      <c r="AM364" s="1"/>
      <c r="AN364" s="1"/>
      <c r="AO364" s="1"/>
      <c r="AP364" s="1"/>
      <c r="AQ364" s="1"/>
      <c r="AR364" s="1"/>
      <c r="AS364" s="1"/>
      <c r="AT364" s="1"/>
      <c r="AU364" s="1"/>
      <c r="AV364" s="1"/>
      <c r="AW364" s="1"/>
      <c r="AX364" s="1"/>
      <c r="AY364" s="1"/>
      <c r="AZ364" s="1"/>
      <c r="BA364" s="1"/>
      <c r="BB364" s="1"/>
      <c r="BC364" s="1"/>
      <c r="BD364" s="1"/>
      <c r="BE364" s="1"/>
      <c r="BF364" s="1"/>
      <c r="BG364" s="1"/>
      <c r="BH364" s="1"/>
      <c r="BI364" s="1"/>
      <c r="BJ364" s="1"/>
      <c r="BK364" s="1"/>
      <c r="BL364" s="1"/>
      <c r="BM364" s="1"/>
      <c r="BN364" s="1"/>
      <c r="BO364" s="1"/>
      <c r="BP364" s="1"/>
      <c r="BQ364" s="1"/>
      <c r="BR364" s="1"/>
    </row>
    <row r="365" spans="1:70" ht="14.25" customHeight="1" x14ac:dyDescent="0.3">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c r="AC365" s="1"/>
      <c r="AD365" s="1"/>
      <c r="AE365" s="1"/>
      <c r="AF365" s="1"/>
      <c r="AG365" s="1"/>
      <c r="AH365" s="1"/>
      <c r="AI365" s="1"/>
      <c r="AJ365" s="1"/>
      <c r="AK365" s="1"/>
      <c r="AL365" s="1"/>
      <c r="AM365" s="1"/>
      <c r="AN365" s="1"/>
      <c r="AO365" s="1"/>
      <c r="AP365" s="1"/>
      <c r="AQ365" s="1"/>
      <c r="AR365" s="1"/>
      <c r="AS365" s="1"/>
      <c r="AT365" s="1"/>
      <c r="AU365" s="1"/>
      <c r="AV365" s="1"/>
      <c r="AW365" s="1"/>
      <c r="AX365" s="1"/>
      <c r="AY365" s="1"/>
      <c r="AZ365" s="1"/>
      <c r="BA365" s="1"/>
      <c r="BB365" s="1"/>
      <c r="BC365" s="1"/>
      <c r="BD365" s="1"/>
      <c r="BE365" s="1"/>
      <c r="BF365" s="1"/>
      <c r="BG365" s="1"/>
      <c r="BH365" s="1"/>
      <c r="BI365" s="1"/>
      <c r="BJ365" s="1"/>
      <c r="BK365" s="1"/>
      <c r="BL365" s="1"/>
      <c r="BM365" s="1"/>
      <c r="BN365" s="1"/>
      <c r="BO365" s="1"/>
      <c r="BP365" s="1"/>
      <c r="BQ365" s="1"/>
      <c r="BR365" s="1"/>
    </row>
    <row r="366" spans="1:70" ht="14.25" customHeight="1" x14ac:dyDescent="0.3">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c r="AC366" s="1"/>
      <c r="AD366" s="1"/>
      <c r="AE366" s="1"/>
      <c r="AF366" s="1"/>
      <c r="AG366" s="1"/>
      <c r="AH366" s="1"/>
      <c r="AI366" s="1"/>
      <c r="AJ366" s="1"/>
      <c r="AK366" s="1"/>
      <c r="AL366" s="1"/>
      <c r="AM366" s="1"/>
      <c r="AN366" s="1"/>
      <c r="AO366" s="1"/>
      <c r="AP366" s="1"/>
      <c r="AQ366" s="1"/>
      <c r="AR366" s="1"/>
      <c r="AS366" s="1"/>
      <c r="AT366" s="1"/>
      <c r="AU366" s="1"/>
      <c r="AV366" s="1"/>
      <c r="AW366" s="1"/>
      <c r="AX366" s="1"/>
      <c r="AY366" s="1"/>
      <c r="AZ366" s="1"/>
      <c r="BA366" s="1"/>
      <c r="BB366" s="1"/>
      <c r="BC366" s="1"/>
      <c r="BD366" s="1"/>
      <c r="BE366" s="1"/>
      <c r="BF366" s="1"/>
      <c r="BG366" s="1"/>
      <c r="BH366" s="1"/>
      <c r="BI366" s="1"/>
      <c r="BJ366" s="1"/>
      <c r="BK366" s="1"/>
      <c r="BL366" s="1"/>
      <c r="BM366" s="1"/>
      <c r="BN366" s="1"/>
      <c r="BO366" s="1"/>
      <c r="BP366" s="1"/>
      <c r="BQ366" s="1"/>
      <c r="BR366" s="1"/>
    </row>
    <row r="367" spans="1:70" ht="14.25" customHeight="1" x14ac:dyDescent="0.3">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c r="AC367" s="1"/>
      <c r="AD367" s="1"/>
      <c r="AE367" s="1"/>
      <c r="AF367" s="1"/>
      <c r="AG367" s="1"/>
      <c r="AH367" s="1"/>
      <c r="AI367" s="1"/>
      <c r="AJ367" s="1"/>
      <c r="AK367" s="1"/>
      <c r="AL367" s="1"/>
      <c r="AM367" s="1"/>
      <c r="AN367" s="1"/>
      <c r="AO367" s="1"/>
      <c r="AP367" s="1"/>
      <c r="AQ367" s="1"/>
      <c r="AR367" s="1"/>
      <c r="AS367" s="1"/>
      <c r="AT367" s="1"/>
      <c r="AU367" s="1"/>
      <c r="AV367" s="1"/>
      <c r="AW367" s="1"/>
      <c r="AX367" s="1"/>
      <c r="AY367" s="1"/>
      <c r="AZ367" s="1"/>
      <c r="BA367" s="1"/>
      <c r="BB367" s="1"/>
      <c r="BC367" s="1"/>
      <c r="BD367" s="1"/>
      <c r="BE367" s="1"/>
      <c r="BF367" s="1"/>
      <c r="BG367" s="1"/>
      <c r="BH367" s="1"/>
      <c r="BI367" s="1"/>
      <c r="BJ367" s="1"/>
      <c r="BK367" s="1"/>
      <c r="BL367" s="1"/>
      <c r="BM367" s="1"/>
      <c r="BN367" s="1"/>
      <c r="BO367" s="1"/>
      <c r="BP367" s="1"/>
      <c r="BQ367" s="1"/>
      <c r="BR367" s="1"/>
    </row>
    <row r="368" spans="1:70" ht="14.25" customHeight="1" x14ac:dyDescent="0.3">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c r="AC368" s="1"/>
      <c r="AD368" s="1"/>
      <c r="AE368" s="1"/>
      <c r="AF368" s="1"/>
      <c r="AG368" s="1"/>
      <c r="AH368" s="1"/>
      <c r="AI368" s="1"/>
      <c r="AJ368" s="1"/>
      <c r="AK368" s="1"/>
      <c r="AL368" s="1"/>
      <c r="AM368" s="1"/>
      <c r="AN368" s="1"/>
      <c r="AO368" s="1"/>
      <c r="AP368" s="1"/>
      <c r="AQ368" s="1"/>
      <c r="AR368" s="1"/>
      <c r="AS368" s="1"/>
      <c r="AT368" s="1"/>
      <c r="AU368" s="1"/>
      <c r="AV368" s="1"/>
      <c r="AW368" s="1"/>
      <c r="AX368" s="1"/>
      <c r="AY368" s="1"/>
      <c r="AZ368" s="1"/>
      <c r="BA368" s="1"/>
      <c r="BB368" s="1"/>
      <c r="BC368" s="1"/>
      <c r="BD368" s="1"/>
      <c r="BE368" s="1"/>
      <c r="BF368" s="1"/>
      <c r="BG368" s="1"/>
      <c r="BH368" s="1"/>
      <c r="BI368" s="1"/>
      <c r="BJ368" s="1"/>
      <c r="BK368" s="1"/>
      <c r="BL368" s="1"/>
      <c r="BM368" s="1"/>
      <c r="BN368" s="1"/>
      <c r="BO368" s="1"/>
      <c r="BP368" s="1"/>
      <c r="BQ368" s="1"/>
      <c r="BR368" s="1"/>
    </row>
    <row r="369" spans="1:70" ht="14.25" customHeight="1" x14ac:dyDescent="0.3">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c r="AC369" s="1"/>
      <c r="AD369" s="1"/>
      <c r="AE369" s="1"/>
      <c r="AF369" s="1"/>
      <c r="AG369" s="1"/>
      <c r="AH369" s="1"/>
      <c r="AI369" s="1"/>
      <c r="AJ369" s="1"/>
      <c r="AK369" s="1"/>
      <c r="AL369" s="1"/>
      <c r="AM369" s="1"/>
      <c r="AN369" s="1"/>
      <c r="AO369" s="1"/>
      <c r="AP369" s="1"/>
      <c r="AQ369" s="1"/>
      <c r="AR369" s="1"/>
      <c r="AS369" s="1"/>
      <c r="AT369" s="1"/>
      <c r="AU369" s="1"/>
      <c r="AV369" s="1"/>
      <c r="AW369" s="1"/>
      <c r="AX369" s="1"/>
      <c r="AY369" s="1"/>
      <c r="AZ369" s="1"/>
      <c r="BA369" s="1"/>
      <c r="BB369" s="1"/>
      <c r="BC369" s="1"/>
      <c r="BD369" s="1"/>
      <c r="BE369" s="1"/>
      <c r="BF369" s="1"/>
      <c r="BG369" s="1"/>
      <c r="BH369" s="1"/>
      <c r="BI369" s="1"/>
      <c r="BJ369" s="1"/>
      <c r="BK369" s="1"/>
      <c r="BL369" s="1"/>
      <c r="BM369" s="1"/>
      <c r="BN369" s="1"/>
      <c r="BO369" s="1"/>
      <c r="BP369" s="1"/>
      <c r="BQ369" s="1"/>
      <c r="BR369" s="1"/>
    </row>
    <row r="370" spans="1:70" ht="14.25" customHeight="1" x14ac:dyDescent="0.3">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c r="AC370" s="1"/>
      <c r="AD370" s="1"/>
      <c r="AE370" s="1"/>
      <c r="AF370" s="1"/>
      <c r="AG370" s="1"/>
      <c r="AH370" s="1"/>
      <c r="AI370" s="1"/>
      <c r="AJ370" s="1"/>
      <c r="AK370" s="1"/>
      <c r="AL370" s="1"/>
      <c r="AM370" s="1"/>
      <c r="AN370" s="1"/>
      <c r="AO370" s="1"/>
      <c r="AP370" s="1"/>
      <c r="AQ370" s="1"/>
      <c r="AR370" s="1"/>
      <c r="AS370" s="1"/>
      <c r="AT370" s="1"/>
      <c r="AU370" s="1"/>
      <c r="AV370" s="1"/>
      <c r="AW370" s="1"/>
      <c r="AX370" s="1"/>
      <c r="AY370" s="1"/>
      <c r="AZ370" s="1"/>
      <c r="BA370" s="1"/>
      <c r="BB370" s="1"/>
      <c r="BC370" s="1"/>
      <c r="BD370" s="1"/>
      <c r="BE370" s="1"/>
      <c r="BF370" s="1"/>
      <c r="BG370" s="1"/>
      <c r="BH370" s="1"/>
      <c r="BI370" s="1"/>
      <c r="BJ370" s="1"/>
      <c r="BK370" s="1"/>
      <c r="BL370" s="1"/>
      <c r="BM370" s="1"/>
      <c r="BN370" s="1"/>
      <c r="BO370" s="1"/>
      <c r="BP370" s="1"/>
      <c r="BQ370" s="1"/>
      <c r="BR370" s="1"/>
    </row>
    <row r="371" spans="1:70" ht="14.25" customHeight="1" x14ac:dyDescent="0.3">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c r="AC371" s="1"/>
      <c r="AD371" s="1"/>
      <c r="AE371" s="1"/>
      <c r="AF371" s="1"/>
      <c r="AG371" s="1"/>
      <c r="AH371" s="1"/>
      <c r="AI371" s="1"/>
      <c r="AJ371" s="1"/>
      <c r="AK371" s="1"/>
      <c r="AL371" s="1"/>
      <c r="AM371" s="1"/>
      <c r="AN371" s="1"/>
      <c r="AO371" s="1"/>
      <c r="AP371" s="1"/>
      <c r="AQ371" s="1"/>
      <c r="AR371" s="1"/>
      <c r="AS371" s="1"/>
      <c r="AT371" s="1"/>
      <c r="AU371" s="1"/>
      <c r="AV371" s="1"/>
      <c r="AW371" s="1"/>
      <c r="AX371" s="1"/>
      <c r="AY371" s="1"/>
      <c r="AZ371" s="1"/>
      <c r="BA371" s="1"/>
      <c r="BB371" s="1"/>
      <c r="BC371" s="1"/>
      <c r="BD371" s="1"/>
      <c r="BE371" s="1"/>
      <c r="BF371" s="1"/>
      <c r="BG371" s="1"/>
      <c r="BH371" s="1"/>
      <c r="BI371" s="1"/>
      <c r="BJ371" s="1"/>
      <c r="BK371" s="1"/>
      <c r="BL371" s="1"/>
      <c r="BM371" s="1"/>
      <c r="BN371" s="1"/>
      <c r="BO371" s="1"/>
      <c r="BP371" s="1"/>
      <c r="BQ371" s="1"/>
      <c r="BR371" s="1"/>
    </row>
    <row r="372" spans="1:70" ht="14.25" customHeight="1" x14ac:dyDescent="0.3">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c r="AC372" s="1"/>
      <c r="AD372" s="1"/>
      <c r="AE372" s="1"/>
      <c r="AF372" s="1"/>
      <c r="AG372" s="1"/>
      <c r="AH372" s="1"/>
      <c r="AI372" s="1"/>
      <c r="AJ372" s="1"/>
      <c r="AK372" s="1"/>
      <c r="AL372" s="1"/>
      <c r="AM372" s="1"/>
      <c r="AN372" s="1"/>
      <c r="AO372" s="1"/>
      <c r="AP372" s="1"/>
      <c r="AQ372" s="1"/>
      <c r="AR372" s="1"/>
      <c r="AS372" s="1"/>
      <c r="AT372" s="1"/>
      <c r="AU372" s="1"/>
      <c r="AV372" s="1"/>
      <c r="AW372" s="1"/>
      <c r="AX372" s="1"/>
      <c r="AY372" s="1"/>
      <c r="AZ372" s="1"/>
      <c r="BA372" s="1"/>
      <c r="BB372" s="1"/>
      <c r="BC372" s="1"/>
      <c r="BD372" s="1"/>
      <c r="BE372" s="1"/>
      <c r="BF372" s="1"/>
      <c r="BG372" s="1"/>
      <c r="BH372" s="1"/>
      <c r="BI372" s="1"/>
      <c r="BJ372" s="1"/>
      <c r="BK372" s="1"/>
      <c r="BL372" s="1"/>
      <c r="BM372" s="1"/>
      <c r="BN372" s="1"/>
      <c r="BO372" s="1"/>
      <c r="BP372" s="1"/>
      <c r="BQ372" s="1"/>
      <c r="BR372" s="1"/>
    </row>
    <row r="373" spans="1:70" ht="14.25" customHeight="1" x14ac:dyDescent="0.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c r="AC373" s="1"/>
      <c r="AD373" s="1"/>
      <c r="AE373" s="1"/>
      <c r="AF373" s="1"/>
      <c r="AG373" s="1"/>
      <c r="AH373" s="1"/>
      <c r="AI373" s="1"/>
      <c r="AJ373" s="1"/>
      <c r="AK373" s="1"/>
      <c r="AL373" s="1"/>
      <c r="AM373" s="1"/>
      <c r="AN373" s="1"/>
      <c r="AO373" s="1"/>
      <c r="AP373" s="1"/>
      <c r="AQ373" s="1"/>
      <c r="AR373" s="1"/>
      <c r="AS373" s="1"/>
      <c r="AT373" s="1"/>
      <c r="AU373" s="1"/>
      <c r="AV373" s="1"/>
      <c r="AW373" s="1"/>
      <c r="AX373" s="1"/>
      <c r="AY373" s="1"/>
      <c r="AZ373" s="1"/>
      <c r="BA373" s="1"/>
      <c r="BB373" s="1"/>
      <c r="BC373" s="1"/>
      <c r="BD373" s="1"/>
      <c r="BE373" s="1"/>
      <c r="BF373" s="1"/>
      <c r="BG373" s="1"/>
      <c r="BH373" s="1"/>
      <c r="BI373" s="1"/>
      <c r="BJ373" s="1"/>
      <c r="BK373" s="1"/>
      <c r="BL373" s="1"/>
      <c r="BM373" s="1"/>
      <c r="BN373" s="1"/>
      <c r="BO373" s="1"/>
      <c r="BP373" s="1"/>
      <c r="BQ373" s="1"/>
      <c r="BR373" s="1"/>
    </row>
    <row r="374" spans="1:70" ht="14.25" customHeight="1" x14ac:dyDescent="0.3">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c r="AC374" s="1"/>
      <c r="AD374" s="1"/>
      <c r="AE374" s="1"/>
      <c r="AF374" s="1"/>
      <c r="AG374" s="1"/>
      <c r="AH374" s="1"/>
      <c r="AI374" s="1"/>
      <c r="AJ374" s="1"/>
      <c r="AK374" s="1"/>
      <c r="AL374" s="1"/>
      <c r="AM374" s="1"/>
      <c r="AN374" s="1"/>
      <c r="AO374" s="1"/>
      <c r="AP374" s="1"/>
      <c r="AQ374" s="1"/>
      <c r="AR374" s="1"/>
      <c r="AS374" s="1"/>
      <c r="AT374" s="1"/>
      <c r="AU374" s="1"/>
      <c r="AV374" s="1"/>
      <c r="AW374" s="1"/>
      <c r="AX374" s="1"/>
      <c r="AY374" s="1"/>
      <c r="AZ374" s="1"/>
      <c r="BA374" s="1"/>
      <c r="BB374" s="1"/>
      <c r="BC374" s="1"/>
      <c r="BD374" s="1"/>
      <c r="BE374" s="1"/>
      <c r="BF374" s="1"/>
      <c r="BG374" s="1"/>
      <c r="BH374" s="1"/>
      <c r="BI374" s="1"/>
      <c r="BJ374" s="1"/>
      <c r="BK374" s="1"/>
      <c r="BL374" s="1"/>
      <c r="BM374" s="1"/>
      <c r="BN374" s="1"/>
      <c r="BO374" s="1"/>
      <c r="BP374" s="1"/>
      <c r="BQ374" s="1"/>
      <c r="BR374" s="1"/>
    </row>
    <row r="375" spans="1:70" ht="14.25" customHeight="1" x14ac:dyDescent="0.3">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c r="AC375" s="1"/>
      <c r="AD375" s="1"/>
      <c r="AE375" s="1"/>
      <c r="AF375" s="1"/>
      <c r="AG375" s="1"/>
      <c r="AH375" s="1"/>
      <c r="AI375" s="1"/>
      <c r="AJ375" s="1"/>
      <c r="AK375" s="1"/>
      <c r="AL375" s="1"/>
      <c r="AM375" s="1"/>
      <c r="AN375" s="1"/>
      <c r="AO375" s="1"/>
      <c r="AP375" s="1"/>
      <c r="AQ375" s="1"/>
      <c r="AR375" s="1"/>
      <c r="AS375" s="1"/>
      <c r="AT375" s="1"/>
      <c r="AU375" s="1"/>
      <c r="AV375" s="1"/>
      <c r="AW375" s="1"/>
      <c r="AX375" s="1"/>
      <c r="AY375" s="1"/>
      <c r="AZ375" s="1"/>
      <c r="BA375" s="1"/>
      <c r="BB375" s="1"/>
      <c r="BC375" s="1"/>
      <c r="BD375" s="1"/>
      <c r="BE375" s="1"/>
      <c r="BF375" s="1"/>
      <c r="BG375" s="1"/>
      <c r="BH375" s="1"/>
      <c r="BI375" s="1"/>
      <c r="BJ375" s="1"/>
      <c r="BK375" s="1"/>
      <c r="BL375" s="1"/>
      <c r="BM375" s="1"/>
      <c r="BN375" s="1"/>
      <c r="BO375" s="1"/>
      <c r="BP375" s="1"/>
      <c r="BQ375" s="1"/>
      <c r="BR375" s="1"/>
    </row>
    <row r="376" spans="1:70" ht="14.25" customHeight="1" x14ac:dyDescent="0.3">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c r="AC376" s="1"/>
      <c r="AD376" s="1"/>
      <c r="AE376" s="1"/>
      <c r="AF376" s="1"/>
      <c r="AG376" s="1"/>
      <c r="AH376" s="1"/>
      <c r="AI376" s="1"/>
      <c r="AJ376" s="1"/>
      <c r="AK376" s="1"/>
      <c r="AL376" s="1"/>
      <c r="AM376" s="1"/>
      <c r="AN376" s="1"/>
      <c r="AO376" s="1"/>
      <c r="AP376" s="1"/>
      <c r="AQ376" s="1"/>
      <c r="AR376" s="1"/>
      <c r="AS376" s="1"/>
      <c r="AT376" s="1"/>
      <c r="AU376" s="1"/>
      <c r="AV376" s="1"/>
      <c r="AW376" s="1"/>
      <c r="AX376" s="1"/>
      <c r="AY376" s="1"/>
      <c r="AZ376" s="1"/>
      <c r="BA376" s="1"/>
      <c r="BB376" s="1"/>
      <c r="BC376" s="1"/>
      <c r="BD376" s="1"/>
      <c r="BE376" s="1"/>
      <c r="BF376" s="1"/>
      <c r="BG376" s="1"/>
      <c r="BH376" s="1"/>
      <c r="BI376" s="1"/>
      <c r="BJ376" s="1"/>
      <c r="BK376" s="1"/>
      <c r="BL376" s="1"/>
      <c r="BM376" s="1"/>
      <c r="BN376" s="1"/>
      <c r="BO376" s="1"/>
      <c r="BP376" s="1"/>
      <c r="BQ376" s="1"/>
      <c r="BR376" s="1"/>
    </row>
    <row r="377" spans="1:70" ht="14.25" customHeight="1" x14ac:dyDescent="0.3">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c r="AC377" s="1"/>
      <c r="AD377" s="1"/>
      <c r="AE377" s="1"/>
      <c r="AF377" s="1"/>
      <c r="AG377" s="1"/>
      <c r="AH377" s="1"/>
      <c r="AI377" s="1"/>
      <c r="AJ377" s="1"/>
      <c r="AK377" s="1"/>
      <c r="AL377" s="1"/>
      <c r="AM377" s="1"/>
      <c r="AN377" s="1"/>
      <c r="AO377" s="1"/>
      <c r="AP377" s="1"/>
      <c r="AQ377" s="1"/>
      <c r="AR377" s="1"/>
      <c r="AS377" s="1"/>
      <c r="AT377" s="1"/>
      <c r="AU377" s="1"/>
      <c r="AV377" s="1"/>
      <c r="AW377" s="1"/>
      <c r="AX377" s="1"/>
      <c r="AY377" s="1"/>
      <c r="AZ377" s="1"/>
      <c r="BA377" s="1"/>
      <c r="BB377" s="1"/>
      <c r="BC377" s="1"/>
      <c r="BD377" s="1"/>
      <c r="BE377" s="1"/>
      <c r="BF377" s="1"/>
      <c r="BG377" s="1"/>
      <c r="BH377" s="1"/>
      <c r="BI377" s="1"/>
      <c r="BJ377" s="1"/>
      <c r="BK377" s="1"/>
      <c r="BL377" s="1"/>
      <c r="BM377" s="1"/>
      <c r="BN377" s="1"/>
      <c r="BO377" s="1"/>
      <c r="BP377" s="1"/>
      <c r="BQ377" s="1"/>
      <c r="BR377" s="1"/>
    </row>
    <row r="378" spans="1:70" ht="14.25" customHeight="1" x14ac:dyDescent="0.3">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c r="AC378" s="1"/>
      <c r="AD378" s="1"/>
      <c r="AE378" s="1"/>
      <c r="AF378" s="1"/>
      <c r="AG378" s="1"/>
      <c r="AH378" s="1"/>
      <c r="AI378" s="1"/>
      <c r="AJ378" s="1"/>
      <c r="AK378" s="1"/>
      <c r="AL378" s="1"/>
      <c r="AM378" s="1"/>
      <c r="AN378" s="1"/>
      <c r="AO378" s="1"/>
      <c r="AP378" s="1"/>
      <c r="AQ378" s="1"/>
      <c r="AR378" s="1"/>
      <c r="AS378" s="1"/>
      <c r="AT378" s="1"/>
      <c r="AU378" s="1"/>
      <c r="AV378" s="1"/>
      <c r="AW378" s="1"/>
      <c r="AX378" s="1"/>
      <c r="AY378" s="1"/>
      <c r="AZ378" s="1"/>
      <c r="BA378" s="1"/>
      <c r="BB378" s="1"/>
      <c r="BC378" s="1"/>
      <c r="BD378" s="1"/>
      <c r="BE378" s="1"/>
      <c r="BF378" s="1"/>
      <c r="BG378" s="1"/>
      <c r="BH378" s="1"/>
      <c r="BI378" s="1"/>
      <c r="BJ378" s="1"/>
      <c r="BK378" s="1"/>
      <c r="BL378" s="1"/>
      <c r="BM378" s="1"/>
      <c r="BN378" s="1"/>
      <c r="BO378" s="1"/>
      <c r="BP378" s="1"/>
      <c r="BQ378" s="1"/>
      <c r="BR378" s="1"/>
    </row>
    <row r="379" spans="1:70" ht="14.25" customHeight="1" x14ac:dyDescent="0.3">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c r="AC379" s="1"/>
      <c r="AD379" s="1"/>
      <c r="AE379" s="1"/>
      <c r="AF379" s="1"/>
      <c r="AG379" s="1"/>
      <c r="AH379" s="1"/>
      <c r="AI379" s="1"/>
      <c r="AJ379" s="1"/>
      <c r="AK379" s="1"/>
      <c r="AL379" s="1"/>
      <c r="AM379" s="1"/>
      <c r="AN379" s="1"/>
      <c r="AO379" s="1"/>
      <c r="AP379" s="1"/>
      <c r="AQ379" s="1"/>
      <c r="AR379" s="1"/>
      <c r="AS379" s="1"/>
      <c r="AT379" s="1"/>
      <c r="AU379" s="1"/>
      <c r="AV379" s="1"/>
      <c r="AW379" s="1"/>
      <c r="AX379" s="1"/>
      <c r="AY379" s="1"/>
      <c r="AZ379" s="1"/>
      <c r="BA379" s="1"/>
      <c r="BB379" s="1"/>
      <c r="BC379" s="1"/>
      <c r="BD379" s="1"/>
      <c r="BE379" s="1"/>
      <c r="BF379" s="1"/>
      <c r="BG379" s="1"/>
      <c r="BH379" s="1"/>
      <c r="BI379" s="1"/>
      <c r="BJ379" s="1"/>
      <c r="BK379" s="1"/>
      <c r="BL379" s="1"/>
      <c r="BM379" s="1"/>
      <c r="BN379" s="1"/>
      <c r="BO379" s="1"/>
      <c r="BP379" s="1"/>
      <c r="BQ379" s="1"/>
      <c r="BR379" s="1"/>
    </row>
    <row r="380" spans="1:70" ht="14.25" customHeight="1" x14ac:dyDescent="0.3">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c r="AC380" s="1"/>
      <c r="AD380" s="1"/>
      <c r="AE380" s="1"/>
      <c r="AF380" s="1"/>
      <c r="AG380" s="1"/>
      <c r="AH380" s="1"/>
      <c r="AI380" s="1"/>
      <c r="AJ380" s="1"/>
      <c r="AK380" s="1"/>
      <c r="AL380" s="1"/>
      <c r="AM380" s="1"/>
      <c r="AN380" s="1"/>
      <c r="AO380" s="1"/>
      <c r="AP380" s="1"/>
      <c r="AQ380" s="1"/>
      <c r="AR380" s="1"/>
      <c r="AS380" s="1"/>
      <c r="AT380" s="1"/>
      <c r="AU380" s="1"/>
      <c r="AV380" s="1"/>
      <c r="AW380" s="1"/>
      <c r="AX380" s="1"/>
      <c r="AY380" s="1"/>
      <c r="AZ380" s="1"/>
      <c r="BA380" s="1"/>
      <c r="BB380" s="1"/>
      <c r="BC380" s="1"/>
      <c r="BD380" s="1"/>
      <c r="BE380" s="1"/>
      <c r="BF380" s="1"/>
      <c r="BG380" s="1"/>
      <c r="BH380" s="1"/>
      <c r="BI380" s="1"/>
      <c r="BJ380" s="1"/>
      <c r="BK380" s="1"/>
      <c r="BL380" s="1"/>
      <c r="BM380" s="1"/>
      <c r="BN380" s="1"/>
      <c r="BO380" s="1"/>
      <c r="BP380" s="1"/>
      <c r="BQ380" s="1"/>
      <c r="BR380" s="1"/>
    </row>
    <row r="381" spans="1:70" ht="14.25" customHeight="1" x14ac:dyDescent="0.3">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c r="AC381" s="1"/>
      <c r="AD381" s="1"/>
      <c r="AE381" s="1"/>
      <c r="AF381" s="1"/>
      <c r="AG381" s="1"/>
      <c r="AH381" s="1"/>
      <c r="AI381" s="1"/>
      <c r="AJ381" s="1"/>
      <c r="AK381" s="1"/>
      <c r="AL381" s="1"/>
      <c r="AM381" s="1"/>
      <c r="AN381" s="1"/>
      <c r="AO381" s="1"/>
      <c r="AP381" s="1"/>
      <c r="AQ381" s="1"/>
      <c r="AR381" s="1"/>
      <c r="AS381" s="1"/>
      <c r="AT381" s="1"/>
      <c r="AU381" s="1"/>
      <c r="AV381" s="1"/>
      <c r="AW381" s="1"/>
      <c r="AX381" s="1"/>
      <c r="AY381" s="1"/>
      <c r="AZ381" s="1"/>
      <c r="BA381" s="1"/>
      <c r="BB381" s="1"/>
      <c r="BC381" s="1"/>
      <c r="BD381" s="1"/>
      <c r="BE381" s="1"/>
      <c r="BF381" s="1"/>
      <c r="BG381" s="1"/>
      <c r="BH381" s="1"/>
      <c r="BI381" s="1"/>
      <c r="BJ381" s="1"/>
      <c r="BK381" s="1"/>
      <c r="BL381" s="1"/>
      <c r="BM381" s="1"/>
      <c r="BN381" s="1"/>
      <c r="BO381" s="1"/>
      <c r="BP381" s="1"/>
      <c r="BQ381" s="1"/>
      <c r="BR381" s="1"/>
    </row>
    <row r="382" spans="1:70" ht="14.25" customHeight="1" x14ac:dyDescent="0.3">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c r="AC382" s="1"/>
      <c r="AD382" s="1"/>
      <c r="AE382" s="1"/>
      <c r="AF382" s="1"/>
      <c r="AG382" s="1"/>
      <c r="AH382" s="1"/>
      <c r="AI382" s="1"/>
      <c r="AJ382" s="1"/>
      <c r="AK382" s="1"/>
      <c r="AL382" s="1"/>
      <c r="AM382" s="1"/>
      <c r="AN382" s="1"/>
      <c r="AO382" s="1"/>
      <c r="AP382" s="1"/>
      <c r="AQ382" s="1"/>
      <c r="AR382" s="1"/>
      <c r="AS382" s="1"/>
      <c r="AT382" s="1"/>
      <c r="AU382" s="1"/>
      <c r="AV382" s="1"/>
      <c r="AW382" s="1"/>
      <c r="AX382" s="1"/>
      <c r="AY382" s="1"/>
      <c r="AZ382" s="1"/>
      <c r="BA382" s="1"/>
      <c r="BB382" s="1"/>
      <c r="BC382" s="1"/>
      <c r="BD382" s="1"/>
      <c r="BE382" s="1"/>
      <c r="BF382" s="1"/>
      <c r="BG382" s="1"/>
      <c r="BH382" s="1"/>
      <c r="BI382" s="1"/>
      <c r="BJ382" s="1"/>
      <c r="BK382" s="1"/>
      <c r="BL382" s="1"/>
      <c r="BM382" s="1"/>
      <c r="BN382" s="1"/>
      <c r="BO382" s="1"/>
      <c r="BP382" s="1"/>
      <c r="BQ382" s="1"/>
      <c r="BR382" s="1"/>
    </row>
    <row r="383" spans="1:70" ht="14.25" customHeight="1" x14ac:dyDescent="0.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c r="AC383" s="1"/>
      <c r="AD383" s="1"/>
      <c r="AE383" s="1"/>
      <c r="AF383" s="1"/>
      <c r="AG383" s="1"/>
      <c r="AH383" s="1"/>
      <c r="AI383" s="1"/>
      <c r="AJ383" s="1"/>
      <c r="AK383" s="1"/>
      <c r="AL383" s="1"/>
      <c r="AM383" s="1"/>
      <c r="AN383" s="1"/>
      <c r="AO383" s="1"/>
      <c r="AP383" s="1"/>
      <c r="AQ383" s="1"/>
      <c r="AR383" s="1"/>
      <c r="AS383" s="1"/>
      <c r="AT383" s="1"/>
      <c r="AU383" s="1"/>
      <c r="AV383" s="1"/>
      <c r="AW383" s="1"/>
      <c r="AX383" s="1"/>
      <c r="AY383" s="1"/>
      <c r="AZ383" s="1"/>
      <c r="BA383" s="1"/>
      <c r="BB383" s="1"/>
      <c r="BC383" s="1"/>
      <c r="BD383" s="1"/>
      <c r="BE383" s="1"/>
      <c r="BF383" s="1"/>
      <c r="BG383" s="1"/>
      <c r="BH383" s="1"/>
      <c r="BI383" s="1"/>
      <c r="BJ383" s="1"/>
      <c r="BK383" s="1"/>
      <c r="BL383" s="1"/>
      <c r="BM383" s="1"/>
      <c r="BN383" s="1"/>
      <c r="BO383" s="1"/>
      <c r="BP383" s="1"/>
      <c r="BQ383" s="1"/>
      <c r="BR383" s="1"/>
    </row>
    <row r="384" spans="1:70" ht="14.25" customHeight="1" x14ac:dyDescent="0.3">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c r="AC384" s="1"/>
      <c r="AD384" s="1"/>
      <c r="AE384" s="1"/>
      <c r="AF384" s="1"/>
      <c r="AG384" s="1"/>
      <c r="AH384" s="1"/>
      <c r="AI384" s="1"/>
      <c r="AJ384" s="1"/>
      <c r="AK384" s="1"/>
      <c r="AL384" s="1"/>
      <c r="AM384" s="1"/>
      <c r="AN384" s="1"/>
      <c r="AO384" s="1"/>
      <c r="AP384" s="1"/>
      <c r="AQ384" s="1"/>
      <c r="AR384" s="1"/>
      <c r="AS384" s="1"/>
      <c r="AT384" s="1"/>
      <c r="AU384" s="1"/>
      <c r="AV384" s="1"/>
      <c r="AW384" s="1"/>
      <c r="AX384" s="1"/>
      <c r="AY384" s="1"/>
      <c r="AZ384" s="1"/>
      <c r="BA384" s="1"/>
      <c r="BB384" s="1"/>
      <c r="BC384" s="1"/>
      <c r="BD384" s="1"/>
      <c r="BE384" s="1"/>
      <c r="BF384" s="1"/>
      <c r="BG384" s="1"/>
      <c r="BH384" s="1"/>
      <c r="BI384" s="1"/>
      <c r="BJ384" s="1"/>
      <c r="BK384" s="1"/>
      <c r="BL384" s="1"/>
      <c r="BM384" s="1"/>
      <c r="BN384" s="1"/>
      <c r="BO384" s="1"/>
      <c r="BP384" s="1"/>
      <c r="BQ384" s="1"/>
      <c r="BR384" s="1"/>
    </row>
    <row r="385" spans="1:70" ht="14.25" customHeight="1" x14ac:dyDescent="0.3">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c r="AC385" s="1"/>
      <c r="AD385" s="1"/>
      <c r="AE385" s="1"/>
      <c r="AF385" s="1"/>
      <c r="AG385" s="1"/>
      <c r="AH385" s="1"/>
      <c r="AI385" s="1"/>
      <c r="AJ385" s="1"/>
      <c r="AK385" s="1"/>
      <c r="AL385" s="1"/>
      <c r="AM385" s="1"/>
      <c r="AN385" s="1"/>
      <c r="AO385" s="1"/>
      <c r="AP385" s="1"/>
      <c r="AQ385" s="1"/>
      <c r="AR385" s="1"/>
      <c r="AS385" s="1"/>
      <c r="AT385" s="1"/>
      <c r="AU385" s="1"/>
      <c r="AV385" s="1"/>
      <c r="AW385" s="1"/>
      <c r="AX385" s="1"/>
      <c r="AY385" s="1"/>
      <c r="AZ385" s="1"/>
      <c r="BA385" s="1"/>
      <c r="BB385" s="1"/>
      <c r="BC385" s="1"/>
      <c r="BD385" s="1"/>
      <c r="BE385" s="1"/>
      <c r="BF385" s="1"/>
      <c r="BG385" s="1"/>
      <c r="BH385" s="1"/>
      <c r="BI385" s="1"/>
      <c r="BJ385" s="1"/>
      <c r="BK385" s="1"/>
      <c r="BL385" s="1"/>
      <c r="BM385" s="1"/>
      <c r="BN385" s="1"/>
      <c r="BO385" s="1"/>
      <c r="BP385" s="1"/>
      <c r="BQ385" s="1"/>
      <c r="BR385" s="1"/>
    </row>
    <row r="386" spans="1:70" ht="14.25" customHeight="1" x14ac:dyDescent="0.3">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c r="AC386" s="1"/>
      <c r="AD386" s="1"/>
      <c r="AE386" s="1"/>
      <c r="AF386" s="1"/>
      <c r="AG386" s="1"/>
      <c r="AH386" s="1"/>
      <c r="AI386" s="1"/>
      <c r="AJ386" s="1"/>
      <c r="AK386" s="1"/>
      <c r="AL386" s="1"/>
      <c r="AM386" s="1"/>
      <c r="AN386" s="1"/>
      <c r="AO386" s="1"/>
      <c r="AP386" s="1"/>
      <c r="AQ386" s="1"/>
      <c r="AR386" s="1"/>
      <c r="AS386" s="1"/>
      <c r="AT386" s="1"/>
      <c r="AU386" s="1"/>
      <c r="AV386" s="1"/>
      <c r="AW386" s="1"/>
      <c r="AX386" s="1"/>
      <c r="AY386" s="1"/>
      <c r="AZ386" s="1"/>
      <c r="BA386" s="1"/>
      <c r="BB386" s="1"/>
      <c r="BC386" s="1"/>
      <c r="BD386" s="1"/>
      <c r="BE386" s="1"/>
      <c r="BF386" s="1"/>
      <c r="BG386" s="1"/>
      <c r="BH386" s="1"/>
      <c r="BI386" s="1"/>
      <c r="BJ386" s="1"/>
      <c r="BK386" s="1"/>
      <c r="BL386" s="1"/>
      <c r="BM386" s="1"/>
      <c r="BN386" s="1"/>
      <c r="BO386" s="1"/>
      <c r="BP386" s="1"/>
      <c r="BQ386" s="1"/>
      <c r="BR386" s="1"/>
    </row>
    <row r="387" spans="1:70" ht="14.25" customHeight="1" x14ac:dyDescent="0.3">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c r="AC387" s="1"/>
      <c r="AD387" s="1"/>
      <c r="AE387" s="1"/>
      <c r="AF387" s="1"/>
      <c r="AG387" s="1"/>
      <c r="AH387" s="1"/>
      <c r="AI387" s="1"/>
      <c r="AJ387" s="1"/>
      <c r="AK387" s="1"/>
      <c r="AL387" s="1"/>
      <c r="AM387" s="1"/>
      <c r="AN387" s="1"/>
      <c r="AO387" s="1"/>
      <c r="AP387" s="1"/>
      <c r="AQ387" s="1"/>
      <c r="AR387" s="1"/>
      <c r="AS387" s="1"/>
      <c r="AT387" s="1"/>
      <c r="AU387" s="1"/>
      <c r="AV387" s="1"/>
      <c r="AW387" s="1"/>
      <c r="AX387" s="1"/>
      <c r="AY387" s="1"/>
      <c r="AZ387" s="1"/>
      <c r="BA387" s="1"/>
      <c r="BB387" s="1"/>
      <c r="BC387" s="1"/>
      <c r="BD387" s="1"/>
      <c r="BE387" s="1"/>
      <c r="BF387" s="1"/>
      <c r="BG387" s="1"/>
      <c r="BH387" s="1"/>
      <c r="BI387" s="1"/>
      <c r="BJ387" s="1"/>
      <c r="BK387" s="1"/>
      <c r="BL387" s="1"/>
      <c r="BM387" s="1"/>
      <c r="BN387" s="1"/>
      <c r="BO387" s="1"/>
      <c r="BP387" s="1"/>
      <c r="BQ387" s="1"/>
      <c r="BR387" s="1"/>
    </row>
    <row r="388" spans="1:70" ht="14.25" customHeight="1" x14ac:dyDescent="0.3">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c r="AC388" s="1"/>
      <c r="AD388" s="1"/>
      <c r="AE388" s="1"/>
      <c r="AF388" s="1"/>
      <c r="AG388" s="1"/>
      <c r="AH388" s="1"/>
      <c r="AI388" s="1"/>
      <c r="AJ388" s="1"/>
      <c r="AK388" s="1"/>
      <c r="AL388" s="1"/>
      <c r="AM388" s="1"/>
      <c r="AN388" s="1"/>
      <c r="AO388" s="1"/>
      <c r="AP388" s="1"/>
      <c r="AQ388" s="1"/>
      <c r="AR388" s="1"/>
      <c r="AS388" s="1"/>
      <c r="AT388" s="1"/>
      <c r="AU388" s="1"/>
      <c r="AV388" s="1"/>
      <c r="AW388" s="1"/>
      <c r="AX388" s="1"/>
      <c r="AY388" s="1"/>
      <c r="AZ388" s="1"/>
      <c r="BA388" s="1"/>
      <c r="BB388" s="1"/>
      <c r="BC388" s="1"/>
      <c r="BD388" s="1"/>
      <c r="BE388" s="1"/>
      <c r="BF388" s="1"/>
      <c r="BG388" s="1"/>
      <c r="BH388" s="1"/>
      <c r="BI388" s="1"/>
      <c r="BJ388" s="1"/>
      <c r="BK388" s="1"/>
      <c r="BL388" s="1"/>
      <c r="BM388" s="1"/>
      <c r="BN388" s="1"/>
      <c r="BO388" s="1"/>
      <c r="BP388" s="1"/>
      <c r="BQ388" s="1"/>
      <c r="BR388" s="1"/>
    </row>
    <row r="389" spans="1:70" ht="14.25" customHeight="1" x14ac:dyDescent="0.3">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c r="AC389" s="1"/>
      <c r="AD389" s="1"/>
      <c r="AE389" s="1"/>
      <c r="AF389" s="1"/>
      <c r="AG389" s="1"/>
      <c r="AH389" s="1"/>
      <c r="AI389" s="1"/>
      <c r="AJ389" s="1"/>
      <c r="AK389" s="1"/>
      <c r="AL389" s="1"/>
      <c r="AM389" s="1"/>
      <c r="AN389" s="1"/>
      <c r="AO389" s="1"/>
      <c r="AP389" s="1"/>
      <c r="AQ389" s="1"/>
      <c r="AR389" s="1"/>
      <c r="AS389" s="1"/>
      <c r="AT389" s="1"/>
      <c r="AU389" s="1"/>
      <c r="AV389" s="1"/>
      <c r="AW389" s="1"/>
      <c r="AX389" s="1"/>
      <c r="AY389" s="1"/>
      <c r="AZ389" s="1"/>
      <c r="BA389" s="1"/>
      <c r="BB389" s="1"/>
      <c r="BC389" s="1"/>
      <c r="BD389" s="1"/>
      <c r="BE389" s="1"/>
      <c r="BF389" s="1"/>
      <c r="BG389" s="1"/>
      <c r="BH389" s="1"/>
      <c r="BI389" s="1"/>
      <c r="BJ389" s="1"/>
      <c r="BK389" s="1"/>
      <c r="BL389" s="1"/>
      <c r="BM389" s="1"/>
      <c r="BN389" s="1"/>
      <c r="BO389" s="1"/>
      <c r="BP389" s="1"/>
      <c r="BQ389" s="1"/>
      <c r="BR389" s="1"/>
    </row>
    <row r="390" spans="1:70" ht="14.25" customHeight="1" x14ac:dyDescent="0.3">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c r="AC390" s="1"/>
      <c r="AD390" s="1"/>
      <c r="AE390" s="1"/>
      <c r="AF390" s="1"/>
      <c r="AG390" s="1"/>
      <c r="AH390" s="1"/>
      <c r="AI390" s="1"/>
      <c r="AJ390" s="1"/>
      <c r="AK390" s="1"/>
      <c r="AL390" s="1"/>
      <c r="AM390" s="1"/>
      <c r="AN390" s="1"/>
      <c r="AO390" s="1"/>
      <c r="AP390" s="1"/>
      <c r="AQ390" s="1"/>
      <c r="AR390" s="1"/>
      <c r="AS390" s="1"/>
      <c r="AT390" s="1"/>
      <c r="AU390" s="1"/>
      <c r="AV390" s="1"/>
      <c r="AW390" s="1"/>
      <c r="AX390" s="1"/>
      <c r="AY390" s="1"/>
      <c r="AZ390" s="1"/>
      <c r="BA390" s="1"/>
      <c r="BB390" s="1"/>
      <c r="BC390" s="1"/>
      <c r="BD390" s="1"/>
      <c r="BE390" s="1"/>
      <c r="BF390" s="1"/>
      <c r="BG390" s="1"/>
      <c r="BH390" s="1"/>
      <c r="BI390" s="1"/>
      <c r="BJ390" s="1"/>
      <c r="BK390" s="1"/>
      <c r="BL390" s="1"/>
      <c r="BM390" s="1"/>
      <c r="BN390" s="1"/>
      <c r="BO390" s="1"/>
      <c r="BP390" s="1"/>
      <c r="BQ390" s="1"/>
      <c r="BR390" s="1"/>
    </row>
    <row r="391" spans="1:70" ht="14.25" customHeight="1" x14ac:dyDescent="0.3">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c r="AC391" s="1"/>
      <c r="AD391" s="1"/>
      <c r="AE391" s="1"/>
      <c r="AF391" s="1"/>
      <c r="AG391" s="1"/>
      <c r="AH391" s="1"/>
      <c r="AI391" s="1"/>
      <c r="AJ391" s="1"/>
      <c r="AK391" s="1"/>
      <c r="AL391" s="1"/>
      <c r="AM391" s="1"/>
      <c r="AN391" s="1"/>
      <c r="AO391" s="1"/>
      <c r="AP391" s="1"/>
      <c r="AQ391" s="1"/>
      <c r="AR391" s="1"/>
      <c r="AS391" s="1"/>
      <c r="AT391" s="1"/>
      <c r="AU391" s="1"/>
      <c r="AV391" s="1"/>
      <c r="AW391" s="1"/>
      <c r="AX391" s="1"/>
      <c r="AY391" s="1"/>
      <c r="AZ391" s="1"/>
      <c r="BA391" s="1"/>
      <c r="BB391" s="1"/>
      <c r="BC391" s="1"/>
      <c r="BD391" s="1"/>
      <c r="BE391" s="1"/>
      <c r="BF391" s="1"/>
      <c r="BG391" s="1"/>
      <c r="BH391" s="1"/>
      <c r="BI391" s="1"/>
      <c r="BJ391" s="1"/>
      <c r="BK391" s="1"/>
      <c r="BL391" s="1"/>
      <c r="BM391" s="1"/>
      <c r="BN391" s="1"/>
      <c r="BO391" s="1"/>
      <c r="BP391" s="1"/>
      <c r="BQ391" s="1"/>
      <c r="BR391" s="1"/>
    </row>
    <row r="392" spans="1:70" ht="14.25" customHeight="1" x14ac:dyDescent="0.3">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c r="AC392" s="1"/>
      <c r="AD392" s="1"/>
      <c r="AE392" s="1"/>
      <c r="AF392" s="1"/>
      <c r="AG392" s="1"/>
      <c r="AH392" s="1"/>
      <c r="AI392" s="1"/>
      <c r="AJ392" s="1"/>
      <c r="AK392" s="1"/>
      <c r="AL392" s="1"/>
      <c r="AM392" s="1"/>
      <c r="AN392" s="1"/>
      <c r="AO392" s="1"/>
      <c r="AP392" s="1"/>
      <c r="AQ392" s="1"/>
      <c r="AR392" s="1"/>
      <c r="AS392" s="1"/>
      <c r="AT392" s="1"/>
      <c r="AU392" s="1"/>
      <c r="AV392" s="1"/>
      <c r="AW392" s="1"/>
      <c r="AX392" s="1"/>
      <c r="AY392" s="1"/>
      <c r="AZ392" s="1"/>
      <c r="BA392" s="1"/>
      <c r="BB392" s="1"/>
      <c r="BC392" s="1"/>
      <c r="BD392" s="1"/>
      <c r="BE392" s="1"/>
      <c r="BF392" s="1"/>
      <c r="BG392" s="1"/>
      <c r="BH392" s="1"/>
      <c r="BI392" s="1"/>
      <c r="BJ392" s="1"/>
      <c r="BK392" s="1"/>
      <c r="BL392" s="1"/>
      <c r="BM392" s="1"/>
      <c r="BN392" s="1"/>
      <c r="BO392" s="1"/>
      <c r="BP392" s="1"/>
      <c r="BQ392" s="1"/>
      <c r="BR392" s="1"/>
    </row>
    <row r="393" spans="1:70" ht="14.25" customHeight="1" x14ac:dyDescent="0.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c r="AC393" s="1"/>
      <c r="AD393" s="1"/>
      <c r="AE393" s="1"/>
      <c r="AF393" s="1"/>
      <c r="AG393" s="1"/>
      <c r="AH393" s="1"/>
      <c r="AI393" s="1"/>
      <c r="AJ393" s="1"/>
      <c r="AK393" s="1"/>
      <c r="AL393" s="1"/>
      <c r="AM393" s="1"/>
      <c r="AN393" s="1"/>
      <c r="AO393" s="1"/>
      <c r="AP393" s="1"/>
      <c r="AQ393" s="1"/>
      <c r="AR393" s="1"/>
      <c r="AS393" s="1"/>
      <c r="AT393" s="1"/>
      <c r="AU393" s="1"/>
      <c r="AV393" s="1"/>
      <c r="AW393" s="1"/>
      <c r="AX393" s="1"/>
      <c r="AY393" s="1"/>
      <c r="AZ393" s="1"/>
      <c r="BA393" s="1"/>
      <c r="BB393" s="1"/>
      <c r="BC393" s="1"/>
      <c r="BD393" s="1"/>
      <c r="BE393" s="1"/>
      <c r="BF393" s="1"/>
      <c r="BG393" s="1"/>
      <c r="BH393" s="1"/>
      <c r="BI393" s="1"/>
      <c r="BJ393" s="1"/>
      <c r="BK393" s="1"/>
      <c r="BL393" s="1"/>
      <c r="BM393" s="1"/>
      <c r="BN393" s="1"/>
      <c r="BO393" s="1"/>
      <c r="BP393" s="1"/>
      <c r="BQ393" s="1"/>
      <c r="BR393" s="1"/>
    </row>
    <row r="394" spans="1:70" ht="14.25" customHeight="1" x14ac:dyDescent="0.3">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c r="AC394" s="1"/>
      <c r="AD394" s="1"/>
      <c r="AE394" s="1"/>
      <c r="AF394" s="1"/>
      <c r="AG394" s="1"/>
      <c r="AH394" s="1"/>
      <c r="AI394" s="1"/>
      <c r="AJ394" s="1"/>
      <c r="AK394" s="1"/>
      <c r="AL394" s="1"/>
      <c r="AM394" s="1"/>
      <c r="AN394" s="1"/>
      <c r="AO394" s="1"/>
      <c r="AP394" s="1"/>
      <c r="AQ394" s="1"/>
      <c r="AR394" s="1"/>
      <c r="AS394" s="1"/>
      <c r="AT394" s="1"/>
      <c r="AU394" s="1"/>
      <c r="AV394" s="1"/>
      <c r="AW394" s="1"/>
      <c r="AX394" s="1"/>
      <c r="AY394" s="1"/>
      <c r="AZ394" s="1"/>
      <c r="BA394" s="1"/>
      <c r="BB394" s="1"/>
      <c r="BC394" s="1"/>
      <c r="BD394" s="1"/>
      <c r="BE394" s="1"/>
      <c r="BF394" s="1"/>
      <c r="BG394" s="1"/>
      <c r="BH394" s="1"/>
      <c r="BI394" s="1"/>
      <c r="BJ394" s="1"/>
      <c r="BK394" s="1"/>
      <c r="BL394" s="1"/>
      <c r="BM394" s="1"/>
      <c r="BN394" s="1"/>
      <c r="BO394" s="1"/>
      <c r="BP394" s="1"/>
      <c r="BQ394" s="1"/>
      <c r="BR394" s="1"/>
    </row>
    <row r="395" spans="1:70" ht="14.25" customHeight="1" x14ac:dyDescent="0.3">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c r="AC395" s="1"/>
      <c r="AD395" s="1"/>
      <c r="AE395" s="1"/>
      <c r="AF395" s="1"/>
      <c r="AG395" s="1"/>
      <c r="AH395" s="1"/>
      <c r="AI395" s="1"/>
      <c r="AJ395" s="1"/>
      <c r="AK395" s="1"/>
      <c r="AL395" s="1"/>
      <c r="AM395" s="1"/>
      <c r="AN395" s="1"/>
      <c r="AO395" s="1"/>
      <c r="AP395" s="1"/>
      <c r="AQ395" s="1"/>
      <c r="AR395" s="1"/>
      <c r="AS395" s="1"/>
      <c r="AT395" s="1"/>
      <c r="AU395" s="1"/>
      <c r="AV395" s="1"/>
      <c r="AW395" s="1"/>
      <c r="AX395" s="1"/>
      <c r="AY395" s="1"/>
      <c r="AZ395" s="1"/>
      <c r="BA395" s="1"/>
      <c r="BB395" s="1"/>
      <c r="BC395" s="1"/>
      <c r="BD395" s="1"/>
      <c r="BE395" s="1"/>
      <c r="BF395" s="1"/>
      <c r="BG395" s="1"/>
      <c r="BH395" s="1"/>
      <c r="BI395" s="1"/>
      <c r="BJ395" s="1"/>
      <c r="BK395" s="1"/>
      <c r="BL395" s="1"/>
      <c r="BM395" s="1"/>
      <c r="BN395" s="1"/>
      <c r="BO395" s="1"/>
      <c r="BP395" s="1"/>
      <c r="BQ395" s="1"/>
      <c r="BR395" s="1"/>
    </row>
    <row r="396" spans="1:70" ht="14.25" customHeight="1" x14ac:dyDescent="0.3">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c r="AC396" s="1"/>
      <c r="AD396" s="1"/>
      <c r="AE396" s="1"/>
      <c r="AF396" s="1"/>
      <c r="AG396" s="1"/>
      <c r="AH396" s="1"/>
      <c r="AI396" s="1"/>
      <c r="AJ396" s="1"/>
      <c r="AK396" s="1"/>
      <c r="AL396" s="1"/>
      <c r="AM396" s="1"/>
      <c r="AN396" s="1"/>
      <c r="AO396" s="1"/>
      <c r="AP396" s="1"/>
      <c r="AQ396" s="1"/>
      <c r="AR396" s="1"/>
      <c r="AS396" s="1"/>
      <c r="AT396" s="1"/>
      <c r="AU396" s="1"/>
      <c r="AV396" s="1"/>
      <c r="AW396" s="1"/>
      <c r="AX396" s="1"/>
      <c r="AY396" s="1"/>
      <c r="AZ396" s="1"/>
      <c r="BA396" s="1"/>
      <c r="BB396" s="1"/>
      <c r="BC396" s="1"/>
      <c r="BD396" s="1"/>
      <c r="BE396" s="1"/>
      <c r="BF396" s="1"/>
      <c r="BG396" s="1"/>
      <c r="BH396" s="1"/>
      <c r="BI396" s="1"/>
      <c r="BJ396" s="1"/>
      <c r="BK396" s="1"/>
      <c r="BL396" s="1"/>
      <c r="BM396" s="1"/>
      <c r="BN396" s="1"/>
      <c r="BO396" s="1"/>
      <c r="BP396" s="1"/>
      <c r="BQ396" s="1"/>
      <c r="BR396" s="1"/>
    </row>
    <row r="397" spans="1:70" ht="14.25" customHeight="1" x14ac:dyDescent="0.3">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c r="AC397" s="1"/>
      <c r="AD397" s="1"/>
      <c r="AE397" s="1"/>
      <c r="AF397" s="1"/>
      <c r="AG397" s="1"/>
      <c r="AH397" s="1"/>
      <c r="AI397" s="1"/>
      <c r="AJ397" s="1"/>
      <c r="AK397" s="1"/>
      <c r="AL397" s="1"/>
      <c r="AM397" s="1"/>
      <c r="AN397" s="1"/>
      <c r="AO397" s="1"/>
      <c r="AP397" s="1"/>
      <c r="AQ397" s="1"/>
      <c r="AR397" s="1"/>
      <c r="AS397" s="1"/>
      <c r="AT397" s="1"/>
      <c r="AU397" s="1"/>
      <c r="AV397" s="1"/>
      <c r="AW397" s="1"/>
      <c r="AX397" s="1"/>
      <c r="AY397" s="1"/>
      <c r="AZ397" s="1"/>
      <c r="BA397" s="1"/>
      <c r="BB397" s="1"/>
      <c r="BC397" s="1"/>
      <c r="BD397" s="1"/>
      <c r="BE397" s="1"/>
      <c r="BF397" s="1"/>
      <c r="BG397" s="1"/>
      <c r="BH397" s="1"/>
      <c r="BI397" s="1"/>
      <c r="BJ397" s="1"/>
      <c r="BK397" s="1"/>
      <c r="BL397" s="1"/>
      <c r="BM397" s="1"/>
      <c r="BN397" s="1"/>
      <c r="BO397" s="1"/>
      <c r="BP397" s="1"/>
      <c r="BQ397" s="1"/>
      <c r="BR397" s="1"/>
    </row>
    <row r="398" spans="1:70" ht="14.25" customHeight="1" x14ac:dyDescent="0.3">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c r="AC398" s="1"/>
      <c r="AD398" s="1"/>
      <c r="AE398" s="1"/>
      <c r="AF398" s="1"/>
      <c r="AG398" s="1"/>
      <c r="AH398" s="1"/>
      <c r="AI398" s="1"/>
      <c r="AJ398" s="1"/>
      <c r="AK398" s="1"/>
      <c r="AL398" s="1"/>
      <c r="AM398" s="1"/>
      <c r="AN398" s="1"/>
      <c r="AO398" s="1"/>
      <c r="AP398" s="1"/>
      <c r="AQ398" s="1"/>
      <c r="AR398" s="1"/>
      <c r="AS398" s="1"/>
      <c r="AT398" s="1"/>
      <c r="AU398" s="1"/>
      <c r="AV398" s="1"/>
      <c r="AW398" s="1"/>
      <c r="AX398" s="1"/>
      <c r="AY398" s="1"/>
      <c r="AZ398" s="1"/>
      <c r="BA398" s="1"/>
      <c r="BB398" s="1"/>
      <c r="BC398" s="1"/>
      <c r="BD398" s="1"/>
      <c r="BE398" s="1"/>
      <c r="BF398" s="1"/>
      <c r="BG398" s="1"/>
      <c r="BH398" s="1"/>
      <c r="BI398" s="1"/>
      <c r="BJ398" s="1"/>
      <c r="BK398" s="1"/>
      <c r="BL398" s="1"/>
      <c r="BM398" s="1"/>
      <c r="BN398" s="1"/>
      <c r="BO398" s="1"/>
      <c r="BP398" s="1"/>
      <c r="BQ398" s="1"/>
      <c r="BR398" s="1"/>
    </row>
    <row r="399" spans="1:70" ht="14.25" customHeight="1" x14ac:dyDescent="0.3">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c r="AC399" s="1"/>
      <c r="AD399" s="1"/>
      <c r="AE399" s="1"/>
      <c r="AF399" s="1"/>
      <c r="AG399" s="1"/>
      <c r="AH399" s="1"/>
      <c r="AI399" s="1"/>
      <c r="AJ399" s="1"/>
      <c r="AK399" s="1"/>
      <c r="AL399" s="1"/>
      <c r="AM399" s="1"/>
      <c r="AN399" s="1"/>
      <c r="AO399" s="1"/>
      <c r="AP399" s="1"/>
      <c r="AQ399" s="1"/>
      <c r="AR399" s="1"/>
      <c r="AS399" s="1"/>
      <c r="AT399" s="1"/>
      <c r="AU399" s="1"/>
      <c r="AV399" s="1"/>
      <c r="AW399" s="1"/>
      <c r="AX399" s="1"/>
      <c r="AY399" s="1"/>
      <c r="AZ399" s="1"/>
      <c r="BA399" s="1"/>
      <c r="BB399" s="1"/>
      <c r="BC399" s="1"/>
      <c r="BD399" s="1"/>
      <c r="BE399" s="1"/>
      <c r="BF399" s="1"/>
      <c r="BG399" s="1"/>
      <c r="BH399" s="1"/>
      <c r="BI399" s="1"/>
      <c r="BJ399" s="1"/>
      <c r="BK399" s="1"/>
      <c r="BL399" s="1"/>
      <c r="BM399" s="1"/>
      <c r="BN399" s="1"/>
      <c r="BO399" s="1"/>
      <c r="BP399" s="1"/>
      <c r="BQ399" s="1"/>
      <c r="BR399" s="1"/>
    </row>
    <row r="400" spans="1:70" ht="14.25" customHeight="1" x14ac:dyDescent="0.3">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c r="AC400" s="1"/>
      <c r="AD400" s="1"/>
      <c r="AE400" s="1"/>
      <c r="AF400" s="1"/>
      <c r="AG400" s="1"/>
      <c r="AH400" s="1"/>
      <c r="AI400" s="1"/>
      <c r="AJ400" s="1"/>
      <c r="AK400" s="1"/>
      <c r="AL400" s="1"/>
      <c r="AM400" s="1"/>
      <c r="AN400" s="1"/>
      <c r="AO400" s="1"/>
      <c r="AP400" s="1"/>
      <c r="AQ400" s="1"/>
      <c r="AR400" s="1"/>
      <c r="AS400" s="1"/>
      <c r="AT400" s="1"/>
      <c r="AU400" s="1"/>
      <c r="AV400" s="1"/>
      <c r="AW400" s="1"/>
      <c r="AX400" s="1"/>
      <c r="AY400" s="1"/>
      <c r="AZ400" s="1"/>
      <c r="BA400" s="1"/>
      <c r="BB400" s="1"/>
      <c r="BC400" s="1"/>
      <c r="BD400" s="1"/>
      <c r="BE400" s="1"/>
      <c r="BF400" s="1"/>
      <c r="BG400" s="1"/>
      <c r="BH400" s="1"/>
      <c r="BI400" s="1"/>
      <c r="BJ400" s="1"/>
      <c r="BK400" s="1"/>
      <c r="BL400" s="1"/>
      <c r="BM400" s="1"/>
      <c r="BN400" s="1"/>
      <c r="BO400" s="1"/>
      <c r="BP400" s="1"/>
      <c r="BQ400" s="1"/>
      <c r="BR400" s="1"/>
    </row>
    <row r="401" spans="1:70" ht="14.25" customHeight="1" x14ac:dyDescent="0.3">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c r="AC401" s="1"/>
      <c r="AD401" s="1"/>
      <c r="AE401" s="1"/>
      <c r="AF401" s="1"/>
      <c r="AG401" s="1"/>
      <c r="AH401" s="1"/>
      <c r="AI401" s="1"/>
      <c r="AJ401" s="1"/>
      <c r="AK401" s="1"/>
      <c r="AL401" s="1"/>
      <c r="AM401" s="1"/>
      <c r="AN401" s="1"/>
      <c r="AO401" s="1"/>
      <c r="AP401" s="1"/>
      <c r="AQ401" s="1"/>
      <c r="AR401" s="1"/>
      <c r="AS401" s="1"/>
      <c r="AT401" s="1"/>
      <c r="AU401" s="1"/>
      <c r="AV401" s="1"/>
      <c r="AW401" s="1"/>
      <c r="AX401" s="1"/>
      <c r="AY401" s="1"/>
      <c r="AZ401" s="1"/>
      <c r="BA401" s="1"/>
      <c r="BB401" s="1"/>
      <c r="BC401" s="1"/>
      <c r="BD401" s="1"/>
      <c r="BE401" s="1"/>
      <c r="BF401" s="1"/>
      <c r="BG401" s="1"/>
      <c r="BH401" s="1"/>
      <c r="BI401" s="1"/>
      <c r="BJ401" s="1"/>
      <c r="BK401" s="1"/>
      <c r="BL401" s="1"/>
      <c r="BM401" s="1"/>
      <c r="BN401" s="1"/>
      <c r="BO401" s="1"/>
      <c r="BP401" s="1"/>
      <c r="BQ401" s="1"/>
      <c r="BR401" s="1"/>
    </row>
    <row r="402" spans="1:70" ht="14.25" customHeight="1" x14ac:dyDescent="0.3">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c r="AC402" s="1"/>
      <c r="AD402" s="1"/>
      <c r="AE402" s="1"/>
      <c r="AF402" s="1"/>
      <c r="AG402" s="1"/>
      <c r="AH402" s="1"/>
      <c r="AI402" s="1"/>
      <c r="AJ402" s="1"/>
      <c r="AK402" s="1"/>
      <c r="AL402" s="1"/>
      <c r="AM402" s="1"/>
      <c r="AN402" s="1"/>
      <c r="AO402" s="1"/>
      <c r="AP402" s="1"/>
      <c r="AQ402" s="1"/>
      <c r="AR402" s="1"/>
      <c r="AS402" s="1"/>
      <c r="AT402" s="1"/>
      <c r="AU402" s="1"/>
      <c r="AV402" s="1"/>
      <c r="AW402" s="1"/>
      <c r="AX402" s="1"/>
      <c r="AY402" s="1"/>
      <c r="AZ402" s="1"/>
      <c r="BA402" s="1"/>
      <c r="BB402" s="1"/>
      <c r="BC402" s="1"/>
      <c r="BD402" s="1"/>
      <c r="BE402" s="1"/>
      <c r="BF402" s="1"/>
      <c r="BG402" s="1"/>
      <c r="BH402" s="1"/>
      <c r="BI402" s="1"/>
      <c r="BJ402" s="1"/>
      <c r="BK402" s="1"/>
      <c r="BL402" s="1"/>
      <c r="BM402" s="1"/>
      <c r="BN402" s="1"/>
      <c r="BO402" s="1"/>
      <c r="BP402" s="1"/>
      <c r="BQ402" s="1"/>
      <c r="BR402" s="1"/>
    </row>
    <row r="403" spans="1:70" ht="14.25" customHeight="1" x14ac:dyDescent="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c r="AC403" s="1"/>
      <c r="AD403" s="1"/>
      <c r="AE403" s="1"/>
      <c r="AF403" s="1"/>
      <c r="AG403" s="1"/>
      <c r="AH403" s="1"/>
      <c r="AI403" s="1"/>
      <c r="AJ403" s="1"/>
      <c r="AK403" s="1"/>
      <c r="AL403" s="1"/>
      <c r="AM403" s="1"/>
      <c r="AN403" s="1"/>
      <c r="AO403" s="1"/>
      <c r="AP403" s="1"/>
      <c r="AQ403" s="1"/>
      <c r="AR403" s="1"/>
      <c r="AS403" s="1"/>
      <c r="AT403" s="1"/>
      <c r="AU403" s="1"/>
      <c r="AV403" s="1"/>
      <c r="AW403" s="1"/>
      <c r="AX403" s="1"/>
      <c r="AY403" s="1"/>
      <c r="AZ403" s="1"/>
      <c r="BA403" s="1"/>
      <c r="BB403" s="1"/>
      <c r="BC403" s="1"/>
      <c r="BD403" s="1"/>
      <c r="BE403" s="1"/>
      <c r="BF403" s="1"/>
      <c r="BG403" s="1"/>
      <c r="BH403" s="1"/>
      <c r="BI403" s="1"/>
      <c r="BJ403" s="1"/>
      <c r="BK403" s="1"/>
      <c r="BL403" s="1"/>
      <c r="BM403" s="1"/>
      <c r="BN403" s="1"/>
      <c r="BO403" s="1"/>
      <c r="BP403" s="1"/>
      <c r="BQ403" s="1"/>
      <c r="BR403" s="1"/>
    </row>
    <row r="404" spans="1:70" ht="14.25" customHeight="1" x14ac:dyDescent="0.3">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c r="AC404" s="1"/>
      <c r="AD404" s="1"/>
      <c r="AE404" s="1"/>
      <c r="AF404" s="1"/>
      <c r="AG404" s="1"/>
      <c r="AH404" s="1"/>
      <c r="AI404" s="1"/>
      <c r="AJ404" s="1"/>
      <c r="AK404" s="1"/>
      <c r="AL404" s="1"/>
      <c r="AM404" s="1"/>
      <c r="AN404" s="1"/>
      <c r="AO404" s="1"/>
      <c r="AP404" s="1"/>
      <c r="AQ404" s="1"/>
      <c r="AR404" s="1"/>
      <c r="AS404" s="1"/>
      <c r="AT404" s="1"/>
      <c r="AU404" s="1"/>
      <c r="AV404" s="1"/>
      <c r="AW404" s="1"/>
      <c r="AX404" s="1"/>
      <c r="AY404" s="1"/>
      <c r="AZ404" s="1"/>
      <c r="BA404" s="1"/>
      <c r="BB404" s="1"/>
      <c r="BC404" s="1"/>
      <c r="BD404" s="1"/>
      <c r="BE404" s="1"/>
      <c r="BF404" s="1"/>
      <c r="BG404" s="1"/>
      <c r="BH404" s="1"/>
      <c r="BI404" s="1"/>
      <c r="BJ404" s="1"/>
      <c r="BK404" s="1"/>
      <c r="BL404" s="1"/>
      <c r="BM404" s="1"/>
      <c r="BN404" s="1"/>
      <c r="BO404" s="1"/>
      <c r="BP404" s="1"/>
      <c r="BQ404" s="1"/>
      <c r="BR404" s="1"/>
    </row>
    <row r="405" spans="1:70" ht="14.25" customHeight="1" x14ac:dyDescent="0.3">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c r="AC405" s="1"/>
      <c r="AD405" s="1"/>
      <c r="AE405" s="1"/>
      <c r="AF405" s="1"/>
      <c r="AG405" s="1"/>
      <c r="AH405" s="1"/>
      <c r="AI405" s="1"/>
      <c r="AJ405" s="1"/>
      <c r="AK405" s="1"/>
      <c r="AL405" s="1"/>
      <c r="AM405" s="1"/>
      <c r="AN405" s="1"/>
      <c r="AO405" s="1"/>
      <c r="AP405" s="1"/>
      <c r="AQ405" s="1"/>
      <c r="AR405" s="1"/>
      <c r="AS405" s="1"/>
      <c r="AT405" s="1"/>
      <c r="AU405" s="1"/>
      <c r="AV405" s="1"/>
      <c r="AW405" s="1"/>
      <c r="AX405" s="1"/>
      <c r="AY405" s="1"/>
      <c r="AZ405" s="1"/>
      <c r="BA405" s="1"/>
      <c r="BB405" s="1"/>
      <c r="BC405" s="1"/>
      <c r="BD405" s="1"/>
      <c r="BE405" s="1"/>
      <c r="BF405" s="1"/>
      <c r="BG405" s="1"/>
      <c r="BH405" s="1"/>
      <c r="BI405" s="1"/>
      <c r="BJ405" s="1"/>
      <c r="BK405" s="1"/>
      <c r="BL405" s="1"/>
      <c r="BM405" s="1"/>
      <c r="BN405" s="1"/>
      <c r="BO405" s="1"/>
      <c r="BP405" s="1"/>
      <c r="BQ405" s="1"/>
      <c r="BR405" s="1"/>
    </row>
    <row r="406" spans="1:70" ht="14.25" customHeight="1" x14ac:dyDescent="0.3">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c r="AC406" s="1"/>
      <c r="AD406" s="1"/>
      <c r="AE406" s="1"/>
      <c r="AF406" s="1"/>
      <c r="AG406" s="1"/>
      <c r="AH406" s="1"/>
      <c r="AI406" s="1"/>
      <c r="AJ406" s="1"/>
      <c r="AK406" s="1"/>
      <c r="AL406" s="1"/>
      <c r="AM406" s="1"/>
      <c r="AN406" s="1"/>
      <c r="AO406" s="1"/>
      <c r="AP406" s="1"/>
      <c r="AQ406" s="1"/>
      <c r="AR406" s="1"/>
      <c r="AS406" s="1"/>
      <c r="AT406" s="1"/>
      <c r="AU406" s="1"/>
      <c r="AV406" s="1"/>
      <c r="AW406" s="1"/>
      <c r="AX406" s="1"/>
      <c r="AY406" s="1"/>
      <c r="AZ406" s="1"/>
      <c r="BA406" s="1"/>
      <c r="BB406" s="1"/>
      <c r="BC406" s="1"/>
      <c r="BD406" s="1"/>
      <c r="BE406" s="1"/>
      <c r="BF406" s="1"/>
      <c r="BG406" s="1"/>
      <c r="BH406" s="1"/>
      <c r="BI406" s="1"/>
      <c r="BJ406" s="1"/>
      <c r="BK406" s="1"/>
      <c r="BL406" s="1"/>
      <c r="BM406" s="1"/>
      <c r="BN406" s="1"/>
      <c r="BO406" s="1"/>
      <c r="BP406" s="1"/>
      <c r="BQ406" s="1"/>
      <c r="BR406" s="1"/>
    </row>
    <row r="407" spans="1:70" ht="14.25" customHeight="1" x14ac:dyDescent="0.3">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c r="AC407" s="1"/>
      <c r="AD407" s="1"/>
      <c r="AE407" s="1"/>
      <c r="AF407" s="1"/>
      <c r="AG407" s="1"/>
      <c r="AH407" s="1"/>
      <c r="AI407" s="1"/>
      <c r="AJ407" s="1"/>
      <c r="AK407" s="1"/>
      <c r="AL407" s="1"/>
      <c r="AM407" s="1"/>
      <c r="AN407" s="1"/>
      <c r="AO407" s="1"/>
      <c r="AP407" s="1"/>
      <c r="AQ407" s="1"/>
      <c r="AR407" s="1"/>
      <c r="AS407" s="1"/>
      <c r="AT407" s="1"/>
      <c r="AU407" s="1"/>
      <c r="AV407" s="1"/>
      <c r="AW407" s="1"/>
      <c r="AX407" s="1"/>
      <c r="AY407" s="1"/>
      <c r="AZ407" s="1"/>
      <c r="BA407" s="1"/>
      <c r="BB407" s="1"/>
      <c r="BC407" s="1"/>
      <c r="BD407" s="1"/>
      <c r="BE407" s="1"/>
      <c r="BF407" s="1"/>
      <c r="BG407" s="1"/>
      <c r="BH407" s="1"/>
      <c r="BI407" s="1"/>
      <c r="BJ407" s="1"/>
      <c r="BK407" s="1"/>
      <c r="BL407" s="1"/>
      <c r="BM407" s="1"/>
      <c r="BN407" s="1"/>
      <c r="BO407" s="1"/>
      <c r="BP407" s="1"/>
      <c r="BQ407" s="1"/>
      <c r="BR407" s="1"/>
    </row>
    <row r="408" spans="1:70" ht="14.25" customHeight="1" x14ac:dyDescent="0.3">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c r="AC408" s="1"/>
      <c r="AD408" s="1"/>
      <c r="AE408" s="1"/>
      <c r="AF408" s="1"/>
      <c r="AG408" s="1"/>
      <c r="AH408" s="1"/>
      <c r="AI408" s="1"/>
      <c r="AJ408" s="1"/>
      <c r="AK408" s="1"/>
      <c r="AL408" s="1"/>
      <c r="AM408" s="1"/>
      <c r="AN408" s="1"/>
      <c r="AO408" s="1"/>
      <c r="AP408" s="1"/>
      <c r="AQ408" s="1"/>
      <c r="AR408" s="1"/>
      <c r="AS408" s="1"/>
      <c r="AT408" s="1"/>
      <c r="AU408" s="1"/>
      <c r="AV408" s="1"/>
      <c r="AW408" s="1"/>
      <c r="AX408" s="1"/>
      <c r="AY408" s="1"/>
      <c r="AZ408" s="1"/>
      <c r="BA408" s="1"/>
      <c r="BB408" s="1"/>
      <c r="BC408" s="1"/>
      <c r="BD408" s="1"/>
      <c r="BE408" s="1"/>
      <c r="BF408" s="1"/>
      <c r="BG408" s="1"/>
      <c r="BH408" s="1"/>
      <c r="BI408" s="1"/>
      <c r="BJ408" s="1"/>
      <c r="BK408" s="1"/>
      <c r="BL408" s="1"/>
      <c r="BM408" s="1"/>
      <c r="BN408" s="1"/>
      <c r="BO408" s="1"/>
      <c r="BP408" s="1"/>
      <c r="BQ408" s="1"/>
      <c r="BR408" s="1"/>
    </row>
    <row r="409" spans="1:70" ht="14.25" customHeight="1" x14ac:dyDescent="0.3">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c r="AC409" s="1"/>
      <c r="AD409" s="1"/>
      <c r="AE409" s="1"/>
      <c r="AF409" s="1"/>
      <c r="AG409" s="1"/>
      <c r="AH409" s="1"/>
      <c r="AI409" s="1"/>
      <c r="AJ409" s="1"/>
      <c r="AK409" s="1"/>
      <c r="AL409" s="1"/>
      <c r="AM409" s="1"/>
      <c r="AN409" s="1"/>
      <c r="AO409" s="1"/>
      <c r="AP409" s="1"/>
      <c r="AQ409" s="1"/>
      <c r="AR409" s="1"/>
      <c r="AS409" s="1"/>
      <c r="AT409" s="1"/>
      <c r="AU409" s="1"/>
      <c r="AV409" s="1"/>
      <c r="AW409" s="1"/>
      <c r="AX409" s="1"/>
      <c r="AY409" s="1"/>
      <c r="AZ409" s="1"/>
      <c r="BA409" s="1"/>
      <c r="BB409" s="1"/>
      <c r="BC409" s="1"/>
      <c r="BD409" s="1"/>
      <c r="BE409" s="1"/>
      <c r="BF409" s="1"/>
      <c r="BG409" s="1"/>
      <c r="BH409" s="1"/>
      <c r="BI409" s="1"/>
      <c r="BJ409" s="1"/>
      <c r="BK409" s="1"/>
      <c r="BL409" s="1"/>
      <c r="BM409" s="1"/>
      <c r="BN409" s="1"/>
      <c r="BO409" s="1"/>
      <c r="BP409" s="1"/>
      <c r="BQ409" s="1"/>
      <c r="BR409" s="1"/>
    </row>
    <row r="410" spans="1:70" ht="14.25" customHeight="1" x14ac:dyDescent="0.3">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c r="AC410" s="1"/>
      <c r="AD410" s="1"/>
      <c r="AE410" s="1"/>
      <c r="AF410" s="1"/>
      <c r="AG410" s="1"/>
      <c r="AH410" s="1"/>
      <c r="AI410" s="1"/>
      <c r="AJ410" s="1"/>
      <c r="AK410" s="1"/>
      <c r="AL410" s="1"/>
      <c r="AM410" s="1"/>
      <c r="AN410" s="1"/>
      <c r="AO410" s="1"/>
      <c r="AP410" s="1"/>
      <c r="AQ410" s="1"/>
      <c r="AR410" s="1"/>
      <c r="AS410" s="1"/>
      <c r="AT410" s="1"/>
      <c r="AU410" s="1"/>
      <c r="AV410" s="1"/>
      <c r="AW410" s="1"/>
      <c r="AX410" s="1"/>
      <c r="AY410" s="1"/>
      <c r="AZ410" s="1"/>
      <c r="BA410" s="1"/>
      <c r="BB410" s="1"/>
      <c r="BC410" s="1"/>
      <c r="BD410" s="1"/>
      <c r="BE410" s="1"/>
      <c r="BF410" s="1"/>
      <c r="BG410" s="1"/>
      <c r="BH410" s="1"/>
      <c r="BI410" s="1"/>
      <c r="BJ410" s="1"/>
      <c r="BK410" s="1"/>
      <c r="BL410" s="1"/>
      <c r="BM410" s="1"/>
      <c r="BN410" s="1"/>
      <c r="BO410" s="1"/>
      <c r="BP410" s="1"/>
      <c r="BQ410" s="1"/>
      <c r="BR410" s="1"/>
    </row>
    <row r="411" spans="1:70" ht="14.25" customHeight="1" x14ac:dyDescent="0.3">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c r="AC411" s="1"/>
      <c r="AD411" s="1"/>
      <c r="AE411" s="1"/>
      <c r="AF411" s="1"/>
      <c r="AG411" s="1"/>
      <c r="AH411" s="1"/>
      <c r="AI411" s="1"/>
      <c r="AJ411" s="1"/>
      <c r="AK411" s="1"/>
      <c r="AL411" s="1"/>
      <c r="AM411" s="1"/>
      <c r="AN411" s="1"/>
      <c r="AO411" s="1"/>
      <c r="AP411" s="1"/>
      <c r="AQ411" s="1"/>
      <c r="AR411" s="1"/>
      <c r="AS411" s="1"/>
      <c r="AT411" s="1"/>
      <c r="AU411" s="1"/>
      <c r="AV411" s="1"/>
      <c r="AW411" s="1"/>
      <c r="AX411" s="1"/>
      <c r="AY411" s="1"/>
      <c r="AZ411" s="1"/>
      <c r="BA411" s="1"/>
      <c r="BB411" s="1"/>
      <c r="BC411" s="1"/>
      <c r="BD411" s="1"/>
      <c r="BE411" s="1"/>
      <c r="BF411" s="1"/>
      <c r="BG411" s="1"/>
      <c r="BH411" s="1"/>
      <c r="BI411" s="1"/>
      <c r="BJ411" s="1"/>
      <c r="BK411" s="1"/>
      <c r="BL411" s="1"/>
      <c r="BM411" s="1"/>
      <c r="BN411" s="1"/>
      <c r="BO411" s="1"/>
      <c r="BP411" s="1"/>
      <c r="BQ411" s="1"/>
      <c r="BR411" s="1"/>
    </row>
    <row r="412" spans="1:70" ht="14.25" customHeight="1" x14ac:dyDescent="0.3">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c r="AC412" s="1"/>
      <c r="AD412" s="1"/>
      <c r="AE412" s="1"/>
      <c r="AF412" s="1"/>
      <c r="AG412" s="1"/>
      <c r="AH412" s="1"/>
      <c r="AI412" s="1"/>
      <c r="AJ412" s="1"/>
      <c r="AK412" s="1"/>
      <c r="AL412" s="1"/>
      <c r="AM412" s="1"/>
      <c r="AN412" s="1"/>
      <c r="AO412" s="1"/>
      <c r="AP412" s="1"/>
      <c r="AQ412" s="1"/>
      <c r="AR412" s="1"/>
      <c r="AS412" s="1"/>
      <c r="AT412" s="1"/>
      <c r="AU412" s="1"/>
      <c r="AV412" s="1"/>
      <c r="AW412" s="1"/>
      <c r="AX412" s="1"/>
      <c r="AY412" s="1"/>
      <c r="AZ412" s="1"/>
      <c r="BA412" s="1"/>
      <c r="BB412" s="1"/>
      <c r="BC412" s="1"/>
      <c r="BD412" s="1"/>
      <c r="BE412" s="1"/>
      <c r="BF412" s="1"/>
      <c r="BG412" s="1"/>
      <c r="BH412" s="1"/>
      <c r="BI412" s="1"/>
      <c r="BJ412" s="1"/>
      <c r="BK412" s="1"/>
      <c r="BL412" s="1"/>
      <c r="BM412" s="1"/>
      <c r="BN412" s="1"/>
      <c r="BO412" s="1"/>
      <c r="BP412" s="1"/>
      <c r="BQ412" s="1"/>
      <c r="BR412" s="1"/>
    </row>
    <row r="413" spans="1:70" ht="14.25" customHeight="1" x14ac:dyDescent="0.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c r="AC413" s="1"/>
      <c r="AD413" s="1"/>
      <c r="AE413" s="1"/>
      <c r="AF413" s="1"/>
      <c r="AG413" s="1"/>
      <c r="AH413" s="1"/>
      <c r="AI413" s="1"/>
      <c r="AJ413" s="1"/>
      <c r="AK413" s="1"/>
      <c r="AL413" s="1"/>
      <c r="AM413" s="1"/>
      <c r="AN413" s="1"/>
      <c r="AO413" s="1"/>
      <c r="AP413" s="1"/>
      <c r="AQ413" s="1"/>
      <c r="AR413" s="1"/>
      <c r="AS413" s="1"/>
      <c r="AT413" s="1"/>
      <c r="AU413" s="1"/>
      <c r="AV413" s="1"/>
      <c r="AW413" s="1"/>
      <c r="AX413" s="1"/>
      <c r="AY413" s="1"/>
      <c r="AZ413" s="1"/>
      <c r="BA413" s="1"/>
      <c r="BB413" s="1"/>
      <c r="BC413" s="1"/>
      <c r="BD413" s="1"/>
      <c r="BE413" s="1"/>
      <c r="BF413" s="1"/>
      <c r="BG413" s="1"/>
      <c r="BH413" s="1"/>
      <c r="BI413" s="1"/>
      <c r="BJ413" s="1"/>
      <c r="BK413" s="1"/>
      <c r="BL413" s="1"/>
      <c r="BM413" s="1"/>
      <c r="BN413" s="1"/>
      <c r="BO413" s="1"/>
      <c r="BP413" s="1"/>
      <c r="BQ413" s="1"/>
      <c r="BR413" s="1"/>
    </row>
    <row r="414" spans="1:70" ht="14.25" customHeight="1" x14ac:dyDescent="0.3">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c r="AC414" s="1"/>
      <c r="AD414" s="1"/>
      <c r="AE414" s="1"/>
      <c r="AF414" s="1"/>
      <c r="AG414" s="1"/>
      <c r="AH414" s="1"/>
      <c r="AI414" s="1"/>
      <c r="AJ414" s="1"/>
      <c r="AK414" s="1"/>
      <c r="AL414" s="1"/>
      <c r="AM414" s="1"/>
      <c r="AN414" s="1"/>
      <c r="AO414" s="1"/>
      <c r="AP414" s="1"/>
      <c r="AQ414" s="1"/>
      <c r="AR414" s="1"/>
      <c r="AS414" s="1"/>
      <c r="AT414" s="1"/>
      <c r="AU414" s="1"/>
      <c r="AV414" s="1"/>
      <c r="AW414" s="1"/>
      <c r="AX414" s="1"/>
      <c r="AY414" s="1"/>
      <c r="AZ414" s="1"/>
      <c r="BA414" s="1"/>
      <c r="BB414" s="1"/>
      <c r="BC414" s="1"/>
      <c r="BD414" s="1"/>
      <c r="BE414" s="1"/>
      <c r="BF414" s="1"/>
      <c r="BG414" s="1"/>
      <c r="BH414" s="1"/>
      <c r="BI414" s="1"/>
      <c r="BJ414" s="1"/>
      <c r="BK414" s="1"/>
      <c r="BL414" s="1"/>
      <c r="BM414" s="1"/>
      <c r="BN414" s="1"/>
      <c r="BO414" s="1"/>
      <c r="BP414" s="1"/>
      <c r="BQ414" s="1"/>
      <c r="BR414" s="1"/>
    </row>
    <row r="415" spans="1:70" ht="14.25" customHeight="1" x14ac:dyDescent="0.3">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c r="AC415" s="1"/>
      <c r="AD415" s="1"/>
      <c r="AE415" s="1"/>
      <c r="AF415" s="1"/>
      <c r="AG415" s="1"/>
      <c r="AH415" s="1"/>
      <c r="AI415" s="1"/>
      <c r="AJ415" s="1"/>
      <c r="AK415" s="1"/>
      <c r="AL415" s="1"/>
      <c r="AM415" s="1"/>
      <c r="AN415" s="1"/>
      <c r="AO415" s="1"/>
      <c r="AP415" s="1"/>
      <c r="AQ415" s="1"/>
      <c r="AR415" s="1"/>
      <c r="AS415" s="1"/>
      <c r="AT415" s="1"/>
      <c r="AU415" s="1"/>
      <c r="AV415" s="1"/>
      <c r="AW415" s="1"/>
      <c r="AX415" s="1"/>
      <c r="AY415" s="1"/>
      <c r="AZ415" s="1"/>
      <c r="BA415" s="1"/>
      <c r="BB415" s="1"/>
      <c r="BC415" s="1"/>
      <c r="BD415" s="1"/>
      <c r="BE415" s="1"/>
      <c r="BF415" s="1"/>
      <c r="BG415" s="1"/>
      <c r="BH415" s="1"/>
      <c r="BI415" s="1"/>
      <c r="BJ415" s="1"/>
      <c r="BK415" s="1"/>
      <c r="BL415" s="1"/>
      <c r="BM415" s="1"/>
      <c r="BN415" s="1"/>
      <c r="BO415" s="1"/>
      <c r="BP415" s="1"/>
      <c r="BQ415" s="1"/>
      <c r="BR415" s="1"/>
    </row>
    <row r="416" spans="1:70" ht="14.25" customHeight="1" x14ac:dyDescent="0.3">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c r="AC416" s="1"/>
      <c r="AD416" s="1"/>
      <c r="AE416" s="1"/>
      <c r="AF416" s="1"/>
      <c r="AG416" s="1"/>
      <c r="AH416" s="1"/>
      <c r="AI416" s="1"/>
      <c r="AJ416" s="1"/>
      <c r="AK416" s="1"/>
      <c r="AL416" s="1"/>
      <c r="AM416" s="1"/>
      <c r="AN416" s="1"/>
      <c r="AO416" s="1"/>
      <c r="AP416" s="1"/>
      <c r="AQ416" s="1"/>
      <c r="AR416" s="1"/>
      <c r="AS416" s="1"/>
      <c r="AT416" s="1"/>
      <c r="AU416" s="1"/>
      <c r="AV416" s="1"/>
      <c r="AW416" s="1"/>
      <c r="AX416" s="1"/>
      <c r="AY416" s="1"/>
      <c r="AZ416" s="1"/>
      <c r="BA416" s="1"/>
      <c r="BB416" s="1"/>
      <c r="BC416" s="1"/>
      <c r="BD416" s="1"/>
      <c r="BE416" s="1"/>
      <c r="BF416" s="1"/>
      <c r="BG416" s="1"/>
      <c r="BH416" s="1"/>
      <c r="BI416" s="1"/>
      <c r="BJ416" s="1"/>
      <c r="BK416" s="1"/>
      <c r="BL416" s="1"/>
      <c r="BM416" s="1"/>
      <c r="BN416" s="1"/>
      <c r="BO416" s="1"/>
      <c r="BP416" s="1"/>
      <c r="BQ416" s="1"/>
      <c r="BR416" s="1"/>
    </row>
    <row r="417" spans="1:70" ht="14.25" customHeight="1" x14ac:dyDescent="0.3">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c r="AC417" s="1"/>
      <c r="AD417" s="1"/>
      <c r="AE417" s="1"/>
      <c r="AF417" s="1"/>
      <c r="AG417" s="1"/>
      <c r="AH417" s="1"/>
      <c r="AI417" s="1"/>
      <c r="AJ417" s="1"/>
      <c r="AK417" s="1"/>
      <c r="AL417" s="1"/>
      <c r="AM417" s="1"/>
      <c r="AN417" s="1"/>
      <c r="AO417" s="1"/>
      <c r="AP417" s="1"/>
      <c r="AQ417" s="1"/>
      <c r="AR417" s="1"/>
      <c r="AS417" s="1"/>
      <c r="AT417" s="1"/>
      <c r="AU417" s="1"/>
      <c r="AV417" s="1"/>
      <c r="AW417" s="1"/>
      <c r="AX417" s="1"/>
      <c r="AY417" s="1"/>
      <c r="AZ417" s="1"/>
      <c r="BA417" s="1"/>
      <c r="BB417" s="1"/>
      <c r="BC417" s="1"/>
      <c r="BD417" s="1"/>
      <c r="BE417" s="1"/>
      <c r="BF417" s="1"/>
      <c r="BG417" s="1"/>
      <c r="BH417" s="1"/>
      <c r="BI417" s="1"/>
      <c r="BJ417" s="1"/>
      <c r="BK417" s="1"/>
      <c r="BL417" s="1"/>
      <c r="BM417" s="1"/>
      <c r="BN417" s="1"/>
      <c r="BO417" s="1"/>
      <c r="BP417" s="1"/>
      <c r="BQ417" s="1"/>
      <c r="BR417" s="1"/>
    </row>
    <row r="418" spans="1:70" ht="14.25" customHeight="1" x14ac:dyDescent="0.3">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c r="AC418" s="1"/>
      <c r="AD418" s="1"/>
      <c r="AE418" s="1"/>
      <c r="AF418" s="1"/>
      <c r="AG418" s="1"/>
      <c r="AH418" s="1"/>
      <c r="AI418" s="1"/>
      <c r="AJ418" s="1"/>
      <c r="AK418" s="1"/>
      <c r="AL418" s="1"/>
      <c r="AM418" s="1"/>
      <c r="AN418" s="1"/>
      <c r="AO418" s="1"/>
      <c r="AP418" s="1"/>
      <c r="AQ418" s="1"/>
      <c r="AR418" s="1"/>
      <c r="AS418" s="1"/>
      <c r="AT418" s="1"/>
      <c r="AU418" s="1"/>
      <c r="AV418" s="1"/>
      <c r="AW418" s="1"/>
      <c r="AX418" s="1"/>
      <c r="AY418" s="1"/>
      <c r="AZ418" s="1"/>
      <c r="BA418" s="1"/>
      <c r="BB418" s="1"/>
      <c r="BC418" s="1"/>
      <c r="BD418" s="1"/>
      <c r="BE418" s="1"/>
      <c r="BF418" s="1"/>
      <c r="BG418" s="1"/>
      <c r="BH418" s="1"/>
      <c r="BI418" s="1"/>
      <c r="BJ418" s="1"/>
      <c r="BK418" s="1"/>
      <c r="BL418" s="1"/>
      <c r="BM418" s="1"/>
      <c r="BN418" s="1"/>
      <c r="BO418" s="1"/>
      <c r="BP418" s="1"/>
      <c r="BQ418" s="1"/>
      <c r="BR418" s="1"/>
    </row>
    <row r="419" spans="1:70" ht="14.25" customHeight="1" x14ac:dyDescent="0.3">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c r="AC419" s="1"/>
      <c r="AD419" s="1"/>
      <c r="AE419" s="1"/>
      <c r="AF419" s="1"/>
      <c r="AG419" s="1"/>
      <c r="AH419" s="1"/>
      <c r="AI419" s="1"/>
      <c r="AJ419" s="1"/>
      <c r="AK419" s="1"/>
      <c r="AL419" s="1"/>
      <c r="AM419" s="1"/>
      <c r="AN419" s="1"/>
      <c r="AO419" s="1"/>
      <c r="AP419" s="1"/>
      <c r="AQ419" s="1"/>
      <c r="AR419" s="1"/>
      <c r="AS419" s="1"/>
      <c r="AT419" s="1"/>
      <c r="AU419" s="1"/>
      <c r="AV419" s="1"/>
      <c r="AW419" s="1"/>
      <c r="AX419" s="1"/>
      <c r="AY419" s="1"/>
      <c r="AZ419" s="1"/>
      <c r="BA419" s="1"/>
      <c r="BB419" s="1"/>
      <c r="BC419" s="1"/>
      <c r="BD419" s="1"/>
      <c r="BE419" s="1"/>
      <c r="BF419" s="1"/>
      <c r="BG419" s="1"/>
      <c r="BH419" s="1"/>
      <c r="BI419" s="1"/>
      <c r="BJ419" s="1"/>
      <c r="BK419" s="1"/>
      <c r="BL419" s="1"/>
      <c r="BM419" s="1"/>
      <c r="BN419" s="1"/>
      <c r="BO419" s="1"/>
      <c r="BP419" s="1"/>
      <c r="BQ419" s="1"/>
      <c r="BR419" s="1"/>
    </row>
    <row r="420" spans="1:70" ht="14.25" customHeight="1" x14ac:dyDescent="0.3">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c r="AC420" s="1"/>
      <c r="AD420" s="1"/>
      <c r="AE420" s="1"/>
      <c r="AF420" s="1"/>
      <c r="AG420" s="1"/>
      <c r="AH420" s="1"/>
      <c r="AI420" s="1"/>
      <c r="AJ420" s="1"/>
      <c r="AK420" s="1"/>
      <c r="AL420" s="1"/>
      <c r="AM420" s="1"/>
      <c r="AN420" s="1"/>
      <c r="AO420" s="1"/>
      <c r="AP420" s="1"/>
      <c r="AQ420" s="1"/>
      <c r="AR420" s="1"/>
      <c r="AS420" s="1"/>
      <c r="AT420" s="1"/>
      <c r="AU420" s="1"/>
      <c r="AV420" s="1"/>
      <c r="AW420" s="1"/>
      <c r="AX420" s="1"/>
      <c r="AY420" s="1"/>
      <c r="AZ420" s="1"/>
      <c r="BA420" s="1"/>
      <c r="BB420" s="1"/>
      <c r="BC420" s="1"/>
      <c r="BD420" s="1"/>
      <c r="BE420" s="1"/>
      <c r="BF420" s="1"/>
      <c r="BG420" s="1"/>
      <c r="BH420" s="1"/>
      <c r="BI420" s="1"/>
      <c r="BJ420" s="1"/>
      <c r="BK420" s="1"/>
      <c r="BL420" s="1"/>
      <c r="BM420" s="1"/>
      <c r="BN420" s="1"/>
      <c r="BO420" s="1"/>
      <c r="BP420" s="1"/>
      <c r="BQ420" s="1"/>
      <c r="BR420" s="1"/>
    </row>
    <row r="421" spans="1:70" ht="14.25" customHeight="1" x14ac:dyDescent="0.3">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c r="AC421" s="1"/>
      <c r="AD421" s="1"/>
      <c r="AE421" s="1"/>
      <c r="AF421" s="1"/>
      <c r="AG421" s="1"/>
      <c r="AH421" s="1"/>
      <c r="AI421" s="1"/>
      <c r="AJ421" s="1"/>
      <c r="AK421" s="1"/>
      <c r="AL421" s="1"/>
      <c r="AM421" s="1"/>
      <c r="AN421" s="1"/>
      <c r="AO421" s="1"/>
      <c r="AP421" s="1"/>
      <c r="AQ421" s="1"/>
      <c r="AR421" s="1"/>
      <c r="AS421" s="1"/>
      <c r="AT421" s="1"/>
      <c r="AU421" s="1"/>
      <c r="AV421" s="1"/>
      <c r="AW421" s="1"/>
      <c r="AX421" s="1"/>
      <c r="AY421" s="1"/>
      <c r="AZ421" s="1"/>
      <c r="BA421" s="1"/>
      <c r="BB421" s="1"/>
      <c r="BC421" s="1"/>
      <c r="BD421" s="1"/>
      <c r="BE421" s="1"/>
      <c r="BF421" s="1"/>
      <c r="BG421" s="1"/>
      <c r="BH421" s="1"/>
      <c r="BI421" s="1"/>
      <c r="BJ421" s="1"/>
      <c r="BK421" s="1"/>
      <c r="BL421" s="1"/>
      <c r="BM421" s="1"/>
      <c r="BN421" s="1"/>
      <c r="BO421" s="1"/>
      <c r="BP421" s="1"/>
      <c r="BQ421" s="1"/>
      <c r="BR421" s="1"/>
    </row>
    <row r="422" spans="1:70" ht="14.25" customHeight="1" x14ac:dyDescent="0.3">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c r="AC422" s="1"/>
      <c r="AD422" s="1"/>
      <c r="AE422" s="1"/>
      <c r="AF422" s="1"/>
      <c r="AG422" s="1"/>
      <c r="AH422" s="1"/>
      <c r="AI422" s="1"/>
      <c r="AJ422" s="1"/>
      <c r="AK422" s="1"/>
      <c r="AL422" s="1"/>
      <c r="AM422" s="1"/>
      <c r="AN422" s="1"/>
      <c r="AO422" s="1"/>
      <c r="AP422" s="1"/>
      <c r="AQ422" s="1"/>
      <c r="AR422" s="1"/>
      <c r="AS422" s="1"/>
      <c r="AT422" s="1"/>
      <c r="AU422" s="1"/>
      <c r="AV422" s="1"/>
      <c r="AW422" s="1"/>
      <c r="AX422" s="1"/>
      <c r="AY422" s="1"/>
      <c r="AZ422" s="1"/>
      <c r="BA422" s="1"/>
      <c r="BB422" s="1"/>
      <c r="BC422" s="1"/>
      <c r="BD422" s="1"/>
      <c r="BE422" s="1"/>
      <c r="BF422" s="1"/>
      <c r="BG422" s="1"/>
      <c r="BH422" s="1"/>
      <c r="BI422" s="1"/>
      <c r="BJ422" s="1"/>
      <c r="BK422" s="1"/>
      <c r="BL422" s="1"/>
      <c r="BM422" s="1"/>
      <c r="BN422" s="1"/>
      <c r="BO422" s="1"/>
      <c r="BP422" s="1"/>
      <c r="BQ422" s="1"/>
      <c r="BR422" s="1"/>
    </row>
    <row r="423" spans="1:70" ht="14.25" customHeight="1" x14ac:dyDescent="0.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c r="AC423" s="1"/>
      <c r="AD423" s="1"/>
      <c r="AE423" s="1"/>
      <c r="AF423" s="1"/>
      <c r="AG423" s="1"/>
      <c r="AH423" s="1"/>
      <c r="AI423" s="1"/>
      <c r="AJ423" s="1"/>
      <c r="AK423" s="1"/>
      <c r="AL423" s="1"/>
      <c r="AM423" s="1"/>
      <c r="AN423" s="1"/>
      <c r="AO423" s="1"/>
      <c r="AP423" s="1"/>
      <c r="AQ423" s="1"/>
      <c r="AR423" s="1"/>
      <c r="AS423" s="1"/>
      <c r="AT423" s="1"/>
      <c r="AU423" s="1"/>
      <c r="AV423" s="1"/>
      <c r="AW423" s="1"/>
      <c r="AX423" s="1"/>
      <c r="AY423" s="1"/>
      <c r="AZ423" s="1"/>
      <c r="BA423" s="1"/>
      <c r="BB423" s="1"/>
      <c r="BC423" s="1"/>
      <c r="BD423" s="1"/>
      <c r="BE423" s="1"/>
      <c r="BF423" s="1"/>
      <c r="BG423" s="1"/>
      <c r="BH423" s="1"/>
      <c r="BI423" s="1"/>
      <c r="BJ423" s="1"/>
      <c r="BK423" s="1"/>
      <c r="BL423" s="1"/>
      <c r="BM423" s="1"/>
      <c r="BN423" s="1"/>
      <c r="BO423" s="1"/>
      <c r="BP423" s="1"/>
      <c r="BQ423" s="1"/>
      <c r="BR423" s="1"/>
    </row>
    <row r="424" spans="1:70" ht="14.25" customHeight="1" x14ac:dyDescent="0.3">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c r="AC424" s="1"/>
      <c r="AD424" s="1"/>
      <c r="AE424" s="1"/>
      <c r="AF424" s="1"/>
      <c r="AG424" s="1"/>
      <c r="AH424" s="1"/>
      <c r="AI424" s="1"/>
      <c r="AJ424" s="1"/>
      <c r="AK424" s="1"/>
      <c r="AL424" s="1"/>
      <c r="AM424" s="1"/>
      <c r="AN424" s="1"/>
      <c r="AO424" s="1"/>
      <c r="AP424" s="1"/>
      <c r="AQ424" s="1"/>
      <c r="AR424" s="1"/>
      <c r="AS424" s="1"/>
      <c r="AT424" s="1"/>
      <c r="AU424" s="1"/>
      <c r="AV424" s="1"/>
      <c r="AW424" s="1"/>
      <c r="AX424" s="1"/>
      <c r="AY424" s="1"/>
      <c r="AZ424" s="1"/>
      <c r="BA424" s="1"/>
      <c r="BB424" s="1"/>
      <c r="BC424" s="1"/>
      <c r="BD424" s="1"/>
      <c r="BE424" s="1"/>
      <c r="BF424" s="1"/>
      <c r="BG424" s="1"/>
      <c r="BH424" s="1"/>
      <c r="BI424" s="1"/>
      <c r="BJ424" s="1"/>
      <c r="BK424" s="1"/>
      <c r="BL424" s="1"/>
      <c r="BM424" s="1"/>
      <c r="BN424" s="1"/>
      <c r="BO424" s="1"/>
      <c r="BP424" s="1"/>
      <c r="BQ424" s="1"/>
      <c r="BR424" s="1"/>
    </row>
    <row r="425" spans="1:70" ht="14.25" customHeight="1" x14ac:dyDescent="0.3">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c r="AC425" s="1"/>
      <c r="AD425" s="1"/>
      <c r="AE425" s="1"/>
      <c r="AF425" s="1"/>
      <c r="AG425" s="1"/>
      <c r="AH425" s="1"/>
      <c r="AI425" s="1"/>
      <c r="AJ425" s="1"/>
      <c r="AK425" s="1"/>
      <c r="AL425" s="1"/>
      <c r="AM425" s="1"/>
      <c r="AN425" s="1"/>
      <c r="AO425" s="1"/>
      <c r="AP425" s="1"/>
      <c r="AQ425" s="1"/>
      <c r="AR425" s="1"/>
      <c r="AS425" s="1"/>
      <c r="AT425" s="1"/>
      <c r="AU425" s="1"/>
      <c r="AV425" s="1"/>
      <c r="AW425" s="1"/>
      <c r="AX425" s="1"/>
      <c r="AY425" s="1"/>
      <c r="AZ425" s="1"/>
      <c r="BA425" s="1"/>
      <c r="BB425" s="1"/>
      <c r="BC425" s="1"/>
      <c r="BD425" s="1"/>
      <c r="BE425" s="1"/>
      <c r="BF425" s="1"/>
      <c r="BG425" s="1"/>
      <c r="BH425" s="1"/>
      <c r="BI425" s="1"/>
      <c r="BJ425" s="1"/>
      <c r="BK425" s="1"/>
      <c r="BL425" s="1"/>
      <c r="BM425" s="1"/>
      <c r="BN425" s="1"/>
      <c r="BO425" s="1"/>
      <c r="BP425" s="1"/>
      <c r="BQ425" s="1"/>
      <c r="BR425" s="1"/>
    </row>
    <row r="426" spans="1:70" ht="14.25" customHeight="1" x14ac:dyDescent="0.3">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c r="AC426" s="1"/>
      <c r="AD426" s="1"/>
      <c r="AE426" s="1"/>
      <c r="AF426" s="1"/>
      <c r="AG426" s="1"/>
      <c r="AH426" s="1"/>
      <c r="AI426" s="1"/>
      <c r="AJ426" s="1"/>
      <c r="AK426" s="1"/>
      <c r="AL426" s="1"/>
      <c r="AM426" s="1"/>
      <c r="AN426" s="1"/>
      <c r="AO426" s="1"/>
      <c r="AP426" s="1"/>
      <c r="AQ426" s="1"/>
      <c r="AR426" s="1"/>
      <c r="AS426" s="1"/>
      <c r="AT426" s="1"/>
      <c r="AU426" s="1"/>
      <c r="AV426" s="1"/>
      <c r="AW426" s="1"/>
      <c r="AX426" s="1"/>
      <c r="AY426" s="1"/>
      <c r="AZ426" s="1"/>
      <c r="BA426" s="1"/>
      <c r="BB426" s="1"/>
      <c r="BC426" s="1"/>
      <c r="BD426" s="1"/>
      <c r="BE426" s="1"/>
      <c r="BF426" s="1"/>
      <c r="BG426" s="1"/>
      <c r="BH426" s="1"/>
      <c r="BI426" s="1"/>
      <c r="BJ426" s="1"/>
      <c r="BK426" s="1"/>
      <c r="BL426" s="1"/>
      <c r="BM426" s="1"/>
      <c r="BN426" s="1"/>
      <c r="BO426" s="1"/>
      <c r="BP426" s="1"/>
      <c r="BQ426" s="1"/>
      <c r="BR426" s="1"/>
    </row>
    <row r="427" spans="1:70" ht="14.25" customHeight="1" x14ac:dyDescent="0.3">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c r="AC427" s="1"/>
      <c r="AD427" s="1"/>
      <c r="AE427" s="1"/>
      <c r="AF427" s="1"/>
      <c r="AG427" s="1"/>
      <c r="AH427" s="1"/>
      <c r="AI427" s="1"/>
      <c r="AJ427" s="1"/>
      <c r="AK427" s="1"/>
      <c r="AL427" s="1"/>
      <c r="AM427" s="1"/>
      <c r="AN427" s="1"/>
      <c r="AO427" s="1"/>
      <c r="AP427" s="1"/>
      <c r="AQ427" s="1"/>
      <c r="AR427" s="1"/>
      <c r="AS427" s="1"/>
      <c r="AT427" s="1"/>
      <c r="AU427" s="1"/>
      <c r="AV427" s="1"/>
      <c r="AW427" s="1"/>
      <c r="AX427" s="1"/>
      <c r="AY427" s="1"/>
      <c r="AZ427" s="1"/>
      <c r="BA427" s="1"/>
      <c r="BB427" s="1"/>
      <c r="BC427" s="1"/>
      <c r="BD427" s="1"/>
      <c r="BE427" s="1"/>
      <c r="BF427" s="1"/>
      <c r="BG427" s="1"/>
      <c r="BH427" s="1"/>
      <c r="BI427" s="1"/>
      <c r="BJ427" s="1"/>
      <c r="BK427" s="1"/>
      <c r="BL427" s="1"/>
      <c r="BM427" s="1"/>
      <c r="BN427" s="1"/>
      <c r="BO427" s="1"/>
      <c r="BP427" s="1"/>
      <c r="BQ427" s="1"/>
      <c r="BR427" s="1"/>
    </row>
    <row r="428" spans="1:70" ht="14.25" customHeight="1" x14ac:dyDescent="0.3">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c r="AC428" s="1"/>
      <c r="AD428" s="1"/>
      <c r="AE428" s="1"/>
      <c r="AF428" s="1"/>
      <c r="AG428" s="1"/>
      <c r="AH428" s="1"/>
      <c r="AI428" s="1"/>
      <c r="AJ428" s="1"/>
      <c r="AK428" s="1"/>
      <c r="AL428" s="1"/>
      <c r="AM428" s="1"/>
      <c r="AN428" s="1"/>
      <c r="AO428" s="1"/>
      <c r="AP428" s="1"/>
      <c r="AQ428" s="1"/>
      <c r="AR428" s="1"/>
      <c r="AS428" s="1"/>
      <c r="AT428" s="1"/>
      <c r="AU428" s="1"/>
      <c r="AV428" s="1"/>
      <c r="AW428" s="1"/>
      <c r="AX428" s="1"/>
      <c r="AY428" s="1"/>
      <c r="AZ428" s="1"/>
      <c r="BA428" s="1"/>
      <c r="BB428" s="1"/>
      <c r="BC428" s="1"/>
      <c r="BD428" s="1"/>
      <c r="BE428" s="1"/>
      <c r="BF428" s="1"/>
      <c r="BG428" s="1"/>
      <c r="BH428" s="1"/>
      <c r="BI428" s="1"/>
      <c r="BJ428" s="1"/>
      <c r="BK428" s="1"/>
      <c r="BL428" s="1"/>
      <c r="BM428" s="1"/>
      <c r="BN428" s="1"/>
      <c r="BO428" s="1"/>
      <c r="BP428" s="1"/>
      <c r="BQ428" s="1"/>
      <c r="BR428" s="1"/>
    </row>
    <row r="429" spans="1:70" ht="14.25" customHeight="1" x14ac:dyDescent="0.3">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c r="AC429" s="1"/>
      <c r="AD429" s="1"/>
      <c r="AE429" s="1"/>
      <c r="AF429" s="1"/>
      <c r="AG429" s="1"/>
      <c r="AH429" s="1"/>
      <c r="AI429" s="1"/>
      <c r="AJ429" s="1"/>
      <c r="AK429" s="1"/>
      <c r="AL429" s="1"/>
      <c r="AM429" s="1"/>
      <c r="AN429" s="1"/>
      <c r="AO429" s="1"/>
      <c r="AP429" s="1"/>
      <c r="AQ429" s="1"/>
      <c r="AR429" s="1"/>
      <c r="AS429" s="1"/>
      <c r="AT429" s="1"/>
      <c r="AU429" s="1"/>
      <c r="AV429" s="1"/>
      <c r="AW429" s="1"/>
      <c r="AX429" s="1"/>
      <c r="AY429" s="1"/>
      <c r="AZ429" s="1"/>
      <c r="BA429" s="1"/>
      <c r="BB429" s="1"/>
      <c r="BC429" s="1"/>
      <c r="BD429" s="1"/>
      <c r="BE429" s="1"/>
      <c r="BF429" s="1"/>
      <c r="BG429" s="1"/>
      <c r="BH429" s="1"/>
      <c r="BI429" s="1"/>
      <c r="BJ429" s="1"/>
      <c r="BK429" s="1"/>
      <c r="BL429" s="1"/>
      <c r="BM429" s="1"/>
      <c r="BN429" s="1"/>
      <c r="BO429" s="1"/>
      <c r="BP429" s="1"/>
      <c r="BQ429" s="1"/>
      <c r="BR429" s="1"/>
    </row>
    <row r="430" spans="1:70" ht="14.25" customHeight="1" x14ac:dyDescent="0.3">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c r="AC430" s="1"/>
      <c r="AD430" s="1"/>
      <c r="AE430" s="1"/>
      <c r="AF430" s="1"/>
      <c r="AG430" s="1"/>
      <c r="AH430" s="1"/>
      <c r="AI430" s="1"/>
      <c r="AJ430" s="1"/>
      <c r="AK430" s="1"/>
      <c r="AL430" s="1"/>
      <c r="AM430" s="1"/>
      <c r="AN430" s="1"/>
      <c r="AO430" s="1"/>
      <c r="AP430" s="1"/>
      <c r="AQ430" s="1"/>
      <c r="AR430" s="1"/>
      <c r="AS430" s="1"/>
      <c r="AT430" s="1"/>
      <c r="AU430" s="1"/>
      <c r="AV430" s="1"/>
      <c r="AW430" s="1"/>
      <c r="AX430" s="1"/>
      <c r="AY430" s="1"/>
      <c r="AZ430" s="1"/>
      <c r="BA430" s="1"/>
      <c r="BB430" s="1"/>
      <c r="BC430" s="1"/>
      <c r="BD430" s="1"/>
      <c r="BE430" s="1"/>
      <c r="BF430" s="1"/>
      <c r="BG430" s="1"/>
      <c r="BH430" s="1"/>
      <c r="BI430" s="1"/>
      <c r="BJ430" s="1"/>
      <c r="BK430" s="1"/>
      <c r="BL430" s="1"/>
      <c r="BM430" s="1"/>
      <c r="BN430" s="1"/>
      <c r="BO430" s="1"/>
      <c r="BP430" s="1"/>
      <c r="BQ430" s="1"/>
      <c r="BR430" s="1"/>
    </row>
    <row r="431" spans="1:70" ht="14.25" customHeight="1" x14ac:dyDescent="0.3">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c r="AC431" s="1"/>
      <c r="AD431" s="1"/>
      <c r="AE431" s="1"/>
      <c r="AF431" s="1"/>
      <c r="AG431" s="1"/>
      <c r="AH431" s="1"/>
      <c r="AI431" s="1"/>
      <c r="AJ431" s="1"/>
      <c r="AK431" s="1"/>
      <c r="AL431" s="1"/>
      <c r="AM431" s="1"/>
      <c r="AN431" s="1"/>
      <c r="AO431" s="1"/>
      <c r="AP431" s="1"/>
      <c r="AQ431" s="1"/>
      <c r="AR431" s="1"/>
      <c r="AS431" s="1"/>
      <c r="AT431" s="1"/>
      <c r="AU431" s="1"/>
      <c r="AV431" s="1"/>
      <c r="AW431" s="1"/>
      <c r="AX431" s="1"/>
      <c r="AY431" s="1"/>
      <c r="AZ431" s="1"/>
      <c r="BA431" s="1"/>
      <c r="BB431" s="1"/>
      <c r="BC431" s="1"/>
      <c r="BD431" s="1"/>
      <c r="BE431" s="1"/>
      <c r="BF431" s="1"/>
      <c r="BG431" s="1"/>
      <c r="BH431" s="1"/>
      <c r="BI431" s="1"/>
      <c r="BJ431" s="1"/>
      <c r="BK431" s="1"/>
      <c r="BL431" s="1"/>
      <c r="BM431" s="1"/>
      <c r="BN431" s="1"/>
      <c r="BO431" s="1"/>
      <c r="BP431" s="1"/>
      <c r="BQ431" s="1"/>
      <c r="BR431" s="1"/>
    </row>
    <row r="432" spans="1:70" ht="14.25" customHeight="1" x14ac:dyDescent="0.3">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c r="AC432" s="1"/>
      <c r="AD432" s="1"/>
      <c r="AE432" s="1"/>
      <c r="AF432" s="1"/>
      <c r="AG432" s="1"/>
      <c r="AH432" s="1"/>
      <c r="AI432" s="1"/>
      <c r="AJ432" s="1"/>
      <c r="AK432" s="1"/>
      <c r="AL432" s="1"/>
      <c r="AM432" s="1"/>
      <c r="AN432" s="1"/>
      <c r="AO432" s="1"/>
      <c r="AP432" s="1"/>
      <c r="AQ432" s="1"/>
      <c r="AR432" s="1"/>
      <c r="AS432" s="1"/>
      <c r="AT432" s="1"/>
      <c r="AU432" s="1"/>
      <c r="AV432" s="1"/>
      <c r="AW432" s="1"/>
      <c r="AX432" s="1"/>
      <c r="AY432" s="1"/>
      <c r="AZ432" s="1"/>
      <c r="BA432" s="1"/>
      <c r="BB432" s="1"/>
      <c r="BC432" s="1"/>
      <c r="BD432" s="1"/>
      <c r="BE432" s="1"/>
      <c r="BF432" s="1"/>
      <c r="BG432" s="1"/>
      <c r="BH432" s="1"/>
      <c r="BI432" s="1"/>
      <c r="BJ432" s="1"/>
      <c r="BK432" s="1"/>
      <c r="BL432" s="1"/>
      <c r="BM432" s="1"/>
      <c r="BN432" s="1"/>
      <c r="BO432" s="1"/>
      <c r="BP432" s="1"/>
      <c r="BQ432" s="1"/>
      <c r="BR432" s="1"/>
    </row>
    <row r="433" spans="1:70" ht="14.25" customHeight="1" x14ac:dyDescent="0.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c r="AC433" s="1"/>
      <c r="AD433" s="1"/>
      <c r="AE433" s="1"/>
      <c r="AF433" s="1"/>
      <c r="AG433" s="1"/>
      <c r="AH433" s="1"/>
      <c r="AI433" s="1"/>
      <c r="AJ433" s="1"/>
      <c r="AK433" s="1"/>
      <c r="AL433" s="1"/>
      <c r="AM433" s="1"/>
      <c r="AN433" s="1"/>
      <c r="AO433" s="1"/>
      <c r="AP433" s="1"/>
      <c r="AQ433" s="1"/>
      <c r="AR433" s="1"/>
      <c r="AS433" s="1"/>
      <c r="AT433" s="1"/>
      <c r="AU433" s="1"/>
      <c r="AV433" s="1"/>
      <c r="AW433" s="1"/>
      <c r="AX433" s="1"/>
      <c r="AY433" s="1"/>
      <c r="AZ433" s="1"/>
      <c r="BA433" s="1"/>
      <c r="BB433" s="1"/>
      <c r="BC433" s="1"/>
      <c r="BD433" s="1"/>
      <c r="BE433" s="1"/>
      <c r="BF433" s="1"/>
      <c r="BG433" s="1"/>
      <c r="BH433" s="1"/>
      <c r="BI433" s="1"/>
      <c r="BJ433" s="1"/>
      <c r="BK433" s="1"/>
      <c r="BL433" s="1"/>
      <c r="BM433" s="1"/>
      <c r="BN433" s="1"/>
      <c r="BO433" s="1"/>
      <c r="BP433" s="1"/>
      <c r="BQ433" s="1"/>
      <c r="BR433" s="1"/>
    </row>
    <row r="434" spans="1:70" ht="14.25" customHeight="1" x14ac:dyDescent="0.3">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c r="AC434" s="1"/>
      <c r="AD434" s="1"/>
      <c r="AE434" s="1"/>
      <c r="AF434" s="1"/>
      <c r="AG434" s="1"/>
      <c r="AH434" s="1"/>
      <c r="AI434" s="1"/>
      <c r="AJ434" s="1"/>
      <c r="AK434" s="1"/>
      <c r="AL434" s="1"/>
      <c r="AM434" s="1"/>
      <c r="AN434" s="1"/>
      <c r="AO434" s="1"/>
      <c r="AP434" s="1"/>
      <c r="AQ434" s="1"/>
      <c r="AR434" s="1"/>
      <c r="AS434" s="1"/>
      <c r="AT434" s="1"/>
      <c r="AU434" s="1"/>
      <c r="AV434" s="1"/>
      <c r="AW434" s="1"/>
      <c r="AX434" s="1"/>
      <c r="AY434" s="1"/>
      <c r="AZ434" s="1"/>
      <c r="BA434" s="1"/>
      <c r="BB434" s="1"/>
      <c r="BC434" s="1"/>
      <c r="BD434" s="1"/>
      <c r="BE434" s="1"/>
      <c r="BF434" s="1"/>
      <c r="BG434" s="1"/>
      <c r="BH434" s="1"/>
      <c r="BI434" s="1"/>
      <c r="BJ434" s="1"/>
      <c r="BK434" s="1"/>
      <c r="BL434" s="1"/>
      <c r="BM434" s="1"/>
      <c r="BN434" s="1"/>
      <c r="BO434" s="1"/>
      <c r="BP434" s="1"/>
      <c r="BQ434" s="1"/>
      <c r="BR434" s="1"/>
    </row>
    <row r="435" spans="1:70" ht="14.25" customHeight="1" x14ac:dyDescent="0.3">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c r="AC435" s="1"/>
      <c r="AD435" s="1"/>
      <c r="AE435" s="1"/>
      <c r="AF435" s="1"/>
      <c r="AG435" s="1"/>
      <c r="AH435" s="1"/>
      <c r="AI435" s="1"/>
      <c r="AJ435" s="1"/>
      <c r="AK435" s="1"/>
      <c r="AL435" s="1"/>
      <c r="AM435" s="1"/>
      <c r="AN435" s="1"/>
      <c r="AO435" s="1"/>
      <c r="AP435" s="1"/>
      <c r="AQ435" s="1"/>
      <c r="AR435" s="1"/>
      <c r="AS435" s="1"/>
      <c r="AT435" s="1"/>
      <c r="AU435" s="1"/>
      <c r="AV435" s="1"/>
      <c r="AW435" s="1"/>
      <c r="AX435" s="1"/>
      <c r="AY435" s="1"/>
      <c r="AZ435" s="1"/>
      <c r="BA435" s="1"/>
      <c r="BB435" s="1"/>
      <c r="BC435" s="1"/>
      <c r="BD435" s="1"/>
      <c r="BE435" s="1"/>
      <c r="BF435" s="1"/>
      <c r="BG435" s="1"/>
      <c r="BH435" s="1"/>
      <c r="BI435" s="1"/>
      <c r="BJ435" s="1"/>
      <c r="BK435" s="1"/>
      <c r="BL435" s="1"/>
      <c r="BM435" s="1"/>
      <c r="BN435" s="1"/>
      <c r="BO435" s="1"/>
      <c r="BP435" s="1"/>
      <c r="BQ435" s="1"/>
      <c r="BR435" s="1"/>
    </row>
    <row r="436" spans="1:70" ht="14.25" customHeight="1" x14ac:dyDescent="0.3">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c r="AC436" s="1"/>
      <c r="AD436" s="1"/>
      <c r="AE436" s="1"/>
      <c r="AF436" s="1"/>
      <c r="AG436" s="1"/>
      <c r="AH436" s="1"/>
      <c r="AI436" s="1"/>
      <c r="AJ436" s="1"/>
      <c r="AK436" s="1"/>
      <c r="AL436" s="1"/>
      <c r="AM436" s="1"/>
      <c r="AN436" s="1"/>
      <c r="AO436" s="1"/>
      <c r="AP436" s="1"/>
      <c r="AQ436" s="1"/>
      <c r="AR436" s="1"/>
      <c r="AS436" s="1"/>
      <c r="AT436" s="1"/>
      <c r="AU436" s="1"/>
      <c r="AV436" s="1"/>
      <c r="AW436" s="1"/>
      <c r="AX436" s="1"/>
      <c r="AY436" s="1"/>
      <c r="AZ436" s="1"/>
      <c r="BA436" s="1"/>
      <c r="BB436" s="1"/>
      <c r="BC436" s="1"/>
      <c r="BD436" s="1"/>
      <c r="BE436" s="1"/>
      <c r="BF436" s="1"/>
      <c r="BG436" s="1"/>
      <c r="BH436" s="1"/>
      <c r="BI436" s="1"/>
      <c r="BJ436" s="1"/>
      <c r="BK436" s="1"/>
      <c r="BL436" s="1"/>
      <c r="BM436" s="1"/>
      <c r="BN436" s="1"/>
      <c r="BO436" s="1"/>
      <c r="BP436" s="1"/>
      <c r="BQ436" s="1"/>
      <c r="BR436" s="1"/>
    </row>
    <row r="437" spans="1:70" ht="14.25" customHeight="1" x14ac:dyDescent="0.3">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c r="AC437" s="1"/>
      <c r="AD437" s="1"/>
      <c r="AE437" s="1"/>
      <c r="AF437" s="1"/>
      <c r="AG437" s="1"/>
      <c r="AH437" s="1"/>
      <c r="AI437" s="1"/>
      <c r="AJ437" s="1"/>
      <c r="AK437" s="1"/>
      <c r="AL437" s="1"/>
      <c r="AM437" s="1"/>
      <c r="AN437" s="1"/>
      <c r="AO437" s="1"/>
      <c r="AP437" s="1"/>
      <c r="AQ437" s="1"/>
      <c r="AR437" s="1"/>
      <c r="AS437" s="1"/>
      <c r="AT437" s="1"/>
      <c r="AU437" s="1"/>
      <c r="AV437" s="1"/>
      <c r="AW437" s="1"/>
      <c r="AX437" s="1"/>
      <c r="AY437" s="1"/>
      <c r="AZ437" s="1"/>
      <c r="BA437" s="1"/>
      <c r="BB437" s="1"/>
      <c r="BC437" s="1"/>
      <c r="BD437" s="1"/>
      <c r="BE437" s="1"/>
      <c r="BF437" s="1"/>
      <c r="BG437" s="1"/>
      <c r="BH437" s="1"/>
      <c r="BI437" s="1"/>
      <c r="BJ437" s="1"/>
      <c r="BK437" s="1"/>
      <c r="BL437" s="1"/>
      <c r="BM437" s="1"/>
      <c r="BN437" s="1"/>
      <c r="BO437" s="1"/>
      <c r="BP437" s="1"/>
      <c r="BQ437" s="1"/>
      <c r="BR437" s="1"/>
    </row>
    <row r="438" spans="1:70" ht="14.25" customHeight="1" x14ac:dyDescent="0.3">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c r="AC438" s="1"/>
      <c r="AD438" s="1"/>
      <c r="AE438" s="1"/>
      <c r="AF438" s="1"/>
      <c r="AG438" s="1"/>
      <c r="AH438" s="1"/>
      <c r="AI438" s="1"/>
      <c r="AJ438" s="1"/>
      <c r="AK438" s="1"/>
      <c r="AL438" s="1"/>
      <c r="AM438" s="1"/>
      <c r="AN438" s="1"/>
      <c r="AO438" s="1"/>
      <c r="AP438" s="1"/>
      <c r="AQ438" s="1"/>
      <c r="AR438" s="1"/>
      <c r="AS438" s="1"/>
      <c r="AT438" s="1"/>
      <c r="AU438" s="1"/>
      <c r="AV438" s="1"/>
      <c r="AW438" s="1"/>
      <c r="AX438" s="1"/>
      <c r="AY438" s="1"/>
      <c r="AZ438" s="1"/>
      <c r="BA438" s="1"/>
      <c r="BB438" s="1"/>
      <c r="BC438" s="1"/>
      <c r="BD438" s="1"/>
      <c r="BE438" s="1"/>
      <c r="BF438" s="1"/>
      <c r="BG438" s="1"/>
      <c r="BH438" s="1"/>
      <c r="BI438" s="1"/>
      <c r="BJ438" s="1"/>
      <c r="BK438" s="1"/>
      <c r="BL438" s="1"/>
      <c r="BM438" s="1"/>
      <c r="BN438" s="1"/>
      <c r="BO438" s="1"/>
      <c r="BP438" s="1"/>
      <c r="BQ438" s="1"/>
      <c r="BR438" s="1"/>
    </row>
    <row r="439" spans="1:70" ht="14.25" customHeight="1" x14ac:dyDescent="0.3">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c r="AC439" s="1"/>
      <c r="AD439" s="1"/>
      <c r="AE439" s="1"/>
      <c r="AF439" s="1"/>
      <c r="AG439" s="1"/>
      <c r="AH439" s="1"/>
      <c r="AI439" s="1"/>
      <c r="AJ439" s="1"/>
      <c r="AK439" s="1"/>
      <c r="AL439" s="1"/>
      <c r="AM439" s="1"/>
      <c r="AN439" s="1"/>
      <c r="AO439" s="1"/>
      <c r="AP439" s="1"/>
      <c r="AQ439" s="1"/>
      <c r="AR439" s="1"/>
      <c r="AS439" s="1"/>
      <c r="AT439" s="1"/>
      <c r="AU439" s="1"/>
      <c r="AV439" s="1"/>
      <c r="AW439" s="1"/>
      <c r="AX439" s="1"/>
      <c r="AY439" s="1"/>
      <c r="AZ439" s="1"/>
      <c r="BA439" s="1"/>
      <c r="BB439" s="1"/>
      <c r="BC439" s="1"/>
      <c r="BD439" s="1"/>
      <c r="BE439" s="1"/>
      <c r="BF439" s="1"/>
      <c r="BG439" s="1"/>
      <c r="BH439" s="1"/>
      <c r="BI439" s="1"/>
      <c r="BJ439" s="1"/>
      <c r="BK439" s="1"/>
      <c r="BL439" s="1"/>
      <c r="BM439" s="1"/>
      <c r="BN439" s="1"/>
      <c r="BO439" s="1"/>
      <c r="BP439" s="1"/>
      <c r="BQ439" s="1"/>
      <c r="BR439" s="1"/>
    </row>
    <row r="440" spans="1:70" ht="14.25" customHeight="1" x14ac:dyDescent="0.3">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c r="AC440" s="1"/>
      <c r="AD440" s="1"/>
      <c r="AE440" s="1"/>
      <c r="AF440" s="1"/>
      <c r="AG440" s="1"/>
      <c r="AH440" s="1"/>
      <c r="AI440" s="1"/>
      <c r="AJ440" s="1"/>
      <c r="AK440" s="1"/>
      <c r="AL440" s="1"/>
      <c r="AM440" s="1"/>
      <c r="AN440" s="1"/>
      <c r="AO440" s="1"/>
      <c r="AP440" s="1"/>
      <c r="AQ440" s="1"/>
      <c r="AR440" s="1"/>
      <c r="AS440" s="1"/>
      <c r="AT440" s="1"/>
      <c r="AU440" s="1"/>
      <c r="AV440" s="1"/>
      <c r="AW440" s="1"/>
      <c r="AX440" s="1"/>
      <c r="AY440" s="1"/>
      <c r="AZ440" s="1"/>
      <c r="BA440" s="1"/>
      <c r="BB440" s="1"/>
      <c r="BC440" s="1"/>
      <c r="BD440" s="1"/>
      <c r="BE440" s="1"/>
      <c r="BF440" s="1"/>
      <c r="BG440" s="1"/>
      <c r="BH440" s="1"/>
      <c r="BI440" s="1"/>
      <c r="BJ440" s="1"/>
      <c r="BK440" s="1"/>
      <c r="BL440" s="1"/>
      <c r="BM440" s="1"/>
      <c r="BN440" s="1"/>
      <c r="BO440" s="1"/>
      <c r="BP440" s="1"/>
      <c r="BQ440" s="1"/>
      <c r="BR440" s="1"/>
    </row>
    <row r="441" spans="1:70" ht="14.25" customHeight="1" x14ac:dyDescent="0.3">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c r="AC441" s="1"/>
      <c r="AD441" s="1"/>
      <c r="AE441" s="1"/>
      <c r="AF441" s="1"/>
      <c r="AG441" s="1"/>
      <c r="AH441" s="1"/>
      <c r="AI441" s="1"/>
      <c r="AJ441" s="1"/>
      <c r="AK441" s="1"/>
      <c r="AL441" s="1"/>
      <c r="AM441" s="1"/>
      <c r="AN441" s="1"/>
      <c r="AO441" s="1"/>
      <c r="AP441" s="1"/>
      <c r="AQ441" s="1"/>
      <c r="AR441" s="1"/>
      <c r="AS441" s="1"/>
      <c r="AT441" s="1"/>
      <c r="AU441" s="1"/>
      <c r="AV441" s="1"/>
      <c r="AW441" s="1"/>
      <c r="AX441" s="1"/>
      <c r="AY441" s="1"/>
      <c r="AZ441" s="1"/>
      <c r="BA441" s="1"/>
      <c r="BB441" s="1"/>
      <c r="BC441" s="1"/>
      <c r="BD441" s="1"/>
      <c r="BE441" s="1"/>
      <c r="BF441" s="1"/>
      <c r="BG441" s="1"/>
      <c r="BH441" s="1"/>
      <c r="BI441" s="1"/>
      <c r="BJ441" s="1"/>
      <c r="BK441" s="1"/>
      <c r="BL441" s="1"/>
      <c r="BM441" s="1"/>
      <c r="BN441" s="1"/>
      <c r="BO441" s="1"/>
      <c r="BP441" s="1"/>
      <c r="BQ441" s="1"/>
      <c r="BR441" s="1"/>
    </row>
    <row r="442" spans="1:70" ht="14.25" customHeight="1" x14ac:dyDescent="0.3">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c r="AC442" s="1"/>
      <c r="AD442" s="1"/>
      <c r="AE442" s="1"/>
      <c r="AF442" s="1"/>
      <c r="AG442" s="1"/>
      <c r="AH442" s="1"/>
      <c r="AI442" s="1"/>
      <c r="AJ442" s="1"/>
      <c r="AK442" s="1"/>
      <c r="AL442" s="1"/>
      <c r="AM442" s="1"/>
      <c r="AN442" s="1"/>
      <c r="AO442" s="1"/>
      <c r="AP442" s="1"/>
      <c r="AQ442" s="1"/>
      <c r="AR442" s="1"/>
      <c r="AS442" s="1"/>
      <c r="AT442" s="1"/>
      <c r="AU442" s="1"/>
      <c r="AV442" s="1"/>
      <c r="AW442" s="1"/>
      <c r="AX442" s="1"/>
      <c r="AY442" s="1"/>
      <c r="AZ442" s="1"/>
      <c r="BA442" s="1"/>
      <c r="BB442" s="1"/>
      <c r="BC442" s="1"/>
      <c r="BD442" s="1"/>
      <c r="BE442" s="1"/>
      <c r="BF442" s="1"/>
      <c r="BG442" s="1"/>
      <c r="BH442" s="1"/>
      <c r="BI442" s="1"/>
      <c r="BJ442" s="1"/>
      <c r="BK442" s="1"/>
      <c r="BL442" s="1"/>
      <c r="BM442" s="1"/>
      <c r="BN442" s="1"/>
      <c r="BO442" s="1"/>
      <c r="BP442" s="1"/>
      <c r="BQ442" s="1"/>
      <c r="BR442" s="1"/>
    </row>
    <row r="443" spans="1:70" ht="14.25" customHeight="1" x14ac:dyDescent="0.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c r="AC443" s="1"/>
      <c r="AD443" s="1"/>
      <c r="AE443" s="1"/>
      <c r="AF443" s="1"/>
      <c r="AG443" s="1"/>
      <c r="AH443" s="1"/>
      <c r="AI443" s="1"/>
      <c r="AJ443" s="1"/>
      <c r="AK443" s="1"/>
      <c r="AL443" s="1"/>
      <c r="AM443" s="1"/>
      <c r="AN443" s="1"/>
      <c r="AO443" s="1"/>
      <c r="AP443" s="1"/>
      <c r="AQ443" s="1"/>
      <c r="AR443" s="1"/>
      <c r="AS443" s="1"/>
      <c r="AT443" s="1"/>
      <c r="AU443" s="1"/>
      <c r="AV443" s="1"/>
      <c r="AW443" s="1"/>
      <c r="AX443" s="1"/>
      <c r="AY443" s="1"/>
      <c r="AZ443" s="1"/>
      <c r="BA443" s="1"/>
      <c r="BB443" s="1"/>
      <c r="BC443" s="1"/>
      <c r="BD443" s="1"/>
      <c r="BE443" s="1"/>
      <c r="BF443" s="1"/>
      <c r="BG443" s="1"/>
      <c r="BH443" s="1"/>
      <c r="BI443" s="1"/>
      <c r="BJ443" s="1"/>
      <c r="BK443" s="1"/>
      <c r="BL443" s="1"/>
      <c r="BM443" s="1"/>
      <c r="BN443" s="1"/>
      <c r="BO443" s="1"/>
      <c r="BP443" s="1"/>
      <c r="BQ443" s="1"/>
      <c r="BR443" s="1"/>
    </row>
    <row r="444" spans="1:70" ht="14.25" customHeight="1" x14ac:dyDescent="0.3">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c r="AC444" s="1"/>
      <c r="AD444" s="1"/>
      <c r="AE444" s="1"/>
      <c r="AF444" s="1"/>
      <c r="AG444" s="1"/>
      <c r="AH444" s="1"/>
      <c r="AI444" s="1"/>
      <c r="AJ444" s="1"/>
      <c r="AK444" s="1"/>
      <c r="AL444" s="1"/>
      <c r="AM444" s="1"/>
      <c r="AN444" s="1"/>
      <c r="AO444" s="1"/>
      <c r="AP444" s="1"/>
      <c r="AQ444" s="1"/>
      <c r="AR444" s="1"/>
      <c r="AS444" s="1"/>
      <c r="AT444" s="1"/>
      <c r="AU444" s="1"/>
      <c r="AV444" s="1"/>
      <c r="AW444" s="1"/>
      <c r="AX444" s="1"/>
      <c r="AY444" s="1"/>
      <c r="AZ444" s="1"/>
      <c r="BA444" s="1"/>
      <c r="BB444" s="1"/>
      <c r="BC444" s="1"/>
      <c r="BD444" s="1"/>
      <c r="BE444" s="1"/>
      <c r="BF444" s="1"/>
      <c r="BG444" s="1"/>
      <c r="BH444" s="1"/>
      <c r="BI444" s="1"/>
      <c r="BJ444" s="1"/>
      <c r="BK444" s="1"/>
      <c r="BL444" s="1"/>
      <c r="BM444" s="1"/>
      <c r="BN444" s="1"/>
      <c r="BO444" s="1"/>
      <c r="BP444" s="1"/>
      <c r="BQ444" s="1"/>
      <c r="BR444" s="1"/>
    </row>
    <row r="445" spans="1:70" ht="14.25" customHeight="1" x14ac:dyDescent="0.3">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c r="AC445" s="1"/>
      <c r="AD445" s="1"/>
      <c r="AE445" s="1"/>
      <c r="AF445" s="1"/>
      <c r="AG445" s="1"/>
      <c r="AH445" s="1"/>
      <c r="AI445" s="1"/>
      <c r="AJ445" s="1"/>
      <c r="AK445" s="1"/>
      <c r="AL445" s="1"/>
      <c r="AM445" s="1"/>
      <c r="AN445" s="1"/>
      <c r="AO445" s="1"/>
      <c r="AP445" s="1"/>
      <c r="AQ445" s="1"/>
      <c r="AR445" s="1"/>
      <c r="AS445" s="1"/>
      <c r="AT445" s="1"/>
      <c r="AU445" s="1"/>
      <c r="AV445" s="1"/>
      <c r="AW445" s="1"/>
      <c r="AX445" s="1"/>
      <c r="AY445" s="1"/>
      <c r="AZ445" s="1"/>
      <c r="BA445" s="1"/>
      <c r="BB445" s="1"/>
      <c r="BC445" s="1"/>
      <c r="BD445" s="1"/>
      <c r="BE445" s="1"/>
      <c r="BF445" s="1"/>
      <c r="BG445" s="1"/>
      <c r="BH445" s="1"/>
      <c r="BI445" s="1"/>
      <c r="BJ445" s="1"/>
      <c r="BK445" s="1"/>
      <c r="BL445" s="1"/>
      <c r="BM445" s="1"/>
      <c r="BN445" s="1"/>
      <c r="BO445" s="1"/>
      <c r="BP445" s="1"/>
      <c r="BQ445" s="1"/>
      <c r="BR445" s="1"/>
    </row>
    <row r="446" spans="1:70" ht="14.25" customHeight="1" x14ac:dyDescent="0.3">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c r="AC446" s="1"/>
      <c r="AD446" s="1"/>
      <c r="AE446" s="1"/>
      <c r="AF446" s="1"/>
      <c r="AG446" s="1"/>
      <c r="AH446" s="1"/>
      <c r="AI446" s="1"/>
      <c r="AJ446" s="1"/>
      <c r="AK446" s="1"/>
      <c r="AL446" s="1"/>
      <c r="AM446" s="1"/>
      <c r="AN446" s="1"/>
      <c r="AO446" s="1"/>
      <c r="AP446" s="1"/>
      <c r="AQ446" s="1"/>
      <c r="AR446" s="1"/>
      <c r="AS446" s="1"/>
      <c r="AT446" s="1"/>
      <c r="AU446" s="1"/>
      <c r="AV446" s="1"/>
      <c r="AW446" s="1"/>
      <c r="AX446" s="1"/>
      <c r="AY446" s="1"/>
      <c r="AZ446" s="1"/>
      <c r="BA446" s="1"/>
      <c r="BB446" s="1"/>
      <c r="BC446" s="1"/>
      <c r="BD446" s="1"/>
      <c r="BE446" s="1"/>
      <c r="BF446" s="1"/>
      <c r="BG446" s="1"/>
      <c r="BH446" s="1"/>
      <c r="BI446" s="1"/>
      <c r="BJ446" s="1"/>
      <c r="BK446" s="1"/>
      <c r="BL446" s="1"/>
      <c r="BM446" s="1"/>
      <c r="BN446" s="1"/>
      <c r="BO446" s="1"/>
      <c r="BP446" s="1"/>
      <c r="BQ446" s="1"/>
      <c r="BR446" s="1"/>
    </row>
    <row r="447" spans="1:70" ht="14.25" customHeight="1" x14ac:dyDescent="0.3">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c r="AC447" s="1"/>
      <c r="AD447" s="1"/>
      <c r="AE447" s="1"/>
      <c r="AF447" s="1"/>
      <c r="AG447" s="1"/>
      <c r="AH447" s="1"/>
      <c r="AI447" s="1"/>
      <c r="AJ447" s="1"/>
      <c r="AK447" s="1"/>
      <c r="AL447" s="1"/>
      <c r="AM447" s="1"/>
      <c r="AN447" s="1"/>
      <c r="AO447" s="1"/>
      <c r="AP447" s="1"/>
      <c r="AQ447" s="1"/>
      <c r="AR447" s="1"/>
      <c r="AS447" s="1"/>
      <c r="AT447" s="1"/>
      <c r="AU447" s="1"/>
      <c r="AV447" s="1"/>
      <c r="AW447" s="1"/>
      <c r="AX447" s="1"/>
      <c r="AY447" s="1"/>
      <c r="AZ447" s="1"/>
      <c r="BA447" s="1"/>
      <c r="BB447" s="1"/>
      <c r="BC447" s="1"/>
      <c r="BD447" s="1"/>
      <c r="BE447" s="1"/>
      <c r="BF447" s="1"/>
      <c r="BG447" s="1"/>
      <c r="BH447" s="1"/>
      <c r="BI447" s="1"/>
      <c r="BJ447" s="1"/>
      <c r="BK447" s="1"/>
      <c r="BL447" s="1"/>
      <c r="BM447" s="1"/>
      <c r="BN447" s="1"/>
      <c r="BO447" s="1"/>
      <c r="BP447" s="1"/>
      <c r="BQ447" s="1"/>
      <c r="BR447" s="1"/>
    </row>
    <row r="448" spans="1:70" ht="14.25" customHeight="1" x14ac:dyDescent="0.3">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c r="AC448" s="1"/>
      <c r="AD448" s="1"/>
      <c r="AE448" s="1"/>
      <c r="AF448" s="1"/>
      <c r="AG448" s="1"/>
      <c r="AH448" s="1"/>
      <c r="AI448" s="1"/>
      <c r="AJ448" s="1"/>
      <c r="AK448" s="1"/>
      <c r="AL448" s="1"/>
      <c r="AM448" s="1"/>
      <c r="AN448" s="1"/>
      <c r="AO448" s="1"/>
      <c r="AP448" s="1"/>
      <c r="AQ448" s="1"/>
      <c r="AR448" s="1"/>
      <c r="AS448" s="1"/>
      <c r="AT448" s="1"/>
      <c r="AU448" s="1"/>
      <c r="AV448" s="1"/>
      <c r="AW448" s="1"/>
      <c r="AX448" s="1"/>
      <c r="AY448" s="1"/>
      <c r="AZ448" s="1"/>
      <c r="BA448" s="1"/>
      <c r="BB448" s="1"/>
      <c r="BC448" s="1"/>
      <c r="BD448" s="1"/>
      <c r="BE448" s="1"/>
      <c r="BF448" s="1"/>
      <c r="BG448" s="1"/>
      <c r="BH448" s="1"/>
      <c r="BI448" s="1"/>
      <c r="BJ448" s="1"/>
      <c r="BK448" s="1"/>
      <c r="BL448" s="1"/>
      <c r="BM448" s="1"/>
      <c r="BN448" s="1"/>
      <c r="BO448" s="1"/>
      <c r="BP448" s="1"/>
      <c r="BQ448" s="1"/>
      <c r="BR448" s="1"/>
    </row>
    <row r="449" spans="1:70" ht="14.25" customHeight="1" x14ac:dyDescent="0.3">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c r="AC449" s="1"/>
      <c r="AD449" s="1"/>
      <c r="AE449" s="1"/>
      <c r="AF449" s="1"/>
      <c r="AG449" s="1"/>
      <c r="AH449" s="1"/>
      <c r="AI449" s="1"/>
      <c r="AJ449" s="1"/>
      <c r="AK449" s="1"/>
      <c r="AL449" s="1"/>
      <c r="AM449" s="1"/>
      <c r="AN449" s="1"/>
      <c r="AO449" s="1"/>
      <c r="AP449" s="1"/>
      <c r="AQ449" s="1"/>
      <c r="AR449" s="1"/>
      <c r="AS449" s="1"/>
      <c r="AT449" s="1"/>
      <c r="AU449" s="1"/>
      <c r="AV449" s="1"/>
      <c r="AW449" s="1"/>
      <c r="AX449" s="1"/>
      <c r="AY449" s="1"/>
      <c r="AZ449" s="1"/>
      <c r="BA449" s="1"/>
      <c r="BB449" s="1"/>
      <c r="BC449" s="1"/>
      <c r="BD449" s="1"/>
      <c r="BE449" s="1"/>
      <c r="BF449" s="1"/>
      <c r="BG449" s="1"/>
      <c r="BH449" s="1"/>
      <c r="BI449" s="1"/>
      <c r="BJ449" s="1"/>
      <c r="BK449" s="1"/>
      <c r="BL449" s="1"/>
      <c r="BM449" s="1"/>
      <c r="BN449" s="1"/>
      <c r="BO449" s="1"/>
      <c r="BP449" s="1"/>
      <c r="BQ449" s="1"/>
      <c r="BR449" s="1"/>
    </row>
    <row r="450" spans="1:70" ht="14.25" customHeight="1" x14ac:dyDescent="0.3">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c r="AC450" s="1"/>
      <c r="AD450" s="1"/>
      <c r="AE450" s="1"/>
      <c r="AF450" s="1"/>
      <c r="AG450" s="1"/>
      <c r="AH450" s="1"/>
      <c r="AI450" s="1"/>
      <c r="AJ450" s="1"/>
      <c r="AK450" s="1"/>
      <c r="AL450" s="1"/>
      <c r="AM450" s="1"/>
      <c r="AN450" s="1"/>
      <c r="AO450" s="1"/>
      <c r="AP450" s="1"/>
      <c r="AQ450" s="1"/>
      <c r="AR450" s="1"/>
      <c r="AS450" s="1"/>
      <c r="AT450" s="1"/>
      <c r="AU450" s="1"/>
      <c r="AV450" s="1"/>
      <c r="AW450" s="1"/>
      <c r="AX450" s="1"/>
      <c r="AY450" s="1"/>
      <c r="AZ450" s="1"/>
      <c r="BA450" s="1"/>
      <c r="BB450" s="1"/>
      <c r="BC450" s="1"/>
      <c r="BD450" s="1"/>
      <c r="BE450" s="1"/>
      <c r="BF450" s="1"/>
      <c r="BG450" s="1"/>
      <c r="BH450" s="1"/>
      <c r="BI450" s="1"/>
      <c r="BJ450" s="1"/>
      <c r="BK450" s="1"/>
      <c r="BL450" s="1"/>
      <c r="BM450" s="1"/>
      <c r="BN450" s="1"/>
      <c r="BO450" s="1"/>
      <c r="BP450" s="1"/>
      <c r="BQ450" s="1"/>
      <c r="BR450" s="1"/>
    </row>
    <row r="451" spans="1:70" ht="14.25" customHeight="1" x14ac:dyDescent="0.3">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c r="AC451" s="1"/>
      <c r="AD451" s="1"/>
      <c r="AE451" s="1"/>
      <c r="AF451" s="1"/>
      <c r="AG451" s="1"/>
      <c r="AH451" s="1"/>
      <c r="AI451" s="1"/>
      <c r="AJ451" s="1"/>
      <c r="AK451" s="1"/>
      <c r="AL451" s="1"/>
      <c r="AM451" s="1"/>
      <c r="AN451" s="1"/>
      <c r="AO451" s="1"/>
      <c r="AP451" s="1"/>
      <c r="AQ451" s="1"/>
      <c r="AR451" s="1"/>
      <c r="AS451" s="1"/>
      <c r="AT451" s="1"/>
      <c r="AU451" s="1"/>
      <c r="AV451" s="1"/>
      <c r="AW451" s="1"/>
      <c r="AX451" s="1"/>
      <c r="AY451" s="1"/>
      <c r="AZ451" s="1"/>
      <c r="BA451" s="1"/>
      <c r="BB451" s="1"/>
      <c r="BC451" s="1"/>
      <c r="BD451" s="1"/>
      <c r="BE451" s="1"/>
      <c r="BF451" s="1"/>
      <c r="BG451" s="1"/>
      <c r="BH451" s="1"/>
      <c r="BI451" s="1"/>
      <c r="BJ451" s="1"/>
      <c r="BK451" s="1"/>
      <c r="BL451" s="1"/>
      <c r="BM451" s="1"/>
      <c r="BN451" s="1"/>
      <c r="BO451" s="1"/>
      <c r="BP451" s="1"/>
      <c r="BQ451" s="1"/>
      <c r="BR451" s="1"/>
    </row>
    <row r="452" spans="1:70" ht="14.25" customHeight="1" x14ac:dyDescent="0.3">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c r="AC452" s="1"/>
      <c r="AD452" s="1"/>
      <c r="AE452" s="1"/>
      <c r="AF452" s="1"/>
      <c r="AG452" s="1"/>
      <c r="AH452" s="1"/>
      <c r="AI452" s="1"/>
      <c r="AJ452" s="1"/>
      <c r="AK452" s="1"/>
      <c r="AL452" s="1"/>
      <c r="AM452" s="1"/>
      <c r="AN452" s="1"/>
      <c r="AO452" s="1"/>
      <c r="AP452" s="1"/>
      <c r="AQ452" s="1"/>
      <c r="AR452" s="1"/>
      <c r="AS452" s="1"/>
      <c r="AT452" s="1"/>
      <c r="AU452" s="1"/>
      <c r="AV452" s="1"/>
      <c r="AW452" s="1"/>
      <c r="AX452" s="1"/>
      <c r="AY452" s="1"/>
      <c r="AZ452" s="1"/>
      <c r="BA452" s="1"/>
      <c r="BB452" s="1"/>
      <c r="BC452" s="1"/>
      <c r="BD452" s="1"/>
      <c r="BE452" s="1"/>
      <c r="BF452" s="1"/>
      <c r="BG452" s="1"/>
      <c r="BH452" s="1"/>
      <c r="BI452" s="1"/>
      <c r="BJ452" s="1"/>
      <c r="BK452" s="1"/>
      <c r="BL452" s="1"/>
      <c r="BM452" s="1"/>
      <c r="BN452" s="1"/>
      <c r="BO452" s="1"/>
      <c r="BP452" s="1"/>
      <c r="BQ452" s="1"/>
      <c r="BR452" s="1"/>
    </row>
    <row r="453" spans="1:70" ht="14.25" customHeight="1" x14ac:dyDescent="0.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c r="AC453" s="1"/>
      <c r="AD453" s="1"/>
      <c r="AE453" s="1"/>
      <c r="AF453" s="1"/>
      <c r="AG453" s="1"/>
      <c r="AH453" s="1"/>
      <c r="AI453" s="1"/>
      <c r="AJ453" s="1"/>
      <c r="AK453" s="1"/>
      <c r="AL453" s="1"/>
      <c r="AM453" s="1"/>
      <c r="AN453" s="1"/>
      <c r="AO453" s="1"/>
      <c r="AP453" s="1"/>
      <c r="AQ453" s="1"/>
      <c r="AR453" s="1"/>
      <c r="AS453" s="1"/>
      <c r="AT453" s="1"/>
      <c r="AU453" s="1"/>
      <c r="AV453" s="1"/>
      <c r="AW453" s="1"/>
      <c r="AX453" s="1"/>
      <c r="AY453" s="1"/>
      <c r="AZ453" s="1"/>
      <c r="BA453" s="1"/>
      <c r="BB453" s="1"/>
      <c r="BC453" s="1"/>
      <c r="BD453" s="1"/>
      <c r="BE453" s="1"/>
      <c r="BF453" s="1"/>
      <c r="BG453" s="1"/>
      <c r="BH453" s="1"/>
      <c r="BI453" s="1"/>
      <c r="BJ453" s="1"/>
      <c r="BK453" s="1"/>
      <c r="BL453" s="1"/>
      <c r="BM453" s="1"/>
      <c r="BN453" s="1"/>
      <c r="BO453" s="1"/>
      <c r="BP453" s="1"/>
      <c r="BQ453" s="1"/>
      <c r="BR453" s="1"/>
    </row>
    <row r="454" spans="1:70" ht="14.25" customHeight="1" x14ac:dyDescent="0.3">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c r="AC454" s="1"/>
      <c r="AD454" s="1"/>
      <c r="AE454" s="1"/>
      <c r="AF454" s="1"/>
      <c r="AG454" s="1"/>
      <c r="AH454" s="1"/>
      <c r="AI454" s="1"/>
      <c r="AJ454" s="1"/>
      <c r="AK454" s="1"/>
      <c r="AL454" s="1"/>
      <c r="AM454" s="1"/>
      <c r="AN454" s="1"/>
      <c r="AO454" s="1"/>
      <c r="AP454" s="1"/>
      <c r="AQ454" s="1"/>
      <c r="AR454" s="1"/>
      <c r="AS454" s="1"/>
      <c r="AT454" s="1"/>
      <c r="AU454" s="1"/>
      <c r="AV454" s="1"/>
      <c r="AW454" s="1"/>
      <c r="AX454" s="1"/>
      <c r="AY454" s="1"/>
      <c r="AZ454" s="1"/>
      <c r="BA454" s="1"/>
      <c r="BB454" s="1"/>
      <c r="BC454" s="1"/>
      <c r="BD454" s="1"/>
      <c r="BE454" s="1"/>
      <c r="BF454" s="1"/>
      <c r="BG454" s="1"/>
      <c r="BH454" s="1"/>
      <c r="BI454" s="1"/>
      <c r="BJ454" s="1"/>
      <c r="BK454" s="1"/>
      <c r="BL454" s="1"/>
      <c r="BM454" s="1"/>
      <c r="BN454" s="1"/>
      <c r="BO454" s="1"/>
      <c r="BP454" s="1"/>
      <c r="BQ454" s="1"/>
      <c r="BR454" s="1"/>
    </row>
    <row r="455" spans="1:70" ht="14.25" customHeight="1" x14ac:dyDescent="0.3">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c r="AC455" s="1"/>
      <c r="AD455" s="1"/>
      <c r="AE455" s="1"/>
      <c r="AF455" s="1"/>
      <c r="AG455" s="1"/>
      <c r="AH455" s="1"/>
      <c r="AI455" s="1"/>
      <c r="AJ455" s="1"/>
      <c r="AK455" s="1"/>
      <c r="AL455" s="1"/>
      <c r="AM455" s="1"/>
      <c r="AN455" s="1"/>
      <c r="AO455" s="1"/>
      <c r="AP455" s="1"/>
      <c r="AQ455" s="1"/>
      <c r="AR455" s="1"/>
      <c r="AS455" s="1"/>
      <c r="AT455" s="1"/>
      <c r="AU455" s="1"/>
      <c r="AV455" s="1"/>
      <c r="AW455" s="1"/>
      <c r="AX455" s="1"/>
      <c r="AY455" s="1"/>
      <c r="AZ455" s="1"/>
      <c r="BA455" s="1"/>
      <c r="BB455" s="1"/>
      <c r="BC455" s="1"/>
      <c r="BD455" s="1"/>
      <c r="BE455" s="1"/>
      <c r="BF455" s="1"/>
      <c r="BG455" s="1"/>
      <c r="BH455" s="1"/>
      <c r="BI455" s="1"/>
      <c r="BJ455" s="1"/>
      <c r="BK455" s="1"/>
      <c r="BL455" s="1"/>
      <c r="BM455" s="1"/>
      <c r="BN455" s="1"/>
      <c r="BO455" s="1"/>
      <c r="BP455" s="1"/>
      <c r="BQ455" s="1"/>
      <c r="BR455" s="1"/>
    </row>
    <row r="456" spans="1:70" ht="14.25" customHeight="1" x14ac:dyDescent="0.3">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c r="AC456" s="1"/>
      <c r="AD456" s="1"/>
      <c r="AE456" s="1"/>
      <c r="AF456" s="1"/>
      <c r="AG456" s="1"/>
      <c r="AH456" s="1"/>
      <c r="AI456" s="1"/>
      <c r="AJ456" s="1"/>
      <c r="AK456" s="1"/>
      <c r="AL456" s="1"/>
      <c r="AM456" s="1"/>
      <c r="AN456" s="1"/>
      <c r="AO456" s="1"/>
      <c r="AP456" s="1"/>
      <c r="AQ456" s="1"/>
      <c r="AR456" s="1"/>
      <c r="AS456" s="1"/>
      <c r="AT456" s="1"/>
      <c r="AU456" s="1"/>
      <c r="AV456" s="1"/>
      <c r="AW456" s="1"/>
      <c r="AX456" s="1"/>
      <c r="AY456" s="1"/>
      <c r="AZ456" s="1"/>
      <c r="BA456" s="1"/>
      <c r="BB456" s="1"/>
      <c r="BC456" s="1"/>
      <c r="BD456" s="1"/>
      <c r="BE456" s="1"/>
      <c r="BF456" s="1"/>
      <c r="BG456" s="1"/>
      <c r="BH456" s="1"/>
      <c r="BI456" s="1"/>
      <c r="BJ456" s="1"/>
      <c r="BK456" s="1"/>
      <c r="BL456" s="1"/>
      <c r="BM456" s="1"/>
      <c r="BN456" s="1"/>
      <c r="BO456" s="1"/>
      <c r="BP456" s="1"/>
      <c r="BQ456" s="1"/>
      <c r="BR456" s="1"/>
    </row>
    <row r="457" spans="1:70" ht="14.25" customHeight="1" x14ac:dyDescent="0.3">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c r="AC457" s="1"/>
      <c r="AD457" s="1"/>
      <c r="AE457" s="1"/>
      <c r="AF457" s="1"/>
      <c r="AG457" s="1"/>
      <c r="AH457" s="1"/>
      <c r="AI457" s="1"/>
      <c r="AJ457" s="1"/>
      <c r="AK457" s="1"/>
      <c r="AL457" s="1"/>
      <c r="AM457" s="1"/>
      <c r="AN457" s="1"/>
      <c r="AO457" s="1"/>
      <c r="AP457" s="1"/>
      <c r="AQ457" s="1"/>
      <c r="AR457" s="1"/>
      <c r="AS457" s="1"/>
      <c r="AT457" s="1"/>
      <c r="AU457" s="1"/>
      <c r="AV457" s="1"/>
      <c r="AW457" s="1"/>
      <c r="AX457" s="1"/>
      <c r="AY457" s="1"/>
      <c r="AZ457" s="1"/>
      <c r="BA457" s="1"/>
      <c r="BB457" s="1"/>
      <c r="BC457" s="1"/>
      <c r="BD457" s="1"/>
      <c r="BE457" s="1"/>
      <c r="BF457" s="1"/>
      <c r="BG457" s="1"/>
      <c r="BH457" s="1"/>
      <c r="BI457" s="1"/>
      <c r="BJ457" s="1"/>
      <c r="BK457" s="1"/>
      <c r="BL457" s="1"/>
      <c r="BM457" s="1"/>
      <c r="BN457" s="1"/>
      <c r="BO457" s="1"/>
      <c r="BP457" s="1"/>
      <c r="BQ457" s="1"/>
      <c r="BR457" s="1"/>
    </row>
    <row r="458" spans="1:70" ht="14.25" customHeight="1" x14ac:dyDescent="0.3">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c r="AC458" s="1"/>
      <c r="AD458" s="1"/>
      <c r="AE458" s="1"/>
      <c r="AF458" s="1"/>
      <c r="AG458" s="1"/>
      <c r="AH458" s="1"/>
      <c r="AI458" s="1"/>
      <c r="AJ458" s="1"/>
      <c r="AK458" s="1"/>
      <c r="AL458" s="1"/>
      <c r="AM458" s="1"/>
      <c r="AN458" s="1"/>
      <c r="AO458" s="1"/>
      <c r="AP458" s="1"/>
      <c r="AQ458" s="1"/>
      <c r="AR458" s="1"/>
      <c r="AS458" s="1"/>
      <c r="AT458" s="1"/>
      <c r="AU458" s="1"/>
      <c r="AV458" s="1"/>
      <c r="AW458" s="1"/>
      <c r="AX458" s="1"/>
      <c r="AY458" s="1"/>
      <c r="AZ458" s="1"/>
      <c r="BA458" s="1"/>
      <c r="BB458" s="1"/>
      <c r="BC458" s="1"/>
      <c r="BD458" s="1"/>
      <c r="BE458" s="1"/>
      <c r="BF458" s="1"/>
      <c r="BG458" s="1"/>
      <c r="BH458" s="1"/>
      <c r="BI458" s="1"/>
      <c r="BJ458" s="1"/>
      <c r="BK458" s="1"/>
      <c r="BL458" s="1"/>
      <c r="BM458" s="1"/>
      <c r="BN458" s="1"/>
      <c r="BO458" s="1"/>
      <c r="BP458" s="1"/>
      <c r="BQ458" s="1"/>
      <c r="BR458" s="1"/>
    </row>
    <row r="459" spans="1:70" ht="14.25" customHeight="1" x14ac:dyDescent="0.3">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c r="AC459" s="1"/>
      <c r="AD459" s="1"/>
      <c r="AE459" s="1"/>
      <c r="AF459" s="1"/>
      <c r="AG459" s="1"/>
      <c r="AH459" s="1"/>
      <c r="AI459" s="1"/>
      <c r="AJ459" s="1"/>
      <c r="AK459" s="1"/>
      <c r="AL459" s="1"/>
      <c r="AM459" s="1"/>
      <c r="AN459" s="1"/>
      <c r="AO459" s="1"/>
      <c r="AP459" s="1"/>
      <c r="AQ459" s="1"/>
      <c r="AR459" s="1"/>
      <c r="AS459" s="1"/>
      <c r="AT459" s="1"/>
      <c r="AU459" s="1"/>
      <c r="AV459" s="1"/>
      <c r="AW459" s="1"/>
      <c r="AX459" s="1"/>
      <c r="AY459" s="1"/>
      <c r="AZ459" s="1"/>
      <c r="BA459" s="1"/>
      <c r="BB459" s="1"/>
      <c r="BC459" s="1"/>
      <c r="BD459" s="1"/>
      <c r="BE459" s="1"/>
      <c r="BF459" s="1"/>
      <c r="BG459" s="1"/>
      <c r="BH459" s="1"/>
      <c r="BI459" s="1"/>
      <c r="BJ459" s="1"/>
      <c r="BK459" s="1"/>
      <c r="BL459" s="1"/>
      <c r="BM459" s="1"/>
      <c r="BN459" s="1"/>
      <c r="BO459" s="1"/>
      <c r="BP459" s="1"/>
      <c r="BQ459" s="1"/>
      <c r="BR459" s="1"/>
    </row>
    <row r="460" spans="1:70" ht="14.25" customHeight="1" x14ac:dyDescent="0.3">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c r="AC460" s="1"/>
      <c r="AD460" s="1"/>
      <c r="AE460" s="1"/>
      <c r="AF460" s="1"/>
      <c r="AG460" s="1"/>
      <c r="AH460" s="1"/>
      <c r="AI460" s="1"/>
      <c r="AJ460" s="1"/>
      <c r="AK460" s="1"/>
      <c r="AL460" s="1"/>
      <c r="AM460" s="1"/>
      <c r="AN460" s="1"/>
      <c r="AO460" s="1"/>
      <c r="AP460" s="1"/>
      <c r="AQ460" s="1"/>
      <c r="AR460" s="1"/>
      <c r="AS460" s="1"/>
      <c r="AT460" s="1"/>
      <c r="AU460" s="1"/>
      <c r="AV460" s="1"/>
      <c r="AW460" s="1"/>
      <c r="AX460" s="1"/>
      <c r="AY460" s="1"/>
      <c r="AZ460" s="1"/>
      <c r="BA460" s="1"/>
      <c r="BB460" s="1"/>
      <c r="BC460" s="1"/>
      <c r="BD460" s="1"/>
      <c r="BE460" s="1"/>
      <c r="BF460" s="1"/>
      <c r="BG460" s="1"/>
      <c r="BH460" s="1"/>
      <c r="BI460" s="1"/>
      <c r="BJ460" s="1"/>
      <c r="BK460" s="1"/>
      <c r="BL460" s="1"/>
      <c r="BM460" s="1"/>
      <c r="BN460" s="1"/>
      <c r="BO460" s="1"/>
      <c r="BP460" s="1"/>
      <c r="BQ460" s="1"/>
      <c r="BR460" s="1"/>
    </row>
    <row r="461" spans="1:70" ht="14.25" customHeight="1" x14ac:dyDescent="0.3">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c r="AC461" s="1"/>
      <c r="AD461" s="1"/>
      <c r="AE461" s="1"/>
      <c r="AF461" s="1"/>
      <c r="AG461" s="1"/>
      <c r="AH461" s="1"/>
      <c r="AI461" s="1"/>
      <c r="AJ461" s="1"/>
      <c r="AK461" s="1"/>
      <c r="AL461" s="1"/>
      <c r="AM461" s="1"/>
      <c r="AN461" s="1"/>
      <c r="AO461" s="1"/>
      <c r="AP461" s="1"/>
      <c r="AQ461" s="1"/>
      <c r="AR461" s="1"/>
      <c r="AS461" s="1"/>
      <c r="AT461" s="1"/>
      <c r="AU461" s="1"/>
      <c r="AV461" s="1"/>
      <c r="AW461" s="1"/>
      <c r="AX461" s="1"/>
      <c r="AY461" s="1"/>
      <c r="AZ461" s="1"/>
      <c r="BA461" s="1"/>
      <c r="BB461" s="1"/>
      <c r="BC461" s="1"/>
      <c r="BD461" s="1"/>
      <c r="BE461" s="1"/>
      <c r="BF461" s="1"/>
      <c r="BG461" s="1"/>
      <c r="BH461" s="1"/>
      <c r="BI461" s="1"/>
      <c r="BJ461" s="1"/>
      <c r="BK461" s="1"/>
      <c r="BL461" s="1"/>
      <c r="BM461" s="1"/>
      <c r="BN461" s="1"/>
      <c r="BO461" s="1"/>
      <c r="BP461" s="1"/>
      <c r="BQ461" s="1"/>
      <c r="BR461" s="1"/>
    </row>
    <row r="462" spans="1:70" ht="14.25" customHeight="1" x14ac:dyDescent="0.3">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c r="AC462" s="1"/>
      <c r="AD462" s="1"/>
      <c r="AE462" s="1"/>
      <c r="AF462" s="1"/>
      <c r="AG462" s="1"/>
      <c r="AH462" s="1"/>
      <c r="AI462" s="1"/>
      <c r="AJ462" s="1"/>
      <c r="AK462" s="1"/>
      <c r="AL462" s="1"/>
      <c r="AM462" s="1"/>
      <c r="AN462" s="1"/>
      <c r="AO462" s="1"/>
      <c r="AP462" s="1"/>
      <c r="AQ462" s="1"/>
      <c r="AR462" s="1"/>
      <c r="AS462" s="1"/>
      <c r="AT462" s="1"/>
      <c r="AU462" s="1"/>
      <c r="AV462" s="1"/>
      <c r="AW462" s="1"/>
      <c r="AX462" s="1"/>
      <c r="AY462" s="1"/>
      <c r="AZ462" s="1"/>
      <c r="BA462" s="1"/>
      <c r="BB462" s="1"/>
      <c r="BC462" s="1"/>
      <c r="BD462" s="1"/>
      <c r="BE462" s="1"/>
      <c r="BF462" s="1"/>
      <c r="BG462" s="1"/>
      <c r="BH462" s="1"/>
      <c r="BI462" s="1"/>
      <c r="BJ462" s="1"/>
      <c r="BK462" s="1"/>
      <c r="BL462" s="1"/>
      <c r="BM462" s="1"/>
      <c r="BN462" s="1"/>
      <c r="BO462" s="1"/>
      <c r="BP462" s="1"/>
      <c r="BQ462" s="1"/>
      <c r="BR462" s="1"/>
    </row>
    <row r="463" spans="1:70" ht="14.25" customHeight="1" x14ac:dyDescent="0.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c r="AC463" s="1"/>
      <c r="AD463" s="1"/>
      <c r="AE463" s="1"/>
      <c r="AF463" s="1"/>
      <c r="AG463" s="1"/>
      <c r="AH463" s="1"/>
      <c r="AI463" s="1"/>
      <c r="AJ463" s="1"/>
      <c r="AK463" s="1"/>
      <c r="AL463" s="1"/>
      <c r="AM463" s="1"/>
      <c r="AN463" s="1"/>
      <c r="AO463" s="1"/>
      <c r="AP463" s="1"/>
      <c r="AQ463" s="1"/>
      <c r="AR463" s="1"/>
      <c r="AS463" s="1"/>
      <c r="AT463" s="1"/>
      <c r="AU463" s="1"/>
      <c r="AV463" s="1"/>
      <c r="AW463" s="1"/>
      <c r="AX463" s="1"/>
      <c r="AY463" s="1"/>
      <c r="AZ463" s="1"/>
      <c r="BA463" s="1"/>
      <c r="BB463" s="1"/>
      <c r="BC463" s="1"/>
      <c r="BD463" s="1"/>
      <c r="BE463" s="1"/>
      <c r="BF463" s="1"/>
      <c r="BG463" s="1"/>
      <c r="BH463" s="1"/>
      <c r="BI463" s="1"/>
      <c r="BJ463" s="1"/>
      <c r="BK463" s="1"/>
      <c r="BL463" s="1"/>
      <c r="BM463" s="1"/>
      <c r="BN463" s="1"/>
      <c r="BO463" s="1"/>
      <c r="BP463" s="1"/>
      <c r="BQ463" s="1"/>
      <c r="BR463" s="1"/>
    </row>
    <row r="464" spans="1:70" ht="14.25" customHeight="1" x14ac:dyDescent="0.3">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c r="AC464" s="1"/>
      <c r="AD464" s="1"/>
      <c r="AE464" s="1"/>
      <c r="AF464" s="1"/>
      <c r="AG464" s="1"/>
      <c r="AH464" s="1"/>
      <c r="AI464" s="1"/>
      <c r="AJ464" s="1"/>
      <c r="AK464" s="1"/>
      <c r="AL464" s="1"/>
      <c r="AM464" s="1"/>
      <c r="AN464" s="1"/>
      <c r="AO464" s="1"/>
      <c r="AP464" s="1"/>
      <c r="AQ464" s="1"/>
      <c r="AR464" s="1"/>
      <c r="AS464" s="1"/>
      <c r="AT464" s="1"/>
      <c r="AU464" s="1"/>
      <c r="AV464" s="1"/>
      <c r="AW464" s="1"/>
      <c r="AX464" s="1"/>
      <c r="AY464" s="1"/>
      <c r="AZ464" s="1"/>
      <c r="BA464" s="1"/>
      <c r="BB464" s="1"/>
      <c r="BC464" s="1"/>
      <c r="BD464" s="1"/>
      <c r="BE464" s="1"/>
      <c r="BF464" s="1"/>
      <c r="BG464" s="1"/>
      <c r="BH464" s="1"/>
      <c r="BI464" s="1"/>
      <c r="BJ464" s="1"/>
      <c r="BK464" s="1"/>
      <c r="BL464" s="1"/>
      <c r="BM464" s="1"/>
      <c r="BN464" s="1"/>
      <c r="BO464" s="1"/>
      <c r="BP464" s="1"/>
      <c r="BQ464" s="1"/>
      <c r="BR464" s="1"/>
    </row>
    <row r="465" spans="1:70" ht="14.25" customHeight="1" x14ac:dyDescent="0.3">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c r="AC465" s="1"/>
      <c r="AD465" s="1"/>
      <c r="AE465" s="1"/>
      <c r="AF465" s="1"/>
      <c r="AG465" s="1"/>
      <c r="AH465" s="1"/>
      <c r="AI465" s="1"/>
      <c r="AJ465" s="1"/>
      <c r="AK465" s="1"/>
      <c r="AL465" s="1"/>
      <c r="AM465" s="1"/>
      <c r="AN465" s="1"/>
      <c r="AO465" s="1"/>
      <c r="AP465" s="1"/>
      <c r="AQ465" s="1"/>
      <c r="AR465" s="1"/>
      <c r="AS465" s="1"/>
      <c r="AT465" s="1"/>
      <c r="AU465" s="1"/>
      <c r="AV465" s="1"/>
      <c r="AW465" s="1"/>
      <c r="AX465" s="1"/>
      <c r="AY465" s="1"/>
      <c r="AZ465" s="1"/>
      <c r="BA465" s="1"/>
      <c r="BB465" s="1"/>
      <c r="BC465" s="1"/>
      <c r="BD465" s="1"/>
      <c r="BE465" s="1"/>
      <c r="BF465" s="1"/>
      <c r="BG465" s="1"/>
      <c r="BH465" s="1"/>
      <c r="BI465" s="1"/>
      <c r="BJ465" s="1"/>
      <c r="BK465" s="1"/>
      <c r="BL465" s="1"/>
      <c r="BM465" s="1"/>
      <c r="BN465" s="1"/>
      <c r="BO465" s="1"/>
      <c r="BP465" s="1"/>
      <c r="BQ465" s="1"/>
      <c r="BR465" s="1"/>
    </row>
    <row r="466" spans="1:70" ht="14.25" customHeight="1" x14ac:dyDescent="0.3">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c r="AC466" s="1"/>
      <c r="AD466" s="1"/>
      <c r="AE466" s="1"/>
      <c r="AF466" s="1"/>
      <c r="AG466" s="1"/>
      <c r="AH466" s="1"/>
      <c r="AI466" s="1"/>
      <c r="AJ466" s="1"/>
      <c r="AK466" s="1"/>
      <c r="AL466" s="1"/>
      <c r="AM466" s="1"/>
      <c r="AN466" s="1"/>
      <c r="AO466" s="1"/>
      <c r="AP466" s="1"/>
      <c r="AQ466" s="1"/>
      <c r="AR466" s="1"/>
      <c r="AS466" s="1"/>
      <c r="AT466" s="1"/>
      <c r="AU466" s="1"/>
      <c r="AV466" s="1"/>
      <c r="AW466" s="1"/>
      <c r="AX466" s="1"/>
      <c r="AY466" s="1"/>
      <c r="AZ466" s="1"/>
      <c r="BA466" s="1"/>
      <c r="BB466" s="1"/>
      <c r="BC466" s="1"/>
      <c r="BD466" s="1"/>
      <c r="BE466" s="1"/>
      <c r="BF466" s="1"/>
      <c r="BG466" s="1"/>
      <c r="BH466" s="1"/>
      <c r="BI466" s="1"/>
      <c r="BJ466" s="1"/>
      <c r="BK466" s="1"/>
      <c r="BL466" s="1"/>
      <c r="BM466" s="1"/>
      <c r="BN466" s="1"/>
      <c r="BO466" s="1"/>
      <c r="BP466" s="1"/>
      <c r="BQ466" s="1"/>
      <c r="BR466" s="1"/>
    </row>
    <row r="467" spans="1:70" ht="14.25" customHeight="1" x14ac:dyDescent="0.3">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c r="AC467" s="1"/>
      <c r="AD467" s="1"/>
      <c r="AE467" s="1"/>
      <c r="AF467" s="1"/>
      <c r="AG467" s="1"/>
      <c r="AH467" s="1"/>
      <c r="AI467" s="1"/>
      <c r="AJ467" s="1"/>
      <c r="AK467" s="1"/>
      <c r="AL467" s="1"/>
      <c r="AM467" s="1"/>
      <c r="AN467" s="1"/>
      <c r="AO467" s="1"/>
      <c r="AP467" s="1"/>
      <c r="AQ467" s="1"/>
      <c r="AR467" s="1"/>
      <c r="AS467" s="1"/>
      <c r="AT467" s="1"/>
      <c r="AU467" s="1"/>
      <c r="AV467" s="1"/>
      <c r="AW467" s="1"/>
      <c r="AX467" s="1"/>
      <c r="AY467" s="1"/>
      <c r="AZ467" s="1"/>
      <c r="BA467" s="1"/>
      <c r="BB467" s="1"/>
      <c r="BC467" s="1"/>
      <c r="BD467" s="1"/>
      <c r="BE467" s="1"/>
      <c r="BF467" s="1"/>
      <c r="BG467" s="1"/>
      <c r="BH467" s="1"/>
      <c r="BI467" s="1"/>
      <c r="BJ467" s="1"/>
      <c r="BK467" s="1"/>
      <c r="BL467" s="1"/>
      <c r="BM467" s="1"/>
      <c r="BN467" s="1"/>
      <c r="BO467" s="1"/>
      <c r="BP467" s="1"/>
      <c r="BQ467" s="1"/>
      <c r="BR467" s="1"/>
    </row>
    <row r="468" spans="1:70" ht="14.25" customHeight="1" x14ac:dyDescent="0.3">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c r="AC468" s="1"/>
      <c r="AD468" s="1"/>
      <c r="AE468" s="1"/>
      <c r="AF468" s="1"/>
      <c r="AG468" s="1"/>
      <c r="AH468" s="1"/>
      <c r="AI468" s="1"/>
      <c r="AJ468" s="1"/>
      <c r="AK468" s="1"/>
      <c r="AL468" s="1"/>
      <c r="AM468" s="1"/>
      <c r="AN468" s="1"/>
      <c r="AO468" s="1"/>
      <c r="AP468" s="1"/>
      <c r="AQ468" s="1"/>
      <c r="AR468" s="1"/>
      <c r="AS468" s="1"/>
      <c r="AT468" s="1"/>
      <c r="AU468" s="1"/>
      <c r="AV468" s="1"/>
      <c r="AW468" s="1"/>
      <c r="AX468" s="1"/>
      <c r="AY468" s="1"/>
      <c r="AZ468" s="1"/>
      <c r="BA468" s="1"/>
      <c r="BB468" s="1"/>
      <c r="BC468" s="1"/>
      <c r="BD468" s="1"/>
      <c r="BE468" s="1"/>
      <c r="BF468" s="1"/>
      <c r="BG468" s="1"/>
      <c r="BH468" s="1"/>
      <c r="BI468" s="1"/>
      <c r="BJ468" s="1"/>
      <c r="BK468" s="1"/>
      <c r="BL468" s="1"/>
      <c r="BM468" s="1"/>
      <c r="BN468" s="1"/>
      <c r="BO468" s="1"/>
      <c r="BP468" s="1"/>
      <c r="BQ468" s="1"/>
      <c r="BR468" s="1"/>
    </row>
    <row r="469" spans="1:70" ht="14.25" customHeight="1" x14ac:dyDescent="0.3">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c r="AC469" s="1"/>
      <c r="AD469" s="1"/>
      <c r="AE469" s="1"/>
      <c r="AF469" s="1"/>
      <c r="AG469" s="1"/>
      <c r="AH469" s="1"/>
      <c r="AI469" s="1"/>
      <c r="AJ469" s="1"/>
      <c r="AK469" s="1"/>
      <c r="AL469" s="1"/>
      <c r="AM469" s="1"/>
      <c r="AN469" s="1"/>
      <c r="AO469" s="1"/>
      <c r="AP469" s="1"/>
      <c r="AQ469" s="1"/>
      <c r="AR469" s="1"/>
      <c r="AS469" s="1"/>
      <c r="AT469" s="1"/>
      <c r="AU469" s="1"/>
      <c r="AV469" s="1"/>
      <c r="AW469" s="1"/>
      <c r="AX469" s="1"/>
      <c r="AY469" s="1"/>
      <c r="AZ469" s="1"/>
      <c r="BA469" s="1"/>
      <c r="BB469" s="1"/>
      <c r="BC469" s="1"/>
      <c r="BD469" s="1"/>
      <c r="BE469" s="1"/>
      <c r="BF469" s="1"/>
      <c r="BG469" s="1"/>
      <c r="BH469" s="1"/>
      <c r="BI469" s="1"/>
      <c r="BJ469" s="1"/>
      <c r="BK469" s="1"/>
      <c r="BL469" s="1"/>
      <c r="BM469" s="1"/>
      <c r="BN469" s="1"/>
      <c r="BO469" s="1"/>
      <c r="BP469" s="1"/>
      <c r="BQ469" s="1"/>
      <c r="BR469" s="1"/>
    </row>
    <row r="470" spans="1:70" ht="14.25" customHeight="1" x14ac:dyDescent="0.3">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c r="AC470" s="1"/>
      <c r="AD470" s="1"/>
      <c r="AE470" s="1"/>
      <c r="AF470" s="1"/>
      <c r="AG470" s="1"/>
      <c r="AH470" s="1"/>
      <c r="AI470" s="1"/>
      <c r="AJ470" s="1"/>
      <c r="AK470" s="1"/>
      <c r="AL470" s="1"/>
      <c r="AM470" s="1"/>
      <c r="AN470" s="1"/>
      <c r="AO470" s="1"/>
      <c r="AP470" s="1"/>
      <c r="AQ470" s="1"/>
      <c r="AR470" s="1"/>
      <c r="AS470" s="1"/>
      <c r="AT470" s="1"/>
      <c r="AU470" s="1"/>
      <c r="AV470" s="1"/>
      <c r="AW470" s="1"/>
      <c r="AX470" s="1"/>
      <c r="AY470" s="1"/>
      <c r="AZ470" s="1"/>
      <c r="BA470" s="1"/>
      <c r="BB470" s="1"/>
      <c r="BC470" s="1"/>
      <c r="BD470" s="1"/>
      <c r="BE470" s="1"/>
      <c r="BF470" s="1"/>
      <c r="BG470" s="1"/>
      <c r="BH470" s="1"/>
      <c r="BI470" s="1"/>
      <c r="BJ470" s="1"/>
      <c r="BK470" s="1"/>
      <c r="BL470" s="1"/>
      <c r="BM470" s="1"/>
      <c r="BN470" s="1"/>
      <c r="BO470" s="1"/>
      <c r="BP470" s="1"/>
      <c r="BQ470" s="1"/>
      <c r="BR470" s="1"/>
    </row>
    <row r="471" spans="1:70" ht="14.25" customHeight="1" x14ac:dyDescent="0.3">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c r="AC471" s="1"/>
      <c r="AD471" s="1"/>
      <c r="AE471" s="1"/>
      <c r="AF471" s="1"/>
      <c r="AG471" s="1"/>
      <c r="AH471" s="1"/>
      <c r="AI471" s="1"/>
      <c r="AJ471" s="1"/>
      <c r="AK471" s="1"/>
      <c r="AL471" s="1"/>
      <c r="AM471" s="1"/>
      <c r="AN471" s="1"/>
      <c r="AO471" s="1"/>
      <c r="AP471" s="1"/>
      <c r="AQ471" s="1"/>
      <c r="AR471" s="1"/>
      <c r="AS471" s="1"/>
      <c r="AT471" s="1"/>
      <c r="AU471" s="1"/>
      <c r="AV471" s="1"/>
      <c r="AW471" s="1"/>
      <c r="AX471" s="1"/>
      <c r="AY471" s="1"/>
      <c r="AZ471" s="1"/>
      <c r="BA471" s="1"/>
      <c r="BB471" s="1"/>
      <c r="BC471" s="1"/>
      <c r="BD471" s="1"/>
      <c r="BE471" s="1"/>
      <c r="BF471" s="1"/>
      <c r="BG471" s="1"/>
      <c r="BH471" s="1"/>
      <c r="BI471" s="1"/>
      <c r="BJ471" s="1"/>
      <c r="BK471" s="1"/>
      <c r="BL471" s="1"/>
      <c r="BM471" s="1"/>
      <c r="BN471" s="1"/>
      <c r="BO471" s="1"/>
      <c r="BP471" s="1"/>
      <c r="BQ471" s="1"/>
      <c r="BR471" s="1"/>
    </row>
    <row r="472" spans="1:70" ht="14.25" customHeight="1" x14ac:dyDescent="0.3">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c r="AC472" s="1"/>
      <c r="AD472" s="1"/>
      <c r="AE472" s="1"/>
      <c r="AF472" s="1"/>
      <c r="AG472" s="1"/>
      <c r="AH472" s="1"/>
      <c r="AI472" s="1"/>
      <c r="AJ472" s="1"/>
      <c r="AK472" s="1"/>
      <c r="AL472" s="1"/>
      <c r="AM472" s="1"/>
      <c r="AN472" s="1"/>
      <c r="AO472" s="1"/>
      <c r="AP472" s="1"/>
      <c r="AQ472" s="1"/>
      <c r="AR472" s="1"/>
      <c r="AS472" s="1"/>
      <c r="AT472" s="1"/>
      <c r="AU472" s="1"/>
      <c r="AV472" s="1"/>
      <c r="AW472" s="1"/>
      <c r="AX472" s="1"/>
      <c r="AY472" s="1"/>
      <c r="AZ472" s="1"/>
      <c r="BA472" s="1"/>
      <c r="BB472" s="1"/>
      <c r="BC472" s="1"/>
      <c r="BD472" s="1"/>
      <c r="BE472" s="1"/>
      <c r="BF472" s="1"/>
      <c r="BG472" s="1"/>
      <c r="BH472" s="1"/>
      <c r="BI472" s="1"/>
      <c r="BJ472" s="1"/>
      <c r="BK472" s="1"/>
      <c r="BL472" s="1"/>
      <c r="BM472" s="1"/>
      <c r="BN472" s="1"/>
      <c r="BO472" s="1"/>
      <c r="BP472" s="1"/>
      <c r="BQ472" s="1"/>
      <c r="BR472" s="1"/>
    </row>
    <row r="473" spans="1:70" ht="14.25" customHeight="1" x14ac:dyDescent="0.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c r="AC473" s="1"/>
      <c r="AD473" s="1"/>
      <c r="AE473" s="1"/>
      <c r="AF473" s="1"/>
      <c r="AG473" s="1"/>
      <c r="AH473" s="1"/>
      <c r="AI473" s="1"/>
      <c r="AJ473" s="1"/>
      <c r="AK473" s="1"/>
      <c r="AL473" s="1"/>
      <c r="AM473" s="1"/>
      <c r="AN473" s="1"/>
      <c r="AO473" s="1"/>
      <c r="AP473" s="1"/>
      <c r="AQ473" s="1"/>
      <c r="AR473" s="1"/>
      <c r="AS473" s="1"/>
      <c r="AT473" s="1"/>
      <c r="AU473" s="1"/>
      <c r="AV473" s="1"/>
      <c r="AW473" s="1"/>
      <c r="AX473" s="1"/>
      <c r="AY473" s="1"/>
      <c r="AZ473" s="1"/>
      <c r="BA473" s="1"/>
      <c r="BB473" s="1"/>
      <c r="BC473" s="1"/>
      <c r="BD473" s="1"/>
      <c r="BE473" s="1"/>
      <c r="BF473" s="1"/>
      <c r="BG473" s="1"/>
      <c r="BH473" s="1"/>
      <c r="BI473" s="1"/>
      <c r="BJ473" s="1"/>
      <c r="BK473" s="1"/>
      <c r="BL473" s="1"/>
      <c r="BM473" s="1"/>
      <c r="BN473" s="1"/>
      <c r="BO473" s="1"/>
      <c r="BP473" s="1"/>
      <c r="BQ473" s="1"/>
      <c r="BR473" s="1"/>
    </row>
    <row r="474" spans="1:70" ht="14.25" customHeight="1" x14ac:dyDescent="0.3">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c r="AC474" s="1"/>
      <c r="AD474" s="1"/>
      <c r="AE474" s="1"/>
      <c r="AF474" s="1"/>
      <c r="AG474" s="1"/>
      <c r="AH474" s="1"/>
      <c r="AI474" s="1"/>
      <c r="AJ474" s="1"/>
      <c r="AK474" s="1"/>
      <c r="AL474" s="1"/>
      <c r="AM474" s="1"/>
      <c r="AN474" s="1"/>
      <c r="AO474" s="1"/>
      <c r="AP474" s="1"/>
      <c r="AQ474" s="1"/>
      <c r="AR474" s="1"/>
      <c r="AS474" s="1"/>
      <c r="AT474" s="1"/>
      <c r="AU474" s="1"/>
      <c r="AV474" s="1"/>
      <c r="AW474" s="1"/>
      <c r="AX474" s="1"/>
      <c r="AY474" s="1"/>
      <c r="AZ474" s="1"/>
      <c r="BA474" s="1"/>
      <c r="BB474" s="1"/>
      <c r="BC474" s="1"/>
      <c r="BD474" s="1"/>
      <c r="BE474" s="1"/>
      <c r="BF474" s="1"/>
      <c r="BG474" s="1"/>
      <c r="BH474" s="1"/>
      <c r="BI474" s="1"/>
      <c r="BJ474" s="1"/>
      <c r="BK474" s="1"/>
      <c r="BL474" s="1"/>
      <c r="BM474" s="1"/>
      <c r="BN474" s="1"/>
      <c r="BO474" s="1"/>
      <c r="BP474" s="1"/>
      <c r="BQ474" s="1"/>
      <c r="BR474" s="1"/>
    </row>
    <row r="475" spans="1:70" ht="14.25" customHeight="1" x14ac:dyDescent="0.3">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c r="AC475" s="1"/>
      <c r="AD475" s="1"/>
      <c r="AE475" s="1"/>
      <c r="AF475" s="1"/>
      <c r="AG475" s="1"/>
      <c r="AH475" s="1"/>
      <c r="AI475" s="1"/>
      <c r="AJ475" s="1"/>
      <c r="AK475" s="1"/>
      <c r="AL475" s="1"/>
      <c r="AM475" s="1"/>
      <c r="AN475" s="1"/>
      <c r="AO475" s="1"/>
      <c r="AP475" s="1"/>
      <c r="AQ475" s="1"/>
      <c r="AR475" s="1"/>
      <c r="AS475" s="1"/>
      <c r="AT475" s="1"/>
      <c r="AU475" s="1"/>
      <c r="AV475" s="1"/>
      <c r="AW475" s="1"/>
      <c r="AX475" s="1"/>
      <c r="AY475" s="1"/>
      <c r="AZ475" s="1"/>
      <c r="BA475" s="1"/>
      <c r="BB475" s="1"/>
      <c r="BC475" s="1"/>
      <c r="BD475" s="1"/>
      <c r="BE475" s="1"/>
      <c r="BF475" s="1"/>
      <c r="BG475" s="1"/>
      <c r="BH475" s="1"/>
      <c r="BI475" s="1"/>
      <c r="BJ475" s="1"/>
      <c r="BK475" s="1"/>
      <c r="BL475" s="1"/>
      <c r="BM475" s="1"/>
      <c r="BN475" s="1"/>
      <c r="BO475" s="1"/>
      <c r="BP475" s="1"/>
      <c r="BQ475" s="1"/>
      <c r="BR475" s="1"/>
    </row>
    <row r="476" spans="1:70" ht="14.25" customHeight="1" x14ac:dyDescent="0.3">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c r="AC476" s="1"/>
      <c r="AD476" s="1"/>
      <c r="AE476" s="1"/>
      <c r="AF476" s="1"/>
      <c r="AG476" s="1"/>
      <c r="AH476" s="1"/>
      <c r="AI476" s="1"/>
      <c r="AJ476" s="1"/>
      <c r="AK476" s="1"/>
      <c r="AL476" s="1"/>
      <c r="AM476" s="1"/>
      <c r="AN476" s="1"/>
      <c r="AO476" s="1"/>
      <c r="AP476" s="1"/>
      <c r="AQ476" s="1"/>
      <c r="AR476" s="1"/>
      <c r="AS476" s="1"/>
      <c r="AT476" s="1"/>
      <c r="AU476" s="1"/>
      <c r="AV476" s="1"/>
      <c r="AW476" s="1"/>
      <c r="AX476" s="1"/>
      <c r="AY476" s="1"/>
      <c r="AZ476" s="1"/>
      <c r="BA476" s="1"/>
      <c r="BB476" s="1"/>
      <c r="BC476" s="1"/>
      <c r="BD476" s="1"/>
      <c r="BE476" s="1"/>
      <c r="BF476" s="1"/>
      <c r="BG476" s="1"/>
      <c r="BH476" s="1"/>
      <c r="BI476" s="1"/>
      <c r="BJ476" s="1"/>
      <c r="BK476" s="1"/>
      <c r="BL476" s="1"/>
      <c r="BM476" s="1"/>
      <c r="BN476" s="1"/>
      <c r="BO476" s="1"/>
      <c r="BP476" s="1"/>
      <c r="BQ476" s="1"/>
      <c r="BR476" s="1"/>
    </row>
    <row r="477" spans="1:70" ht="14.25" customHeight="1" x14ac:dyDescent="0.3">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c r="AC477" s="1"/>
      <c r="AD477" s="1"/>
      <c r="AE477" s="1"/>
      <c r="AF477" s="1"/>
      <c r="AG477" s="1"/>
      <c r="AH477" s="1"/>
      <c r="AI477" s="1"/>
      <c r="AJ477" s="1"/>
      <c r="AK477" s="1"/>
      <c r="AL477" s="1"/>
      <c r="AM477" s="1"/>
      <c r="AN477" s="1"/>
      <c r="AO477" s="1"/>
      <c r="AP477" s="1"/>
      <c r="AQ477" s="1"/>
      <c r="AR477" s="1"/>
      <c r="AS477" s="1"/>
      <c r="AT477" s="1"/>
      <c r="AU477" s="1"/>
      <c r="AV477" s="1"/>
      <c r="AW477" s="1"/>
      <c r="AX477" s="1"/>
      <c r="AY477" s="1"/>
      <c r="AZ477" s="1"/>
      <c r="BA477" s="1"/>
      <c r="BB477" s="1"/>
      <c r="BC477" s="1"/>
      <c r="BD477" s="1"/>
      <c r="BE477" s="1"/>
      <c r="BF477" s="1"/>
      <c r="BG477" s="1"/>
      <c r="BH477" s="1"/>
      <c r="BI477" s="1"/>
      <c r="BJ477" s="1"/>
      <c r="BK477" s="1"/>
      <c r="BL477" s="1"/>
      <c r="BM477" s="1"/>
      <c r="BN477" s="1"/>
      <c r="BO477" s="1"/>
      <c r="BP477" s="1"/>
      <c r="BQ477" s="1"/>
      <c r="BR477" s="1"/>
    </row>
    <row r="478" spans="1:70" ht="14.25" customHeight="1" x14ac:dyDescent="0.3">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c r="AC478" s="1"/>
      <c r="AD478" s="1"/>
      <c r="AE478" s="1"/>
      <c r="AF478" s="1"/>
      <c r="AG478" s="1"/>
      <c r="AH478" s="1"/>
      <c r="AI478" s="1"/>
      <c r="AJ478" s="1"/>
      <c r="AK478" s="1"/>
      <c r="AL478" s="1"/>
      <c r="AM478" s="1"/>
      <c r="AN478" s="1"/>
      <c r="AO478" s="1"/>
      <c r="AP478" s="1"/>
      <c r="AQ478" s="1"/>
      <c r="AR478" s="1"/>
      <c r="AS478" s="1"/>
      <c r="AT478" s="1"/>
      <c r="AU478" s="1"/>
      <c r="AV478" s="1"/>
      <c r="AW478" s="1"/>
      <c r="AX478" s="1"/>
      <c r="AY478" s="1"/>
      <c r="AZ478" s="1"/>
      <c r="BA478" s="1"/>
      <c r="BB478" s="1"/>
      <c r="BC478" s="1"/>
      <c r="BD478" s="1"/>
      <c r="BE478" s="1"/>
      <c r="BF478" s="1"/>
      <c r="BG478" s="1"/>
      <c r="BH478" s="1"/>
      <c r="BI478" s="1"/>
      <c r="BJ478" s="1"/>
      <c r="BK478" s="1"/>
      <c r="BL478" s="1"/>
      <c r="BM478" s="1"/>
      <c r="BN478" s="1"/>
      <c r="BO478" s="1"/>
      <c r="BP478" s="1"/>
      <c r="BQ478" s="1"/>
      <c r="BR478" s="1"/>
    </row>
    <row r="479" spans="1:70" ht="14.25" customHeight="1" x14ac:dyDescent="0.3">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c r="AC479" s="1"/>
      <c r="AD479" s="1"/>
      <c r="AE479" s="1"/>
      <c r="AF479" s="1"/>
      <c r="AG479" s="1"/>
      <c r="AH479" s="1"/>
      <c r="AI479" s="1"/>
      <c r="AJ479" s="1"/>
      <c r="AK479" s="1"/>
      <c r="AL479" s="1"/>
      <c r="AM479" s="1"/>
      <c r="AN479" s="1"/>
      <c r="AO479" s="1"/>
      <c r="AP479" s="1"/>
      <c r="AQ479" s="1"/>
      <c r="AR479" s="1"/>
      <c r="AS479" s="1"/>
      <c r="AT479" s="1"/>
      <c r="AU479" s="1"/>
      <c r="AV479" s="1"/>
      <c r="AW479" s="1"/>
      <c r="AX479" s="1"/>
      <c r="AY479" s="1"/>
      <c r="AZ479" s="1"/>
      <c r="BA479" s="1"/>
      <c r="BB479" s="1"/>
      <c r="BC479" s="1"/>
      <c r="BD479" s="1"/>
      <c r="BE479" s="1"/>
      <c r="BF479" s="1"/>
      <c r="BG479" s="1"/>
      <c r="BH479" s="1"/>
      <c r="BI479" s="1"/>
      <c r="BJ479" s="1"/>
      <c r="BK479" s="1"/>
      <c r="BL479" s="1"/>
      <c r="BM479" s="1"/>
      <c r="BN479" s="1"/>
      <c r="BO479" s="1"/>
      <c r="BP479" s="1"/>
      <c r="BQ479" s="1"/>
      <c r="BR479" s="1"/>
    </row>
    <row r="480" spans="1:70" ht="14.25" customHeight="1" x14ac:dyDescent="0.3">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c r="AC480" s="1"/>
      <c r="AD480" s="1"/>
      <c r="AE480" s="1"/>
      <c r="AF480" s="1"/>
      <c r="AG480" s="1"/>
      <c r="AH480" s="1"/>
      <c r="AI480" s="1"/>
      <c r="AJ480" s="1"/>
      <c r="AK480" s="1"/>
      <c r="AL480" s="1"/>
      <c r="AM480" s="1"/>
      <c r="AN480" s="1"/>
      <c r="AO480" s="1"/>
      <c r="AP480" s="1"/>
      <c r="AQ480" s="1"/>
      <c r="AR480" s="1"/>
      <c r="AS480" s="1"/>
      <c r="AT480" s="1"/>
      <c r="AU480" s="1"/>
      <c r="AV480" s="1"/>
      <c r="AW480" s="1"/>
      <c r="AX480" s="1"/>
      <c r="AY480" s="1"/>
      <c r="AZ480" s="1"/>
      <c r="BA480" s="1"/>
      <c r="BB480" s="1"/>
      <c r="BC480" s="1"/>
      <c r="BD480" s="1"/>
      <c r="BE480" s="1"/>
      <c r="BF480" s="1"/>
      <c r="BG480" s="1"/>
      <c r="BH480" s="1"/>
      <c r="BI480" s="1"/>
      <c r="BJ480" s="1"/>
      <c r="BK480" s="1"/>
      <c r="BL480" s="1"/>
      <c r="BM480" s="1"/>
      <c r="BN480" s="1"/>
      <c r="BO480" s="1"/>
      <c r="BP480" s="1"/>
      <c r="BQ480" s="1"/>
      <c r="BR480" s="1"/>
    </row>
    <row r="481" spans="1:70" ht="14.25" customHeight="1" x14ac:dyDescent="0.3">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c r="AC481" s="1"/>
      <c r="AD481" s="1"/>
      <c r="AE481" s="1"/>
      <c r="AF481" s="1"/>
      <c r="AG481" s="1"/>
      <c r="AH481" s="1"/>
      <c r="AI481" s="1"/>
      <c r="AJ481" s="1"/>
      <c r="AK481" s="1"/>
      <c r="AL481" s="1"/>
      <c r="AM481" s="1"/>
      <c r="AN481" s="1"/>
      <c r="AO481" s="1"/>
      <c r="AP481" s="1"/>
      <c r="AQ481" s="1"/>
      <c r="AR481" s="1"/>
      <c r="AS481" s="1"/>
      <c r="AT481" s="1"/>
      <c r="AU481" s="1"/>
      <c r="AV481" s="1"/>
      <c r="AW481" s="1"/>
      <c r="AX481" s="1"/>
      <c r="AY481" s="1"/>
      <c r="AZ481" s="1"/>
      <c r="BA481" s="1"/>
      <c r="BB481" s="1"/>
      <c r="BC481" s="1"/>
      <c r="BD481" s="1"/>
      <c r="BE481" s="1"/>
      <c r="BF481" s="1"/>
      <c r="BG481" s="1"/>
      <c r="BH481" s="1"/>
      <c r="BI481" s="1"/>
      <c r="BJ481" s="1"/>
      <c r="BK481" s="1"/>
      <c r="BL481" s="1"/>
      <c r="BM481" s="1"/>
      <c r="BN481" s="1"/>
      <c r="BO481" s="1"/>
      <c r="BP481" s="1"/>
      <c r="BQ481" s="1"/>
      <c r="BR481" s="1"/>
    </row>
    <row r="482" spans="1:70" ht="14.25" customHeight="1" x14ac:dyDescent="0.3">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c r="AC482" s="1"/>
      <c r="AD482" s="1"/>
      <c r="AE482" s="1"/>
      <c r="AF482" s="1"/>
      <c r="AG482" s="1"/>
      <c r="AH482" s="1"/>
      <c r="AI482" s="1"/>
      <c r="AJ482" s="1"/>
      <c r="AK482" s="1"/>
      <c r="AL482" s="1"/>
      <c r="AM482" s="1"/>
      <c r="AN482" s="1"/>
      <c r="AO482" s="1"/>
      <c r="AP482" s="1"/>
      <c r="AQ482" s="1"/>
      <c r="AR482" s="1"/>
      <c r="AS482" s="1"/>
      <c r="AT482" s="1"/>
      <c r="AU482" s="1"/>
      <c r="AV482" s="1"/>
      <c r="AW482" s="1"/>
      <c r="AX482" s="1"/>
      <c r="AY482" s="1"/>
      <c r="AZ482" s="1"/>
      <c r="BA482" s="1"/>
      <c r="BB482" s="1"/>
      <c r="BC482" s="1"/>
      <c r="BD482" s="1"/>
      <c r="BE482" s="1"/>
      <c r="BF482" s="1"/>
      <c r="BG482" s="1"/>
      <c r="BH482" s="1"/>
      <c r="BI482" s="1"/>
      <c r="BJ482" s="1"/>
      <c r="BK482" s="1"/>
      <c r="BL482" s="1"/>
      <c r="BM482" s="1"/>
      <c r="BN482" s="1"/>
      <c r="BO482" s="1"/>
      <c r="BP482" s="1"/>
      <c r="BQ482" s="1"/>
      <c r="BR482" s="1"/>
    </row>
    <row r="483" spans="1:70" ht="14.25" customHeight="1" x14ac:dyDescent="0.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c r="AC483" s="1"/>
      <c r="AD483" s="1"/>
      <c r="AE483" s="1"/>
      <c r="AF483" s="1"/>
      <c r="AG483" s="1"/>
      <c r="AH483" s="1"/>
      <c r="AI483" s="1"/>
      <c r="AJ483" s="1"/>
      <c r="AK483" s="1"/>
      <c r="AL483" s="1"/>
      <c r="AM483" s="1"/>
      <c r="AN483" s="1"/>
      <c r="AO483" s="1"/>
      <c r="AP483" s="1"/>
      <c r="AQ483" s="1"/>
      <c r="AR483" s="1"/>
      <c r="AS483" s="1"/>
      <c r="AT483" s="1"/>
      <c r="AU483" s="1"/>
      <c r="AV483" s="1"/>
      <c r="AW483" s="1"/>
      <c r="AX483" s="1"/>
      <c r="AY483" s="1"/>
      <c r="AZ483" s="1"/>
      <c r="BA483" s="1"/>
      <c r="BB483" s="1"/>
      <c r="BC483" s="1"/>
      <c r="BD483" s="1"/>
      <c r="BE483" s="1"/>
      <c r="BF483" s="1"/>
      <c r="BG483" s="1"/>
      <c r="BH483" s="1"/>
      <c r="BI483" s="1"/>
      <c r="BJ483" s="1"/>
      <c r="BK483" s="1"/>
      <c r="BL483" s="1"/>
      <c r="BM483" s="1"/>
      <c r="BN483" s="1"/>
      <c r="BO483" s="1"/>
      <c r="BP483" s="1"/>
      <c r="BQ483" s="1"/>
      <c r="BR483" s="1"/>
    </row>
    <row r="484" spans="1:70" ht="14.25" customHeight="1" x14ac:dyDescent="0.3">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c r="AC484" s="1"/>
      <c r="AD484" s="1"/>
      <c r="AE484" s="1"/>
      <c r="AF484" s="1"/>
      <c r="AG484" s="1"/>
      <c r="AH484" s="1"/>
      <c r="AI484" s="1"/>
      <c r="AJ484" s="1"/>
      <c r="AK484" s="1"/>
      <c r="AL484" s="1"/>
      <c r="AM484" s="1"/>
      <c r="AN484" s="1"/>
      <c r="AO484" s="1"/>
      <c r="AP484" s="1"/>
      <c r="AQ484" s="1"/>
      <c r="AR484" s="1"/>
      <c r="AS484" s="1"/>
      <c r="AT484" s="1"/>
      <c r="AU484" s="1"/>
      <c r="AV484" s="1"/>
      <c r="AW484" s="1"/>
      <c r="AX484" s="1"/>
      <c r="AY484" s="1"/>
      <c r="AZ484" s="1"/>
      <c r="BA484" s="1"/>
      <c r="BB484" s="1"/>
      <c r="BC484" s="1"/>
      <c r="BD484" s="1"/>
      <c r="BE484" s="1"/>
      <c r="BF484" s="1"/>
      <c r="BG484" s="1"/>
      <c r="BH484" s="1"/>
      <c r="BI484" s="1"/>
      <c r="BJ484" s="1"/>
      <c r="BK484" s="1"/>
      <c r="BL484" s="1"/>
      <c r="BM484" s="1"/>
      <c r="BN484" s="1"/>
      <c r="BO484" s="1"/>
      <c r="BP484" s="1"/>
      <c r="BQ484" s="1"/>
      <c r="BR484" s="1"/>
    </row>
    <row r="485" spans="1:70" ht="14.25" customHeight="1" x14ac:dyDescent="0.3">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c r="AC485" s="1"/>
      <c r="AD485" s="1"/>
      <c r="AE485" s="1"/>
      <c r="AF485" s="1"/>
      <c r="AG485" s="1"/>
      <c r="AH485" s="1"/>
      <c r="AI485" s="1"/>
      <c r="AJ485" s="1"/>
      <c r="AK485" s="1"/>
      <c r="AL485" s="1"/>
      <c r="AM485" s="1"/>
      <c r="AN485" s="1"/>
      <c r="AO485" s="1"/>
      <c r="AP485" s="1"/>
      <c r="AQ485" s="1"/>
      <c r="AR485" s="1"/>
      <c r="AS485" s="1"/>
      <c r="AT485" s="1"/>
      <c r="AU485" s="1"/>
      <c r="AV485" s="1"/>
      <c r="AW485" s="1"/>
      <c r="AX485" s="1"/>
      <c r="AY485" s="1"/>
      <c r="AZ485" s="1"/>
      <c r="BA485" s="1"/>
      <c r="BB485" s="1"/>
      <c r="BC485" s="1"/>
      <c r="BD485" s="1"/>
      <c r="BE485" s="1"/>
      <c r="BF485" s="1"/>
      <c r="BG485" s="1"/>
      <c r="BH485" s="1"/>
      <c r="BI485" s="1"/>
      <c r="BJ485" s="1"/>
      <c r="BK485" s="1"/>
      <c r="BL485" s="1"/>
      <c r="BM485" s="1"/>
      <c r="BN485" s="1"/>
      <c r="BO485" s="1"/>
      <c r="BP485" s="1"/>
      <c r="BQ485" s="1"/>
      <c r="BR485" s="1"/>
    </row>
    <row r="486" spans="1:70" ht="14.25" customHeight="1" x14ac:dyDescent="0.3">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c r="AC486" s="1"/>
      <c r="AD486" s="1"/>
      <c r="AE486" s="1"/>
      <c r="AF486" s="1"/>
      <c r="AG486" s="1"/>
      <c r="AH486" s="1"/>
      <c r="AI486" s="1"/>
      <c r="AJ486" s="1"/>
      <c r="AK486" s="1"/>
      <c r="AL486" s="1"/>
      <c r="AM486" s="1"/>
      <c r="AN486" s="1"/>
      <c r="AO486" s="1"/>
      <c r="AP486" s="1"/>
      <c r="AQ486" s="1"/>
      <c r="AR486" s="1"/>
      <c r="AS486" s="1"/>
      <c r="AT486" s="1"/>
      <c r="AU486" s="1"/>
      <c r="AV486" s="1"/>
      <c r="AW486" s="1"/>
      <c r="AX486" s="1"/>
      <c r="AY486" s="1"/>
      <c r="AZ486" s="1"/>
      <c r="BA486" s="1"/>
      <c r="BB486" s="1"/>
      <c r="BC486" s="1"/>
      <c r="BD486" s="1"/>
      <c r="BE486" s="1"/>
      <c r="BF486" s="1"/>
      <c r="BG486" s="1"/>
      <c r="BH486" s="1"/>
      <c r="BI486" s="1"/>
      <c r="BJ486" s="1"/>
      <c r="BK486" s="1"/>
      <c r="BL486" s="1"/>
      <c r="BM486" s="1"/>
      <c r="BN486" s="1"/>
      <c r="BO486" s="1"/>
      <c r="BP486" s="1"/>
      <c r="BQ486" s="1"/>
      <c r="BR486" s="1"/>
    </row>
    <row r="487" spans="1:70" ht="14.25" customHeight="1" x14ac:dyDescent="0.3">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c r="AC487" s="1"/>
      <c r="AD487" s="1"/>
      <c r="AE487" s="1"/>
      <c r="AF487" s="1"/>
      <c r="AG487" s="1"/>
      <c r="AH487" s="1"/>
      <c r="AI487" s="1"/>
      <c r="AJ487" s="1"/>
      <c r="AK487" s="1"/>
      <c r="AL487" s="1"/>
      <c r="AM487" s="1"/>
      <c r="AN487" s="1"/>
      <c r="AO487" s="1"/>
      <c r="AP487" s="1"/>
      <c r="AQ487" s="1"/>
      <c r="AR487" s="1"/>
      <c r="AS487" s="1"/>
      <c r="AT487" s="1"/>
      <c r="AU487" s="1"/>
      <c r="AV487" s="1"/>
      <c r="AW487" s="1"/>
      <c r="AX487" s="1"/>
      <c r="AY487" s="1"/>
      <c r="AZ487" s="1"/>
      <c r="BA487" s="1"/>
      <c r="BB487" s="1"/>
      <c r="BC487" s="1"/>
      <c r="BD487" s="1"/>
      <c r="BE487" s="1"/>
      <c r="BF487" s="1"/>
      <c r="BG487" s="1"/>
      <c r="BH487" s="1"/>
      <c r="BI487" s="1"/>
      <c r="BJ487" s="1"/>
      <c r="BK487" s="1"/>
      <c r="BL487" s="1"/>
      <c r="BM487" s="1"/>
      <c r="BN487" s="1"/>
      <c r="BO487" s="1"/>
      <c r="BP487" s="1"/>
      <c r="BQ487" s="1"/>
      <c r="BR487" s="1"/>
    </row>
    <row r="488" spans="1:70" ht="14.25" customHeight="1" x14ac:dyDescent="0.3">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c r="AC488" s="1"/>
      <c r="AD488" s="1"/>
      <c r="AE488" s="1"/>
      <c r="AF488" s="1"/>
      <c r="AG488" s="1"/>
      <c r="AH488" s="1"/>
      <c r="AI488" s="1"/>
      <c r="AJ488" s="1"/>
      <c r="AK488" s="1"/>
      <c r="AL488" s="1"/>
      <c r="AM488" s="1"/>
      <c r="AN488" s="1"/>
      <c r="AO488" s="1"/>
      <c r="AP488" s="1"/>
      <c r="AQ488" s="1"/>
      <c r="AR488" s="1"/>
      <c r="AS488" s="1"/>
      <c r="AT488" s="1"/>
      <c r="AU488" s="1"/>
      <c r="AV488" s="1"/>
      <c r="AW488" s="1"/>
      <c r="AX488" s="1"/>
      <c r="AY488" s="1"/>
      <c r="AZ488" s="1"/>
      <c r="BA488" s="1"/>
      <c r="BB488" s="1"/>
      <c r="BC488" s="1"/>
      <c r="BD488" s="1"/>
      <c r="BE488" s="1"/>
      <c r="BF488" s="1"/>
      <c r="BG488" s="1"/>
      <c r="BH488" s="1"/>
      <c r="BI488" s="1"/>
      <c r="BJ488" s="1"/>
      <c r="BK488" s="1"/>
      <c r="BL488" s="1"/>
      <c r="BM488" s="1"/>
      <c r="BN488" s="1"/>
      <c r="BO488" s="1"/>
      <c r="BP488" s="1"/>
      <c r="BQ488" s="1"/>
      <c r="BR488" s="1"/>
    </row>
    <row r="489" spans="1:70" ht="14.25" customHeight="1" x14ac:dyDescent="0.3">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c r="AC489" s="1"/>
      <c r="AD489" s="1"/>
      <c r="AE489" s="1"/>
      <c r="AF489" s="1"/>
      <c r="AG489" s="1"/>
      <c r="AH489" s="1"/>
      <c r="AI489" s="1"/>
      <c r="AJ489" s="1"/>
      <c r="AK489" s="1"/>
      <c r="AL489" s="1"/>
      <c r="AM489" s="1"/>
      <c r="AN489" s="1"/>
      <c r="AO489" s="1"/>
      <c r="AP489" s="1"/>
      <c r="AQ489" s="1"/>
      <c r="AR489" s="1"/>
      <c r="AS489" s="1"/>
      <c r="AT489" s="1"/>
      <c r="AU489" s="1"/>
      <c r="AV489" s="1"/>
      <c r="AW489" s="1"/>
      <c r="AX489" s="1"/>
      <c r="AY489" s="1"/>
      <c r="AZ489" s="1"/>
      <c r="BA489" s="1"/>
      <c r="BB489" s="1"/>
      <c r="BC489" s="1"/>
      <c r="BD489" s="1"/>
      <c r="BE489" s="1"/>
      <c r="BF489" s="1"/>
      <c r="BG489" s="1"/>
      <c r="BH489" s="1"/>
      <c r="BI489" s="1"/>
      <c r="BJ489" s="1"/>
      <c r="BK489" s="1"/>
      <c r="BL489" s="1"/>
      <c r="BM489" s="1"/>
      <c r="BN489" s="1"/>
      <c r="BO489" s="1"/>
      <c r="BP489" s="1"/>
      <c r="BQ489" s="1"/>
      <c r="BR489" s="1"/>
    </row>
    <row r="490" spans="1:70" ht="14.25" customHeight="1" x14ac:dyDescent="0.3">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c r="AC490" s="1"/>
      <c r="AD490" s="1"/>
      <c r="AE490" s="1"/>
      <c r="AF490" s="1"/>
      <c r="AG490" s="1"/>
      <c r="AH490" s="1"/>
      <c r="AI490" s="1"/>
      <c r="AJ490" s="1"/>
      <c r="AK490" s="1"/>
      <c r="AL490" s="1"/>
      <c r="AM490" s="1"/>
      <c r="AN490" s="1"/>
      <c r="AO490" s="1"/>
      <c r="AP490" s="1"/>
      <c r="AQ490" s="1"/>
      <c r="AR490" s="1"/>
      <c r="AS490" s="1"/>
      <c r="AT490" s="1"/>
      <c r="AU490" s="1"/>
      <c r="AV490" s="1"/>
      <c r="AW490" s="1"/>
      <c r="AX490" s="1"/>
      <c r="AY490" s="1"/>
      <c r="AZ490" s="1"/>
      <c r="BA490" s="1"/>
      <c r="BB490" s="1"/>
      <c r="BC490" s="1"/>
      <c r="BD490" s="1"/>
      <c r="BE490" s="1"/>
      <c r="BF490" s="1"/>
      <c r="BG490" s="1"/>
      <c r="BH490" s="1"/>
      <c r="BI490" s="1"/>
      <c r="BJ490" s="1"/>
      <c r="BK490" s="1"/>
      <c r="BL490" s="1"/>
      <c r="BM490" s="1"/>
      <c r="BN490" s="1"/>
      <c r="BO490" s="1"/>
      <c r="BP490" s="1"/>
      <c r="BQ490" s="1"/>
      <c r="BR490" s="1"/>
    </row>
    <row r="491" spans="1:70" ht="14.25" customHeight="1" x14ac:dyDescent="0.3">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c r="AC491" s="1"/>
      <c r="AD491" s="1"/>
      <c r="AE491" s="1"/>
      <c r="AF491" s="1"/>
      <c r="AG491" s="1"/>
      <c r="AH491" s="1"/>
      <c r="AI491" s="1"/>
      <c r="AJ491" s="1"/>
      <c r="AK491" s="1"/>
      <c r="AL491" s="1"/>
      <c r="AM491" s="1"/>
      <c r="AN491" s="1"/>
      <c r="AO491" s="1"/>
      <c r="AP491" s="1"/>
      <c r="AQ491" s="1"/>
      <c r="AR491" s="1"/>
      <c r="AS491" s="1"/>
      <c r="AT491" s="1"/>
      <c r="AU491" s="1"/>
      <c r="AV491" s="1"/>
      <c r="AW491" s="1"/>
      <c r="AX491" s="1"/>
      <c r="AY491" s="1"/>
      <c r="AZ491" s="1"/>
      <c r="BA491" s="1"/>
      <c r="BB491" s="1"/>
      <c r="BC491" s="1"/>
      <c r="BD491" s="1"/>
      <c r="BE491" s="1"/>
      <c r="BF491" s="1"/>
      <c r="BG491" s="1"/>
      <c r="BH491" s="1"/>
      <c r="BI491" s="1"/>
      <c r="BJ491" s="1"/>
      <c r="BK491" s="1"/>
      <c r="BL491" s="1"/>
      <c r="BM491" s="1"/>
      <c r="BN491" s="1"/>
      <c r="BO491" s="1"/>
      <c r="BP491" s="1"/>
      <c r="BQ491" s="1"/>
      <c r="BR491" s="1"/>
    </row>
    <row r="492" spans="1:70" ht="14.25" customHeight="1" x14ac:dyDescent="0.3">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c r="AC492" s="1"/>
      <c r="AD492" s="1"/>
      <c r="AE492" s="1"/>
      <c r="AF492" s="1"/>
      <c r="AG492" s="1"/>
      <c r="AH492" s="1"/>
      <c r="AI492" s="1"/>
      <c r="AJ492" s="1"/>
      <c r="AK492" s="1"/>
      <c r="AL492" s="1"/>
      <c r="AM492" s="1"/>
      <c r="AN492" s="1"/>
      <c r="AO492" s="1"/>
      <c r="AP492" s="1"/>
      <c r="AQ492" s="1"/>
      <c r="AR492" s="1"/>
      <c r="AS492" s="1"/>
      <c r="AT492" s="1"/>
      <c r="AU492" s="1"/>
      <c r="AV492" s="1"/>
      <c r="AW492" s="1"/>
      <c r="AX492" s="1"/>
      <c r="AY492" s="1"/>
      <c r="AZ492" s="1"/>
      <c r="BA492" s="1"/>
      <c r="BB492" s="1"/>
      <c r="BC492" s="1"/>
      <c r="BD492" s="1"/>
      <c r="BE492" s="1"/>
      <c r="BF492" s="1"/>
      <c r="BG492" s="1"/>
      <c r="BH492" s="1"/>
      <c r="BI492" s="1"/>
      <c r="BJ492" s="1"/>
      <c r="BK492" s="1"/>
      <c r="BL492" s="1"/>
      <c r="BM492" s="1"/>
      <c r="BN492" s="1"/>
      <c r="BO492" s="1"/>
      <c r="BP492" s="1"/>
      <c r="BQ492" s="1"/>
      <c r="BR492" s="1"/>
    </row>
    <row r="493" spans="1:70" ht="14.25" customHeight="1" x14ac:dyDescent="0.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c r="AC493" s="1"/>
      <c r="AD493" s="1"/>
      <c r="AE493" s="1"/>
      <c r="AF493" s="1"/>
      <c r="AG493" s="1"/>
      <c r="AH493" s="1"/>
      <c r="AI493" s="1"/>
      <c r="AJ493" s="1"/>
      <c r="AK493" s="1"/>
      <c r="AL493" s="1"/>
      <c r="AM493" s="1"/>
      <c r="AN493" s="1"/>
      <c r="AO493" s="1"/>
      <c r="AP493" s="1"/>
      <c r="AQ493" s="1"/>
      <c r="AR493" s="1"/>
      <c r="AS493" s="1"/>
      <c r="AT493" s="1"/>
      <c r="AU493" s="1"/>
      <c r="AV493" s="1"/>
      <c r="AW493" s="1"/>
      <c r="AX493" s="1"/>
      <c r="AY493" s="1"/>
      <c r="AZ493" s="1"/>
      <c r="BA493" s="1"/>
      <c r="BB493" s="1"/>
      <c r="BC493" s="1"/>
      <c r="BD493" s="1"/>
      <c r="BE493" s="1"/>
      <c r="BF493" s="1"/>
      <c r="BG493" s="1"/>
      <c r="BH493" s="1"/>
      <c r="BI493" s="1"/>
      <c r="BJ493" s="1"/>
      <c r="BK493" s="1"/>
      <c r="BL493" s="1"/>
      <c r="BM493" s="1"/>
      <c r="BN493" s="1"/>
      <c r="BO493" s="1"/>
      <c r="BP493" s="1"/>
      <c r="BQ493" s="1"/>
      <c r="BR493" s="1"/>
    </row>
    <row r="494" spans="1:70" ht="14.25" customHeight="1" x14ac:dyDescent="0.3">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c r="AC494" s="1"/>
      <c r="AD494" s="1"/>
      <c r="AE494" s="1"/>
      <c r="AF494" s="1"/>
      <c r="AG494" s="1"/>
      <c r="AH494" s="1"/>
      <c r="AI494" s="1"/>
      <c r="AJ494" s="1"/>
      <c r="AK494" s="1"/>
      <c r="AL494" s="1"/>
      <c r="AM494" s="1"/>
      <c r="AN494" s="1"/>
      <c r="AO494" s="1"/>
      <c r="AP494" s="1"/>
      <c r="AQ494" s="1"/>
      <c r="AR494" s="1"/>
      <c r="AS494" s="1"/>
      <c r="AT494" s="1"/>
      <c r="AU494" s="1"/>
      <c r="AV494" s="1"/>
      <c r="AW494" s="1"/>
      <c r="AX494" s="1"/>
      <c r="AY494" s="1"/>
      <c r="AZ494" s="1"/>
      <c r="BA494" s="1"/>
      <c r="BB494" s="1"/>
      <c r="BC494" s="1"/>
      <c r="BD494" s="1"/>
      <c r="BE494" s="1"/>
      <c r="BF494" s="1"/>
      <c r="BG494" s="1"/>
      <c r="BH494" s="1"/>
      <c r="BI494" s="1"/>
      <c r="BJ494" s="1"/>
      <c r="BK494" s="1"/>
      <c r="BL494" s="1"/>
      <c r="BM494" s="1"/>
      <c r="BN494" s="1"/>
      <c r="BO494" s="1"/>
      <c r="BP494" s="1"/>
      <c r="BQ494" s="1"/>
      <c r="BR494" s="1"/>
    </row>
    <row r="495" spans="1:70" ht="14.25" customHeight="1" x14ac:dyDescent="0.3">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c r="AC495" s="1"/>
      <c r="AD495" s="1"/>
      <c r="AE495" s="1"/>
      <c r="AF495" s="1"/>
      <c r="AG495" s="1"/>
      <c r="AH495" s="1"/>
      <c r="AI495" s="1"/>
      <c r="AJ495" s="1"/>
      <c r="AK495" s="1"/>
      <c r="AL495" s="1"/>
      <c r="AM495" s="1"/>
      <c r="AN495" s="1"/>
      <c r="AO495" s="1"/>
      <c r="AP495" s="1"/>
      <c r="AQ495" s="1"/>
      <c r="AR495" s="1"/>
      <c r="AS495" s="1"/>
      <c r="AT495" s="1"/>
      <c r="AU495" s="1"/>
      <c r="AV495" s="1"/>
      <c r="AW495" s="1"/>
      <c r="AX495" s="1"/>
      <c r="AY495" s="1"/>
      <c r="AZ495" s="1"/>
      <c r="BA495" s="1"/>
      <c r="BB495" s="1"/>
      <c r="BC495" s="1"/>
      <c r="BD495" s="1"/>
      <c r="BE495" s="1"/>
      <c r="BF495" s="1"/>
      <c r="BG495" s="1"/>
      <c r="BH495" s="1"/>
      <c r="BI495" s="1"/>
      <c r="BJ495" s="1"/>
      <c r="BK495" s="1"/>
      <c r="BL495" s="1"/>
      <c r="BM495" s="1"/>
      <c r="BN495" s="1"/>
      <c r="BO495" s="1"/>
      <c r="BP495" s="1"/>
      <c r="BQ495" s="1"/>
      <c r="BR495" s="1"/>
    </row>
    <row r="496" spans="1:70" ht="14.25" customHeight="1" x14ac:dyDescent="0.3">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c r="AC496" s="1"/>
      <c r="AD496" s="1"/>
      <c r="AE496" s="1"/>
      <c r="AF496" s="1"/>
      <c r="AG496" s="1"/>
      <c r="AH496" s="1"/>
      <c r="AI496" s="1"/>
      <c r="AJ496" s="1"/>
      <c r="AK496" s="1"/>
      <c r="AL496" s="1"/>
      <c r="AM496" s="1"/>
      <c r="AN496" s="1"/>
      <c r="AO496" s="1"/>
      <c r="AP496" s="1"/>
      <c r="AQ496" s="1"/>
      <c r="AR496" s="1"/>
      <c r="AS496" s="1"/>
      <c r="AT496" s="1"/>
      <c r="AU496" s="1"/>
      <c r="AV496" s="1"/>
      <c r="AW496" s="1"/>
      <c r="AX496" s="1"/>
      <c r="AY496" s="1"/>
      <c r="AZ496" s="1"/>
      <c r="BA496" s="1"/>
      <c r="BB496" s="1"/>
      <c r="BC496" s="1"/>
      <c r="BD496" s="1"/>
      <c r="BE496" s="1"/>
      <c r="BF496" s="1"/>
      <c r="BG496" s="1"/>
      <c r="BH496" s="1"/>
      <c r="BI496" s="1"/>
      <c r="BJ496" s="1"/>
      <c r="BK496" s="1"/>
      <c r="BL496" s="1"/>
      <c r="BM496" s="1"/>
      <c r="BN496" s="1"/>
      <c r="BO496" s="1"/>
      <c r="BP496" s="1"/>
      <c r="BQ496" s="1"/>
      <c r="BR496" s="1"/>
    </row>
    <row r="497" spans="1:70" ht="14.25" customHeight="1" x14ac:dyDescent="0.3">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c r="AC497" s="1"/>
      <c r="AD497" s="1"/>
      <c r="AE497" s="1"/>
      <c r="AF497" s="1"/>
      <c r="AG497" s="1"/>
      <c r="AH497" s="1"/>
      <c r="AI497" s="1"/>
      <c r="AJ497" s="1"/>
      <c r="AK497" s="1"/>
      <c r="AL497" s="1"/>
      <c r="AM497" s="1"/>
      <c r="AN497" s="1"/>
      <c r="AO497" s="1"/>
      <c r="AP497" s="1"/>
      <c r="AQ497" s="1"/>
      <c r="AR497" s="1"/>
      <c r="AS497" s="1"/>
      <c r="AT497" s="1"/>
      <c r="AU497" s="1"/>
      <c r="AV497" s="1"/>
      <c r="AW497" s="1"/>
      <c r="AX497" s="1"/>
      <c r="AY497" s="1"/>
      <c r="AZ497" s="1"/>
      <c r="BA497" s="1"/>
      <c r="BB497" s="1"/>
      <c r="BC497" s="1"/>
      <c r="BD497" s="1"/>
      <c r="BE497" s="1"/>
      <c r="BF497" s="1"/>
      <c r="BG497" s="1"/>
      <c r="BH497" s="1"/>
      <c r="BI497" s="1"/>
      <c r="BJ497" s="1"/>
      <c r="BK497" s="1"/>
      <c r="BL497" s="1"/>
      <c r="BM497" s="1"/>
      <c r="BN497" s="1"/>
      <c r="BO497" s="1"/>
      <c r="BP497" s="1"/>
      <c r="BQ497" s="1"/>
      <c r="BR497" s="1"/>
    </row>
    <row r="498" spans="1:70" ht="14.25" customHeight="1" x14ac:dyDescent="0.3">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c r="AC498" s="1"/>
      <c r="AD498" s="1"/>
      <c r="AE498" s="1"/>
      <c r="AF498" s="1"/>
      <c r="AG498" s="1"/>
      <c r="AH498" s="1"/>
      <c r="AI498" s="1"/>
      <c r="AJ498" s="1"/>
      <c r="AK498" s="1"/>
      <c r="AL498" s="1"/>
      <c r="AM498" s="1"/>
      <c r="AN498" s="1"/>
      <c r="AO498" s="1"/>
      <c r="AP498" s="1"/>
      <c r="AQ498" s="1"/>
      <c r="AR498" s="1"/>
      <c r="AS498" s="1"/>
      <c r="AT498" s="1"/>
      <c r="AU498" s="1"/>
      <c r="AV498" s="1"/>
      <c r="AW498" s="1"/>
      <c r="AX498" s="1"/>
      <c r="AY498" s="1"/>
      <c r="AZ498" s="1"/>
      <c r="BA498" s="1"/>
      <c r="BB498" s="1"/>
      <c r="BC498" s="1"/>
      <c r="BD498" s="1"/>
      <c r="BE498" s="1"/>
      <c r="BF498" s="1"/>
      <c r="BG498" s="1"/>
      <c r="BH498" s="1"/>
      <c r="BI498" s="1"/>
      <c r="BJ498" s="1"/>
      <c r="BK498" s="1"/>
      <c r="BL498" s="1"/>
      <c r="BM498" s="1"/>
      <c r="BN498" s="1"/>
      <c r="BO498" s="1"/>
      <c r="BP498" s="1"/>
      <c r="BQ498" s="1"/>
      <c r="BR498" s="1"/>
    </row>
    <row r="499" spans="1:70" ht="14.25" customHeight="1" x14ac:dyDescent="0.3">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c r="AC499" s="1"/>
      <c r="AD499" s="1"/>
      <c r="AE499" s="1"/>
      <c r="AF499" s="1"/>
      <c r="AG499" s="1"/>
      <c r="AH499" s="1"/>
      <c r="AI499" s="1"/>
      <c r="AJ499" s="1"/>
      <c r="AK499" s="1"/>
      <c r="AL499" s="1"/>
      <c r="AM499" s="1"/>
      <c r="AN499" s="1"/>
      <c r="AO499" s="1"/>
      <c r="AP499" s="1"/>
      <c r="AQ499" s="1"/>
      <c r="AR499" s="1"/>
      <c r="AS499" s="1"/>
      <c r="AT499" s="1"/>
      <c r="AU499" s="1"/>
      <c r="AV499" s="1"/>
      <c r="AW499" s="1"/>
      <c r="AX499" s="1"/>
      <c r="AY499" s="1"/>
      <c r="AZ499" s="1"/>
      <c r="BA499" s="1"/>
      <c r="BB499" s="1"/>
      <c r="BC499" s="1"/>
      <c r="BD499" s="1"/>
      <c r="BE499" s="1"/>
      <c r="BF499" s="1"/>
      <c r="BG499" s="1"/>
      <c r="BH499" s="1"/>
      <c r="BI499" s="1"/>
      <c r="BJ499" s="1"/>
      <c r="BK499" s="1"/>
      <c r="BL499" s="1"/>
      <c r="BM499" s="1"/>
      <c r="BN499" s="1"/>
      <c r="BO499" s="1"/>
      <c r="BP499" s="1"/>
      <c r="BQ499" s="1"/>
      <c r="BR499" s="1"/>
    </row>
    <row r="500" spans="1:70" ht="14.25" customHeight="1" x14ac:dyDescent="0.3">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c r="AC500" s="1"/>
      <c r="AD500" s="1"/>
      <c r="AE500" s="1"/>
      <c r="AF500" s="1"/>
      <c r="AG500" s="1"/>
      <c r="AH500" s="1"/>
      <c r="AI500" s="1"/>
      <c r="AJ500" s="1"/>
      <c r="AK500" s="1"/>
      <c r="AL500" s="1"/>
      <c r="AM500" s="1"/>
      <c r="AN500" s="1"/>
      <c r="AO500" s="1"/>
      <c r="AP500" s="1"/>
      <c r="AQ500" s="1"/>
      <c r="AR500" s="1"/>
      <c r="AS500" s="1"/>
      <c r="AT500" s="1"/>
      <c r="AU500" s="1"/>
      <c r="AV500" s="1"/>
      <c r="AW500" s="1"/>
      <c r="AX500" s="1"/>
      <c r="AY500" s="1"/>
      <c r="AZ500" s="1"/>
      <c r="BA500" s="1"/>
      <c r="BB500" s="1"/>
      <c r="BC500" s="1"/>
      <c r="BD500" s="1"/>
      <c r="BE500" s="1"/>
      <c r="BF500" s="1"/>
      <c r="BG500" s="1"/>
      <c r="BH500" s="1"/>
      <c r="BI500" s="1"/>
      <c r="BJ500" s="1"/>
      <c r="BK500" s="1"/>
      <c r="BL500" s="1"/>
      <c r="BM500" s="1"/>
      <c r="BN500" s="1"/>
      <c r="BO500" s="1"/>
      <c r="BP500" s="1"/>
      <c r="BQ500" s="1"/>
      <c r="BR500" s="1"/>
    </row>
    <row r="501" spans="1:70" ht="14.25" customHeight="1" x14ac:dyDescent="0.3">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c r="AC501" s="1"/>
      <c r="AD501" s="1"/>
      <c r="AE501" s="1"/>
      <c r="AF501" s="1"/>
      <c r="AG501" s="1"/>
      <c r="AH501" s="1"/>
      <c r="AI501" s="1"/>
      <c r="AJ501" s="1"/>
      <c r="AK501" s="1"/>
      <c r="AL501" s="1"/>
      <c r="AM501" s="1"/>
      <c r="AN501" s="1"/>
      <c r="AO501" s="1"/>
      <c r="AP501" s="1"/>
      <c r="AQ501" s="1"/>
      <c r="AR501" s="1"/>
      <c r="AS501" s="1"/>
      <c r="AT501" s="1"/>
      <c r="AU501" s="1"/>
      <c r="AV501" s="1"/>
      <c r="AW501" s="1"/>
      <c r="AX501" s="1"/>
      <c r="AY501" s="1"/>
      <c r="AZ501" s="1"/>
      <c r="BA501" s="1"/>
      <c r="BB501" s="1"/>
      <c r="BC501" s="1"/>
      <c r="BD501" s="1"/>
      <c r="BE501" s="1"/>
      <c r="BF501" s="1"/>
      <c r="BG501" s="1"/>
      <c r="BH501" s="1"/>
      <c r="BI501" s="1"/>
      <c r="BJ501" s="1"/>
      <c r="BK501" s="1"/>
      <c r="BL501" s="1"/>
      <c r="BM501" s="1"/>
      <c r="BN501" s="1"/>
      <c r="BO501" s="1"/>
      <c r="BP501" s="1"/>
      <c r="BQ501" s="1"/>
      <c r="BR501" s="1"/>
    </row>
    <row r="502" spans="1:70" ht="14.25" customHeight="1" x14ac:dyDescent="0.3">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c r="AC502" s="1"/>
      <c r="AD502" s="1"/>
      <c r="AE502" s="1"/>
      <c r="AF502" s="1"/>
      <c r="AG502" s="1"/>
      <c r="AH502" s="1"/>
      <c r="AI502" s="1"/>
      <c r="AJ502" s="1"/>
      <c r="AK502" s="1"/>
      <c r="AL502" s="1"/>
      <c r="AM502" s="1"/>
      <c r="AN502" s="1"/>
      <c r="AO502" s="1"/>
      <c r="AP502" s="1"/>
      <c r="AQ502" s="1"/>
      <c r="AR502" s="1"/>
      <c r="AS502" s="1"/>
      <c r="AT502" s="1"/>
      <c r="AU502" s="1"/>
      <c r="AV502" s="1"/>
      <c r="AW502" s="1"/>
      <c r="AX502" s="1"/>
      <c r="AY502" s="1"/>
      <c r="AZ502" s="1"/>
      <c r="BA502" s="1"/>
      <c r="BB502" s="1"/>
      <c r="BC502" s="1"/>
      <c r="BD502" s="1"/>
      <c r="BE502" s="1"/>
      <c r="BF502" s="1"/>
      <c r="BG502" s="1"/>
      <c r="BH502" s="1"/>
      <c r="BI502" s="1"/>
      <c r="BJ502" s="1"/>
      <c r="BK502" s="1"/>
      <c r="BL502" s="1"/>
      <c r="BM502" s="1"/>
      <c r="BN502" s="1"/>
      <c r="BO502" s="1"/>
      <c r="BP502" s="1"/>
      <c r="BQ502" s="1"/>
      <c r="BR502" s="1"/>
    </row>
    <row r="503" spans="1:70" ht="14.25" customHeight="1" x14ac:dyDescent="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c r="AC503" s="1"/>
      <c r="AD503" s="1"/>
      <c r="AE503" s="1"/>
      <c r="AF503" s="1"/>
      <c r="AG503" s="1"/>
      <c r="AH503" s="1"/>
      <c r="AI503" s="1"/>
      <c r="AJ503" s="1"/>
      <c r="AK503" s="1"/>
      <c r="AL503" s="1"/>
      <c r="AM503" s="1"/>
      <c r="AN503" s="1"/>
      <c r="AO503" s="1"/>
      <c r="AP503" s="1"/>
      <c r="AQ503" s="1"/>
      <c r="AR503" s="1"/>
      <c r="AS503" s="1"/>
      <c r="AT503" s="1"/>
      <c r="AU503" s="1"/>
      <c r="AV503" s="1"/>
      <c r="AW503" s="1"/>
      <c r="AX503" s="1"/>
      <c r="AY503" s="1"/>
      <c r="AZ503" s="1"/>
      <c r="BA503" s="1"/>
      <c r="BB503" s="1"/>
      <c r="BC503" s="1"/>
      <c r="BD503" s="1"/>
      <c r="BE503" s="1"/>
      <c r="BF503" s="1"/>
      <c r="BG503" s="1"/>
      <c r="BH503" s="1"/>
      <c r="BI503" s="1"/>
      <c r="BJ503" s="1"/>
      <c r="BK503" s="1"/>
      <c r="BL503" s="1"/>
      <c r="BM503" s="1"/>
      <c r="BN503" s="1"/>
      <c r="BO503" s="1"/>
      <c r="BP503" s="1"/>
      <c r="BQ503" s="1"/>
      <c r="BR503" s="1"/>
    </row>
    <row r="504" spans="1:70" ht="14.25" customHeight="1" x14ac:dyDescent="0.3">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c r="AC504" s="1"/>
      <c r="AD504" s="1"/>
      <c r="AE504" s="1"/>
      <c r="AF504" s="1"/>
      <c r="AG504" s="1"/>
      <c r="AH504" s="1"/>
      <c r="AI504" s="1"/>
      <c r="AJ504" s="1"/>
      <c r="AK504" s="1"/>
      <c r="AL504" s="1"/>
      <c r="AM504" s="1"/>
      <c r="AN504" s="1"/>
      <c r="AO504" s="1"/>
      <c r="AP504" s="1"/>
      <c r="AQ504" s="1"/>
      <c r="AR504" s="1"/>
      <c r="AS504" s="1"/>
      <c r="AT504" s="1"/>
      <c r="AU504" s="1"/>
      <c r="AV504" s="1"/>
      <c r="AW504" s="1"/>
      <c r="AX504" s="1"/>
      <c r="AY504" s="1"/>
      <c r="AZ504" s="1"/>
      <c r="BA504" s="1"/>
      <c r="BB504" s="1"/>
      <c r="BC504" s="1"/>
      <c r="BD504" s="1"/>
      <c r="BE504" s="1"/>
      <c r="BF504" s="1"/>
      <c r="BG504" s="1"/>
      <c r="BH504" s="1"/>
      <c r="BI504" s="1"/>
      <c r="BJ504" s="1"/>
      <c r="BK504" s="1"/>
      <c r="BL504" s="1"/>
      <c r="BM504" s="1"/>
      <c r="BN504" s="1"/>
      <c r="BO504" s="1"/>
      <c r="BP504" s="1"/>
      <c r="BQ504" s="1"/>
      <c r="BR504" s="1"/>
    </row>
    <row r="505" spans="1:70" ht="14.25" customHeight="1" x14ac:dyDescent="0.3">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c r="AC505" s="1"/>
      <c r="AD505" s="1"/>
      <c r="AE505" s="1"/>
      <c r="AF505" s="1"/>
      <c r="AG505" s="1"/>
      <c r="AH505" s="1"/>
      <c r="AI505" s="1"/>
      <c r="AJ505" s="1"/>
      <c r="AK505" s="1"/>
      <c r="AL505" s="1"/>
      <c r="AM505" s="1"/>
      <c r="AN505" s="1"/>
      <c r="AO505" s="1"/>
      <c r="AP505" s="1"/>
      <c r="AQ505" s="1"/>
      <c r="AR505" s="1"/>
      <c r="AS505" s="1"/>
      <c r="AT505" s="1"/>
      <c r="AU505" s="1"/>
      <c r="AV505" s="1"/>
      <c r="AW505" s="1"/>
      <c r="AX505" s="1"/>
      <c r="AY505" s="1"/>
      <c r="AZ505" s="1"/>
      <c r="BA505" s="1"/>
      <c r="BB505" s="1"/>
      <c r="BC505" s="1"/>
      <c r="BD505" s="1"/>
      <c r="BE505" s="1"/>
      <c r="BF505" s="1"/>
      <c r="BG505" s="1"/>
      <c r="BH505" s="1"/>
      <c r="BI505" s="1"/>
      <c r="BJ505" s="1"/>
      <c r="BK505" s="1"/>
      <c r="BL505" s="1"/>
      <c r="BM505" s="1"/>
      <c r="BN505" s="1"/>
      <c r="BO505" s="1"/>
      <c r="BP505" s="1"/>
      <c r="BQ505" s="1"/>
      <c r="BR505" s="1"/>
    </row>
    <row r="506" spans="1:70" ht="14.25" customHeight="1" x14ac:dyDescent="0.3">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c r="AC506" s="1"/>
      <c r="AD506" s="1"/>
      <c r="AE506" s="1"/>
      <c r="AF506" s="1"/>
      <c r="AG506" s="1"/>
      <c r="AH506" s="1"/>
      <c r="AI506" s="1"/>
      <c r="AJ506" s="1"/>
      <c r="AK506" s="1"/>
      <c r="AL506" s="1"/>
      <c r="AM506" s="1"/>
      <c r="AN506" s="1"/>
      <c r="AO506" s="1"/>
      <c r="AP506" s="1"/>
      <c r="AQ506" s="1"/>
      <c r="AR506" s="1"/>
      <c r="AS506" s="1"/>
      <c r="AT506" s="1"/>
      <c r="AU506" s="1"/>
      <c r="AV506" s="1"/>
      <c r="AW506" s="1"/>
      <c r="AX506" s="1"/>
      <c r="AY506" s="1"/>
      <c r="AZ506" s="1"/>
      <c r="BA506" s="1"/>
      <c r="BB506" s="1"/>
      <c r="BC506" s="1"/>
      <c r="BD506" s="1"/>
      <c r="BE506" s="1"/>
      <c r="BF506" s="1"/>
      <c r="BG506" s="1"/>
      <c r="BH506" s="1"/>
      <c r="BI506" s="1"/>
      <c r="BJ506" s="1"/>
      <c r="BK506" s="1"/>
      <c r="BL506" s="1"/>
      <c r="BM506" s="1"/>
      <c r="BN506" s="1"/>
      <c r="BO506" s="1"/>
      <c r="BP506" s="1"/>
      <c r="BQ506" s="1"/>
      <c r="BR506" s="1"/>
    </row>
    <row r="507" spans="1:70" ht="14.25" customHeight="1" x14ac:dyDescent="0.3">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c r="AC507" s="1"/>
      <c r="AD507" s="1"/>
      <c r="AE507" s="1"/>
      <c r="AF507" s="1"/>
      <c r="AG507" s="1"/>
      <c r="AH507" s="1"/>
      <c r="AI507" s="1"/>
      <c r="AJ507" s="1"/>
      <c r="AK507" s="1"/>
      <c r="AL507" s="1"/>
      <c r="AM507" s="1"/>
      <c r="AN507" s="1"/>
      <c r="AO507" s="1"/>
      <c r="AP507" s="1"/>
      <c r="AQ507" s="1"/>
      <c r="AR507" s="1"/>
      <c r="AS507" s="1"/>
      <c r="AT507" s="1"/>
      <c r="AU507" s="1"/>
      <c r="AV507" s="1"/>
      <c r="AW507" s="1"/>
      <c r="AX507" s="1"/>
      <c r="AY507" s="1"/>
      <c r="AZ507" s="1"/>
      <c r="BA507" s="1"/>
      <c r="BB507" s="1"/>
      <c r="BC507" s="1"/>
      <c r="BD507" s="1"/>
      <c r="BE507" s="1"/>
      <c r="BF507" s="1"/>
      <c r="BG507" s="1"/>
      <c r="BH507" s="1"/>
      <c r="BI507" s="1"/>
      <c r="BJ507" s="1"/>
      <c r="BK507" s="1"/>
      <c r="BL507" s="1"/>
      <c r="BM507" s="1"/>
      <c r="BN507" s="1"/>
      <c r="BO507" s="1"/>
      <c r="BP507" s="1"/>
      <c r="BQ507" s="1"/>
      <c r="BR507" s="1"/>
    </row>
    <row r="508" spans="1:70" ht="14.25" customHeight="1" x14ac:dyDescent="0.3">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c r="AC508" s="1"/>
      <c r="AD508" s="1"/>
      <c r="AE508" s="1"/>
      <c r="AF508" s="1"/>
      <c r="AG508" s="1"/>
      <c r="AH508" s="1"/>
      <c r="AI508" s="1"/>
      <c r="AJ508" s="1"/>
      <c r="AK508" s="1"/>
      <c r="AL508" s="1"/>
      <c r="AM508" s="1"/>
      <c r="AN508" s="1"/>
      <c r="AO508" s="1"/>
      <c r="AP508" s="1"/>
      <c r="AQ508" s="1"/>
      <c r="AR508" s="1"/>
      <c r="AS508" s="1"/>
      <c r="AT508" s="1"/>
      <c r="AU508" s="1"/>
      <c r="AV508" s="1"/>
      <c r="AW508" s="1"/>
      <c r="AX508" s="1"/>
      <c r="AY508" s="1"/>
      <c r="AZ508" s="1"/>
      <c r="BA508" s="1"/>
      <c r="BB508" s="1"/>
      <c r="BC508" s="1"/>
      <c r="BD508" s="1"/>
      <c r="BE508" s="1"/>
      <c r="BF508" s="1"/>
      <c r="BG508" s="1"/>
      <c r="BH508" s="1"/>
      <c r="BI508" s="1"/>
      <c r="BJ508" s="1"/>
      <c r="BK508" s="1"/>
      <c r="BL508" s="1"/>
      <c r="BM508" s="1"/>
      <c r="BN508" s="1"/>
      <c r="BO508" s="1"/>
      <c r="BP508" s="1"/>
      <c r="BQ508" s="1"/>
      <c r="BR508" s="1"/>
    </row>
    <row r="509" spans="1:70" ht="14.25" customHeight="1" x14ac:dyDescent="0.3">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c r="AC509" s="1"/>
      <c r="AD509" s="1"/>
      <c r="AE509" s="1"/>
      <c r="AF509" s="1"/>
      <c r="AG509" s="1"/>
      <c r="AH509" s="1"/>
      <c r="AI509" s="1"/>
      <c r="AJ509" s="1"/>
      <c r="AK509" s="1"/>
      <c r="AL509" s="1"/>
      <c r="AM509" s="1"/>
      <c r="AN509" s="1"/>
      <c r="AO509" s="1"/>
      <c r="AP509" s="1"/>
      <c r="AQ509" s="1"/>
      <c r="AR509" s="1"/>
      <c r="AS509" s="1"/>
      <c r="AT509" s="1"/>
      <c r="AU509" s="1"/>
      <c r="AV509" s="1"/>
      <c r="AW509" s="1"/>
      <c r="AX509" s="1"/>
      <c r="AY509" s="1"/>
      <c r="AZ509" s="1"/>
      <c r="BA509" s="1"/>
      <c r="BB509" s="1"/>
      <c r="BC509" s="1"/>
      <c r="BD509" s="1"/>
      <c r="BE509" s="1"/>
      <c r="BF509" s="1"/>
      <c r="BG509" s="1"/>
      <c r="BH509" s="1"/>
      <c r="BI509" s="1"/>
      <c r="BJ509" s="1"/>
      <c r="BK509" s="1"/>
      <c r="BL509" s="1"/>
      <c r="BM509" s="1"/>
      <c r="BN509" s="1"/>
      <c r="BO509" s="1"/>
      <c r="BP509" s="1"/>
      <c r="BQ509" s="1"/>
      <c r="BR509" s="1"/>
    </row>
    <row r="510" spans="1:70" ht="14.25" customHeight="1" x14ac:dyDescent="0.3">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c r="AC510" s="1"/>
      <c r="AD510" s="1"/>
      <c r="AE510" s="1"/>
      <c r="AF510" s="1"/>
      <c r="AG510" s="1"/>
      <c r="AH510" s="1"/>
      <c r="AI510" s="1"/>
      <c r="AJ510" s="1"/>
      <c r="AK510" s="1"/>
      <c r="AL510" s="1"/>
      <c r="AM510" s="1"/>
      <c r="AN510" s="1"/>
      <c r="AO510" s="1"/>
      <c r="AP510" s="1"/>
      <c r="AQ510" s="1"/>
      <c r="AR510" s="1"/>
      <c r="AS510" s="1"/>
      <c r="AT510" s="1"/>
      <c r="AU510" s="1"/>
      <c r="AV510" s="1"/>
      <c r="AW510" s="1"/>
      <c r="AX510" s="1"/>
      <c r="AY510" s="1"/>
      <c r="AZ510" s="1"/>
      <c r="BA510" s="1"/>
      <c r="BB510" s="1"/>
      <c r="BC510" s="1"/>
      <c r="BD510" s="1"/>
      <c r="BE510" s="1"/>
      <c r="BF510" s="1"/>
      <c r="BG510" s="1"/>
      <c r="BH510" s="1"/>
      <c r="BI510" s="1"/>
      <c r="BJ510" s="1"/>
      <c r="BK510" s="1"/>
      <c r="BL510" s="1"/>
      <c r="BM510" s="1"/>
      <c r="BN510" s="1"/>
      <c r="BO510" s="1"/>
      <c r="BP510" s="1"/>
      <c r="BQ510" s="1"/>
      <c r="BR510" s="1"/>
    </row>
    <row r="511" spans="1:70" ht="14.25" customHeight="1" x14ac:dyDescent="0.3">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c r="AC511" s="1"/>
      <c r="AD511" s="1"/>
      <c r="AE511" s="1"/>
      <c r="AF511" s="1"/>
      <c r="AG511" s="1"/>
      <c r="AH511" s="1"/>
      <c r="AI511" s="1"/>
      <c r="AJ511" s="1"/>
      <c r="AK511" s="1"/>
      <c r="AL511" s="1"/>
      <c r="AM511" s="1"/>
      <c r="AN511" s="1"/>
      <c r="AO511" s="1"/>
      <c r="AP511" s="1"/>
      <c r="AQ511" s="1"/>
      <c r="AR511" s="1"/>
      <c r="AS511" s="1"/>
      <c r="AT511" s="1"/>
      <c r="AU511" s="1"/>
      <c r="AV511" s="1"/>
      <c r="AW511" s="1"/>
      <c r="AX511" s="1"/>
      <c r="AY511" s="1"/>
      <c r="AZ511" s="1"/>
      <c r="BA511" s="1"/>
      <c r="BB511" s="1"/>
      <c r="BC511" s="1"/>
      <c r="BD511" s="1"/>
      <c r="BE511" s="1"/>
      <c r="BF511" s="1"/>
      <c r="BG511" s="1"/>
      <c r="BH511" s="1"/>
      <c r="BI511" s="1"/>
      <c r="BJ511" s="1"/>
      <c r="BK511" s="1"/>
      <c r="BL511" s="1"/>
      <c r="BM511" s="1"/>
      <c r="BN511" s="1"/>
      <c r="BO511" s="1"/>
      <c r="BP511" s="1"/>
      <c r="BQ511" s="1"/>
      <c r="BR511" s="1"/>
    </row>
    <row r="512" spans="1:70" ht="14.25" customHeight="1" x14ac:dyDescent="0.3">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c r="AC512" s="1"/>
      <c r="AD512" s="1"/>
      <c r="AE512" s="1"/>
      <c r="AF512" s="1"/>
      <c r="AG512" s="1"/>
      <c r="AH512" s="1"/>
      <c r="AI512" s="1"/>
      <c r="AJ512" s="1"/>
      <c r="AK512" s="1"/>
      <c r="AL512" s="1"/>
      <c r="AM512" s="1"/>
      <c r="AN512" s="1"/>
      <c r="AO512" s="1"/>
      <c r="AP512" s="1"/>
      <c r="AQ512" s="1"/>
      <c r="AR512" s="1"/>
      <c r="AS512" s="1"/>
      <c r="AT512" s="1"/>
      <c r="AU512" s="1"/>
      <c r="AV512" s="1"/>
      <c r="AW512" s="1"/>
      <c r="AX512" s="1"/>
      <c r="AY512" s="1"/>
      <c r="AZ512" s="1"/>
      <c r="BA512" s="1"/>
      <c r="BB512" s="1"/>
      <c r="BC512" s="1"/>
      <c r="BD512" s="1"/>
      <c r="BE512" s="1"/>
      <c r="BF512" s="1"/>
      <c r="BG512" s="1"/>
      <c r="BH512" s="1"/>
      <c r="BI512" s="1"/>
      <c r="BJ512" s="1"/>
      <c r="BK512" s="1"/>
      <c r="BL512" s="1"/>
      <c r="BM512" s="1"/>
      <c r="BN512" s="1"/>
      <c r="BO512" s="1"/>
      <c r="BP512" s="1"/>
      <c r="BQ512" s="1"/>
      <c r="BR512" s="1"/>
    </row>
    <row r="513" spans="1:70" ht="14.25" customHeight="1" x14ac:dyDescent="0.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c r="AC513" s="1"/>
      <c r="AD513" s="1"/>
      <c r="AE513" s="1"/>
      <c r="AF513" s="1"/>
      <c r="AG513" s="1"/>
      <c r="AH513" s="1"/>
      <c r="AI513" s="1"/>
      <c r="AJ513" s="1"/>
      <c r="AK513" s="1"/>
      <c r="AL513" s="1"/>
      <c r="AM513" s="1"/>
      <c r="AN513" s="1"/>
      <c r="AO513" s="1"/>
      <c r="AP513" s="1"/>
      <c r="AQ513" s="1"/>
      <c r="AR513" s="1"/>
      <c r="AS513" s="1"/>
      <c r="AT513" s="1"/>
      <c r="AU513" s="1"/>
      <c r="AV513" s="1"/>
      <c r="AW513" s="1"/>
      <c r="AX513" s="1"/>
      <c r="AY513" s="1"/>
      <c r="AZ513" s="1"/>
      <c r="BA513" s="1"/>
      <c r="BB513" s="1"/>
      <c r="BC513" s="1"/>
      <c r="BD513" s="1"/>
      <c r="BE513" s="1"/>
      <c r="BF513" s="1"/>
      <c r="BG513" s="1"/>
      <c r="BH513" s="1"/>
      <c r="BI513" s="1"/>
      <c r="BJ513" s="1"/>
      <c r="BK513" s="1"/>
      <c r="BL513" s="1"/>
      <c r="BM513" s="1"/>
      <c r="BN513" s="1"/>
      <c r="BO513" s="1"/>
      <c r="BP513" s="1"/>
      <c r="BQ513" s="1"/>
      <c r="BR513" s="1"/>
    </row>
    <row r="514" spans="1:70" ht="14.25" customHeight="1" x14ac:dyDescent="0.3">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c r="AC514" s="1"/>
      <c r="AD514" s="1"/>
      <c r="AE514" s="1"/>
      <c r="AF514" s="1"/>
      <c r="AG514" s="1"/>
      <c r="AH514" s="1"/>
      <c r="AI514" s="1"/>
      <c r="AJ514" s="1"/>
      <c r="AK514" s="1"/>
      <c r="AL514" s="1"/>
      <c r="AM514" s="1"/>
      <c r="AN514" s="1"/>
      <c r="AO514" s="1"/>
      <c r="AP514" s="1"/>
      <c r="AQ514" s="1"/>
      <c r="AR514" s="1"/>
      <c r="AS514" s="1"/>
      <c r="AT514" s="1"/>
      <c r="AU514" s="1"/>
      <c r="AV514" s="1"/>
      <c r="AW514" s="1"/>
      <c r="AX514" s="1"/>
      <c r="AY514" s="1"/>
      <c r="AZ514" s="1"/>
      <c r="BA514" s="1"/>
      <c r="BB514" s="1"/>
      <c r="BC514" s="1"/>
      <c r="BD514" s="1"/>
      <c r="BE514" s="1"/>
      <c r="BF514" s="1"/>
      <c r="BG514" s="1"/>
      <c r="BH514" s="1"/>
      <c r="BI514" s="1"/>
      <c r="BJ514" s="1"/>
      <c r="BK514" s="1"/>
      <c r="BL514" s="1"/>
      <c r="BM514" s="1"/>
      <c r="BN514" s="1"/>
      <c r="BO514" s="1"/>
      <c r="BP514" s="1"/>
      <c r="BQ514" s="1"/>
      <c r="BR514" s="1"/>
    </row>
    <row r="515" spans="1:70" ht="14.25" customHeight="1" x14ac:dyDescent="0.3">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c r="AC515" s="1"/>
      <c r="AD515" s="1"/>
      <c r="AE515" s="1"/>
      <c r="AF515" s="1"/>
      <c r="AG515" s="1"/>
      <c r="AH515" s="1"/>
      <c r="AI515" s="1"/>
      <c r="AJ515" s="1"/>
      <c r="AK515" s="1"/>
      <c r="AL515" s="1"/>
      <c r="AM515" s="1"/>
      <c r="AN515" s="1"/>
      <c r="AO515" s="1"/>
      <c r="AP515" s="1"/>
      <c r="AQ515" s="1"/>
      <c r="AR515" s="1"/>
      <c r="AS515" s="1"/>
      <c r="AT515" s="1"/>
      <c r="AU515" s="1"/>
      <c r="AV515" s="1"/>
      <c r="AW515" s="1"/>
      <c r="AX515" s="1"/>
      <c r="AY515" s="1"/>
      <c r="AZ515" s="1"/>
      <c r="BA515" s="1"/>
      <c r="BB515" s="1"/>
      <c r="BC515" s="1"/>
      <c r="BD515" s="1"/>
      <c r="BE515" s="1"/>
      <c r="BF515" s="1"/>
      <c r="BG515" s="1"/>
      <c r="BH515" s="1"/>
      <c r="BI515" s="1"/>
      <c r="BJ515" s="1"/>
      <c r="BK515" s="1"/>
      <c r="BL515" s="1"/>
      <c r="BM515" s="1"/>
      <c r="BN515" s="1"/>
      <c r="BO515" s="1"/>
      <c r="BP515" s="1"/>
      <c r="BQ515" s="1"/>
      <c r="BR515" s="1"/>
    </row>
    <row r="516" spans="1:70" ht="14.25" customHeight="1" x14ac:dyDescent="0.3">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c r="AC516" s="1"/>
      <c r="AD516" s="1"/>
      <c r="AE516" s="1"/>
      <c r="AF516" s="1"/>
      <c r="AG516" s="1"/>
      <c r="AH516" s="1"/>
      <c r="AI516" s="1"/>
      <c r="AJ516" s="1"/>
      <c r="AK516" s="1"/>
      <c r="AL516" s="1"/>
      <c r="AM516" s="1"/>
      <c r="AN516" s="1"/>
      <c r="AO516" s="1"/>
      <c r="AP516" s="1"/>
      <c r="AQ516" s="1"/>
      <c r="AR516" s="1"/>
      <c r="AS516" s="1"/>
      <c r="AT516" s="1"/>
      <c r="AU516" s="1"/>
      <c r="AV516" s="1"/>
      <c r="AW516" s="1"/>
      <c r="AX516" s="1"/>
      <c r="AY516" s="1"/>
      <c r="AZ516" s="1"/>
      <c r="BA516" s="1"/>
      <c r="BB516" s="1"/>
      <c r="BC516" s="1"/>
      <c r="BD516" s="1"/>
      <c r="BE516" s="1"/>
      <c r="BF516" s="1"/>
      <c r="BG516" s="1"/>
      <c r="BH516" s="1"/>
      <c r="BI516" s="1"/>
      <c r="BJ516" s="1"/>
      <c r="BK516" s="1"/>
      <c r="BL516" s="1"/>
      <c r="BM516" s="1"/>
      <c r="BN516" s="1"/>
      <c r="BO516" s="1"/>
      <c r="BP516" s="1"/>
      <c r="BQ516" s="1"/>
      <c r="BR516" s="1"/>
    </row>
    <row r="517" spans="1:70" ht="14.25" customHeight="1" x14ac:dyDescent="0.3">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c r="AC517" s="1"/>
      <c r="AD517" s="1"/>
      <c r="AE517" s="1"/>
      <c r="AF517" s="1"/>
      <c r="AG517" s="1"/>
      <c r="AH517" s="1"/>
      <c r="AI517" s="1"/>
      <c r="AJ517" s="1"/>
      <c r="AK517" s="1"/>
      <c r="AL517" s="1"/>
      <c r="AM517" s="1"/>
      <c r="AN517" s="1"/>
      <c r="AO517" s="1"/>
      <c r="AP517" s="1"/>
      <c r="AQ517" s="1"/>
      <c r="AR517" s="1"/>
      <c r="AS517" s="1"/>
      <c r="AT517" s="1"/>
      <c r="AU517" s="1"/>
      <c r="AV517" s="1"/>
      <c r="AW517" s="1"/>
      <c r="AX517" s="1"/>
      <c r="AY517" s="1"/>
      <c r="AZ517" s="1"/>
      <c r="BA517" s="1"/>
      <c r="BB517" s="1"/>
      <c r="BC517" s="1"/>
      <c r="BD517" s="1"/>
      <c r="BE517" s="1"/>
      <c r="BF517" s="1"/>
      <c r="BG517" s="1"/>
      <c r="BH517" s="1"/>
      <c r="BI517" s="1"/>
      <c r="BJ517" s="1"/>
      <c r="BK517" s="1"/>
      <c r="BL517" s="1"/>
      <c r="BM517" s="1"/>
      <c r="BN517" s="1"/>
      <c r="BO517" s="1"/>
      <c r="BP517" s="1"/>
      <c r="BQ517" s="1"/>
      <c r="BR517" s="1"/>
    </row>
    <row r="518" spans="1:70" ht="14.25" customHeight="1" x14ac:dyDescent="0.3">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c r="AC518" s="1"/>
      <c r="AD518" s="1"/>
      <c r="AE518" s="1"/>
      <c r="AF518" s="1"/>
      <c r="AG518" s="1"/>
      <c r="AH518" s="1"/>
      <c r="AI518" s="1"/>
      <c r="AJ518" s="1"/>
      <c r="AK518" s="1"/>
      <c r="AL518" s="1"/>
      <c r="AM518" s="1"/>
      <c r="AN518" s="1"/>
      <c r="AO518" s="1"/>
      <c r="AP518" s="1"/>
      <c r="AQ518" s="1"/>
      <c r="AR518" s="1"/>
      <c r="AS518" s="1"/>
      <c r="AT518" s="1"/>
      <c r="AU518" s="1"/>
      <c r="AV518" s="1"/>
      <c r="AW518" s="1"/>
      <c r="AX518" s="1"/>
      <c r="AY518" s="1"/>
      <c r="AZ518" s="1"/>
      <c r="BA518" s="1"/>
      <c r="BB518" s="1"/>
      <c r="BC518" s="1"/>
      <c r="BD518" s="1"/>
      <c r="BE518" s="1"/>
      <c r="BF518" s="1"/>
      <c r="BG518" s="1"/>
      <c r="BH518" s="1"/>
      <c r="BI518" s="1"/>
      <c r="BJ518" s="1"/>
      <c r="BK518" s="1"/>
      <c r="BL518" s="1"/>
      <c r="BM518" s="1"/>
      <c r="BN518" s="1"/>
      <c r="BO518" s="1"/>
      <c r="BP518" s="1"/>
      <c r="BQ518" s="1"/>
      <c r="BR518" s="1"/>
    </row>
    <row r="519" spans="1:70" ht="14.25" customHeight="1" x14ac:dyDescent="0.3">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c r="AC519" s="1"/>
      <c r="AD519" s="1"/>
      <c r="AE519" s="1"/>
      <c r="AF519" s="1"/>
      <c r="AG519" s="1"/>
      <c r="AH519" s="1"/>
      <c r="AI519" s="1"/>
      <c r="AJ519" s="1"/>
      <c r="AK519" s="1"/>
      <c r="AL519" s="1"/>
      <c r="AM519" s="1"/>
      <c r="AN519" s="1"/>
      <c r="AO519" s="1"/>
      <c r="AP519" s="1"/>
      <c r="AQ519" s="1"/>
      <c r="AR519" s="1"/>
      <c r="AS519" s="1"/>
      <c r="AT519" s="1"/>
      <c r="AU519" s="1"/>
      <c r="AV519" s="1"/>
      <c r="AW519" s="1"/>
      <c r="AX519" s="1"/>
      <c r="AY519" s="1"/>
      <c r="AZ519" s="1"/>
      <c r="BA519" s="1"/>
      <c r="BB519" s="1"/>
      <c r="BC519" s="1"/>
      <c r="BD519" s="1"/>
      <c r="BE519" s="1"/>
      <c r="BF519" s="1"/>
      <c r="BG519" s="1"/>
      <c r="BH519" s="1"/>
      <c r="BI519" s="1"/>
      <c r="BJ519" s="1"/>
      <c r="BK519" s="1"/>
      <c r="BL519" s="1"/>
      <c r="BM519" s="1"/>
      <c r="BN519" s="1"/>
      <c r="BO519" s="1"/>
      <c r="BP519" s="1"/>
      <c r="BQ519" s="1"/>
      <c r="BR519" s="1"/>
    </row>
    <row r="520" spans="1:70" ht="14.25" customHeight="1" x14ac:dyDescent="0.3">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c r="AC520" s="1"/>
      <c r="AD520" s="1"/>
      <c r="AE520" s="1"/>
      <c r="AF520" s="1"/>
      <c r="AG520" s="1"/>
      <c r="AH520" s="1"/>
      <c r="AI520" s="1"/>
      <c r="AJ520" s="1"/>
      <c r="AK520" s="1"/>
      <c r="AL520" s="1"/>
      <c r="AM520" s="1"/>
      <c r="AN520" s="1"/>
      <c r="AO520" s="1"/>
      <c r="AP520" s="1"/>
      <c r="AQ520" s="1"/>
      <c r="AR520" s="1"/>
      <c r="AS520" s="1"/>
      <c r="AT520" s="1"/>
      <c r="AU520" s="1"/>
      <c r="AV520" s="1"/>
      <c r="AW520" s="1"/>
      <c r="AX520" s="1"/>
      <c r="AY520" s="1"/>
      <c r="AZ520" s="1"/>
      <c r="BA520" s="1"/>
      <c r="BB520" s="1"/>
      <c r="BC520" s="1"/>
      <c r="BD520" s="1"/>
      <c r="BE520" s="1"/>
      <c r="BF520" s="1"/>
      <c r="BG520" s="1"/>
      <c r="BH520" s="1"/>
      <c r="BI520" s="1"/>
      <c r="BJ520" s="1"/>
      <c r="BK520" s="1"/>
      <c r="BL520" s="1"/>
      <c r="BM520" s="1"/>
      <c r="BN520" s="1"/>
      <c r="BO520" s="1"/>
      <c r="BP520" s="1"/>
      <c r="BQ520" s="1"/>
      <c r="BR520" s="1"/>
    </row>
    <row r="521" spans="1:70" ht="14.25" customHeight="1" x14ac:dyDescent="0.3">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c r="AC521" s="1"/>
      <c r="AD521" s="1"/>
      <c r="AE521" s="1"/>
      <c r="AF521" s="1"/>
      <c r="AG521" s="1"/>
      <c r="AH521" s="1"/>
      <c r="AI521" s="1"/>
      <c r="AJ521" s="1"/>
      <c r="AK521" s="1"/>
      <c r="AL521" s="1"/>
      <c r="AM521" s="1"/>
      <c r="AN521" s="1"/>
      <c r="AO521" s="1"/>
      <c r="AP521" s="1"/>
      <c r="AQ521" s="1"/>
      <c r="AR521" s="1"/>
      <c r="AS521" s="1"/>
      <c r="AT521" s="1"/>
      <c r="AU521" s="1"/>
      <c r="AV521" s="1"/>
      <c r="AW521" s="1"/>
      <c r="AX521" s="1"/>
      <c r="AY521" s="1"/>
      <c r="AZ521" s="1"/>
      <c r="BA521" s="1"/>
      <c r="BB521" s="1"/>
      <c r="BC521" s="1"/>
      <c r="BD521" s="1"/>
      <c r="BE521" s="1"/>
      <c r="BF521" s="1"/>
      <c r="BG521" s="1"/>
      <c r="BH521" s="1"/>
      <c r="BI521" s="1"/>
      <c r="BJ521" s="1"/>
      <c r="BK521" s="1"/>
      <c r="BL521" s="1"/>
      <c r="BM521" s="1"/>
      <c r="BN521" s="1"/>
      <c r="BO521" s="1"/>
      <c r="BP521" s="1"/>
      <c r="BQ521" s="1"/>
      <c r="BR521" s="1"/>
    </row>
    <row r="522" spans="1:70" ht="14.25" customHeight="1" x14ac:dyDescent="0.3">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c r="AC522" s="1"/>
      <c r="AD522" s="1"/>
      <c r="AE522" s="1"/>
      <c r="AF522" s="1"/>
      <c r="AG522" s="1"/>
      <c r="AH522" s="1"/>
      <c r="AI522" s="1"/>
      <c r="AJ522" s="1"/>
      <c r="AK522" s="1"/>
      <c r="AL522" s="1"/>
      <c r="AM522" s="1"/>
      <c r="AN522" s="1"/>
      <c r="AO522" s="1"/>
      <c r="AP522" s="1"/>
      <c r="AQ522" s="1"/>
      <c r="AR522" s="1"/>
      <c r="AS522" s="1"/>
      <c r="AT522" s="1"/>
      <c r="AU522" s="1"/>
      <c r="AV522" s="1"/>
      <c r="AW522" s="1"/>
      <c r="AX522" s="1"/>
      <c r="AY522" s="1"/>
      <c r="AZ522" s="1"/>
      <c r="BA522" s="1"/>
      <c r="BB522" s="1"/>
      <c r="BC522" s="1"/>
      <c r="BD522" s="1"/>
      <c r="BE522" s="1"/>
      <c r="BF522" s="1"/>
      <c r="BG522" s="1"/>
      <c r="BH522" s="1"/>
      <c r="BI522" s="1"/>
      <c r="BJ522" s="1"/>
      <c r="BK522" s="1"/>
      <c r="BL522" s="1"/>
      <c r="BM522" s="1"/>
      <c r="BN522" s="1"/>
      <c r="BO522" s="1"/>
      <c r="BP522" s="1"/>
      <c r="BQ522" s="1"/>
      <c r="BR522" s="1"/>
    </row>
    <row r="523" spans="1:70" ht="14.25" customHeight="1" x14ac:dyDescent="0.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c r="AC523" s="1"/>
      <c r="AD523" s="1"/>
      <c r="AE523" s="1"/>
      <c r="AF523" s="1"/>
      <c r="AG523" s="1"/>
      <c r="AH523" s="1"/>
      <c r="AI523" s="1"/>
      <c r="AJ523" s="1"/>
      <c r="AK523" s="1"/>
      <c r="AL523" s="1"/>
      <c r="AM523" s="1"/>
      <c r="AN523" s="1"/>
      <c r="AO523" s="1"/>
      <c r="AP523" s="1"/>
      <c r="AQ523" s="1"/>
      <c r="AR523" s="1"/>
      <c r="AS523" s="1"/>
      <c r="AT523" s="1"/>
      <c r="AU523" s="1"/>
      <c r="AV523" s="1"/>
      <c r="AW523" s="1"/>
      <c r="AX523" s="1"/>
      <c r="AY523" s="1"/>
      <c r="AZ523" s="1"/>
      <c r="BA523" s="1"/>
      <c r="BB523" s="1"/>
      <c r="BC523" s="1"/>
      <c r="BD523" s="1"/>
      <c r="BE523" s="1"/>
      <c r="BF523" s="1"/>
      <c r="BG523" s="1"/>
      <c r="BH523" s="1"/>
      <c r="BI523" s="1"/>
      <c r="BJ523" s="1"/>
      <c r="BK523" s="1"/>
      <c r="BL523" s="1"/>
      <c r="BM523" s="1"/>
      <c r="BN523" s="1"/>
      <c r="BO523" s="1"/>
      <c r="BP523" s="1"/>
      <c r="BQ523" s="1"/>
      <c r="BR523" s="1"/>
    </row>
    <row r="524" spans="1:70" ht="14.25" customHeight="1" x14ac:dyDescent="0.3">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c r="AC524" s="1"/>
      <c r="AD524" s="1"/>
      <c r="AE524" s="1"/>
      <c r="AF524" s="1"/>
      <c r="AG524" s="1"/>
      <c r="AH524" s="1"/>
      <c r="AI524" s="1"/>
      <c r="AJ524" s="1"/>
      <c r="AK524" s="1"/>
      <c r="AL524" s="1"/>
      <c r="AM524" s="1"/>
      <c r="AN524" s="1"/>
      <c r="AO524" s="1"/>
      <c r="AP524" s="1"/>
      <c r="AQ524" s="1"/>
      <c r="AR524" s="1"/>
      <c r="AS524" s="1"/>
      <c r="AT524" s="1"/>
      <c r="AU524" s="1"/>
      <c r="AV524" s="1"/>
      <c r="AW524" s="1"/>
      <c r="AX524" s="1"/>
      <c r="AY524" s="1"/>
      <c r="AZ524" s="1"/>
      <c r="BA524" s="1"/>
      <c r="BB524" s="1"/>
      <c r="BC524" s="1"/>
      <c r="BD524" s="1"/>
      <c r="BE524" s="1"/>
      <c r="BF524" s="1"/>
      <c r="BG524" s="1"/>
      <c r="BH524" s="1"/>
      <c r="BI524" s="1"/>
      <c r="BJ524" s="1"/>
      <c r="BK524" s="1"/>
      <c r="BL524" s="1"/>
      <c r="BM524" s="1"/>
      <c r="BN524" s="1"/>
      <c r="BO524" s="1"/>
      <c r="BP524" s="1"/>
      <c r="BQ524" s="1"/>
      <c r="BR524" s="1"/>
    </row>
    <row r="525" spans="1:70" ht="14.25" customHeight="1" x14ac:dyDescent="0.3">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c r="AC525" s="1"/>
      <c r="AD525" s="1"/>
      <c r="AE525" s="1"/>
      <c r="AF525" s="1"/>
      <c r="AG525" s="1"/>
      <c r="AH525" s="1"/>
      <c r="AI525" s="1"/>
      <c r="AJ525" s="1"/>
      <c r="AK525" s="1"/>
      <c r="AL525" s="1"/>
      <c r="AM525" s="1"/>
      <c r="AN525" s="1"/>
      <c r="AO525" s="1"/>
      <c r="AP525" s="1"/>
      <c r="AQ525" s="1"/>
      <c r="AR525" s="1"/>
      <c r="AS525" s="1"/>
      <c r="AT525" s="1"/>
      <c r="AU525" s="1"/>
      <c r="AV525" s="1"/>
      <c r="AW525" s="1"/>
      <c r="AX525" s="1"/>
      <c r="AY525" s="1"/>
      <c r="AZ525" s="1"/>
      <c r="BA525" s="1"/>
      <c r="BB525" s="1"/>
      <c r="BC525" s="1"/>
      <c r="BD525" s="1"/>
      <c r="BE525" s="1"/>
      <c r="BF525" s="1"/>
      <c r="BG525" s="1"/>
      <c r="BH525" s="1"/>
      <c r="BI525" s="1"/>
      <c r="BJ525" s="1"/>
      <c r="BK525" s="1"/>
      <c r="BL525" s="1"/>
      <c r="BM525" s="1"/>
      <c r="BN525" s="1"/>
      <c r="BO525" s="1"/>
      <c r="BP525" s="1"/>
      <c r="BQ525" s="1"/>
      <c r="BR525" s="1"/>
    </row>
    <row r="526" spans="1:70" ht="14.25" customHeight="1" x14ac:dyDescent="0.3">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c r="AC526" s="1"/>
      <c r="AD526" s="1"/>
      <c r="AE526" s="1"/>
      <c r="AF526" s="1"/>
      <c r="AG526" s="1"/>
      <c r="AH526" s="1"/>
      <c r="AI526" s="1"/>
      <c r="AJ526" s="1"/>
      <c r="AK526" s="1"/>
      <c r="AL526" s="1"/>
      <c r="AM526" s="1"/>
      <c r="AN526" s="1"/>
      <c r="AO526" s="1"/>
      <c r="AP526" s="1"/>
      <c r="AQ526" s="1"/>
      <c r="AR526" s="1"/>
      <c r="AS526" s="1"/>
      <c r="AT526" s="1"/>
      <c r="AU526" s="1"/>
      <c r="AV526" s="1"/>
      <c r="AW526" s="1"/>
      <c r="AX526" s="1"/>
      <c r="AY526" s="1"/>
      <c r="AZ526" s="1"/>
      <c r="BA526" s="1"/>
      <c r="BB526" s="1"/>
      <c r="BC526" s="1"/>
      <c r="BD526" s="1"/>
      <c r="BE526" s="1"/>
      <c r="BF526" s="1"/>
      <c r="BG526" s="1"/>
      <c r="BH526" s="1"/>
      <c r="BI526" s="1"/>
      <c r="BJ526" s="1"/>
      <c r="BK526" s="1"/>
      <c r="BL526" s="1"/>
      <c r="BM526" s="1"/>
      <c r="BN526" s="1"/>
      <c r="BO526" s="1"/>
      <c r="BP526" s="1"/>
      <c r="BQ526" s="1"/>
      <c r="BR526" s="1"/>
    </row>
    <row r="527" spans="1:70" ht="14.25" customHeight="1" x14ac:dyDescent="0.3">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c r="AC527" s="1"/>
      <c r="AD527" s="1"/>
      <c r="AE527" s="1"/>
      <c r="AF527" s="1"/>
      <c r="AG527" s="1"/>
      <c r="AH527" s="1"/>
      <c r="AI527" s="1"/>
      <c r="AJ527" s="1"/>
      <c r="AK527" s="1"/>
      <c r="AL527" s="1"/>
      <c r="AM527" s="1"/>
      <c r="AN527" s="1"/>
      <c r="AO527" s="1"/>
      <c r="AP527" s="1"/>
      <c r="AQ527" s="1"/>
      <c r="AR527" s="1"/>
      <c r="AS527" s="1"/>
      <c r="AT527" s="1"/>
      <c r="AU527" s="1"/>
      <c r="AV527" s="1"/>
      <c r="AW527" s="1"/>
      <c r="AX527" s="1"/>
      <c r="AY527" s="1"/>
      <c r="AZ527" s="1"/>
      <c r="BA527" s="1"/>
      <c r="BB527" s="1"/>
      <c r="BC527" s="1"/>
      <c r="BD527" s="1"/>
      <c r="BE527" s="1"/>
      <c r="BF527" s="1"/>
      <c r="BG527" s="1"/>
      <c r="BH527" s="1"/>
      <c r="BI527" s="1"/>
      <c r="BJ527" s="1"/>
      <c r="BK527" s="1"/>
      <c r="BL527" s="1"/>
      <c r="BM527" s="1"/>
      <c r="BN527" s="1"/>
      <c r="BO527" s="1"/>
      <c r="BP527" s="1"/>
      <c r="BQ527" s="1"/>
      <c r="BR527" s="1"/>
    </row>
    <row r="528" spans="1:70" ht="14.25" customHeight="1" x14ac:dyDescent="0.3">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c r="AC528" s="1"/>
      <c r="AD528" s="1"/>
      <c r="AE528" s="1"/>
      <c r="AF528" s="1"/>
      <c r="AG528" s="1"/>
      <c r="AH528" s="1"/>
      <c r="AI528" s="1"/>
      <c r="AJ528" s="1"/>
      <c r="AK528" s="1"/>
      <c r="AL528" s="1"/>
      <c r="AM528" s="1"/>
      <c r="AN528" s="1"/>
      <c r="AO528" s="1"/>
      <c r="AP528" s="1"/>
      <c r="AQ528" s="1"/>
      <c r="AR528" s="1"/>
      <c r="AS528" s="1"/>
      <c r="AT528" s="1"/>
      <c r="AU528" s="1"/>
      <c r="AV528" s="1"/>
      <c r="AW528" s="1"/>
      <c r="AX528" s="1"/>
      <c r="AY528" s="1"/>
      <c r="AZ528" s="1"/>
      <c r="BA528" s="1"/>
      <c r="BB528" s="1"/>
      <c r="BC528" s="1"/>
      <c r="BD528" s="1"/>
      <c r="BE528" s="1"/>
      <c r="BF528" s="1"/>
      <c r="BG528" s="1"/>
      <c r="BH528" s="1"/>
      <c r="BI528" s="1"/>
      <c r="BJ528" s="1"/>
      <c r="BK528" s="1"/>
      <c r="BL528" s="1"/>
      <c r="BM528" s="1"/>
      <c r="BN528" s="1"/>
      <c r="BO528" s="1"/>
      <c r="BP528" s="1"/>
      <c r="BQ528" s="1"/>
      <c r="BR528" s="1"/>
    </row>
    <row r="529" spans="1:70" ht="14.25" customHeight="1" x14ac:dyDescent="0.3">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c r="AC529" s="1"/>
      <c r="AD529" s="1"/>
      <c r="AE529" s="1"/>
      <c r="AF529" s="1"/>
      <c r="AG529" s="1"/>
      <c r="AH529" s="1"/>
      <c r="AI529" s="1"/>
      <c r="AJ529" s="1"/>
      <c r="AK529" s="1"/>
      <c r="AL529" s="1"/>
      <c r="AM529" s="1"/>
      <c r="AN529" s="1"/>
      <c r="AO529" s="1"/>
      <c r="AP529" s="1"/>
      <c r="AQ529" s="1"/>
      <c r="AR529" s="1"/>
      <c r="AS529" s="1"/>
      <c r="AT529" s="1"/>
      <c r="AU529" s="1"/>
      <c r="AV529" s="1"/>
      <c r="AW529" s="1"/>
      <c r="AX529" s="1"/>
      <c r="AY529" s="1"/>
      <c r="AZ529" s="1"/>
      <c r="BA529" s="1"/>
      <c r="BB529" s="1"/>
      <c r="BC529" s="1"/>
      <c r="BD529" s="1"/>
      <c r="BE529" s="1"/>
      <c r="BF529" s="1"/>
      <c r="BG529" s="1"/>
      <c r="BH529" s="1"/>
      <c r="BI529" s="1"/>
      <c r="BJ529" s="1"/>
      <c r="BK529" s="1"/>
      <c r="BL529" s="1"/>
      <c r="BM529" s="1"/>
      <c r="BN529" s="1"/>
      <c r="BO529" s="1"/>
      <c r="BP529" s="1"/>
      <c r="BQ529" s="1"/>
      <c r="BR529" s="1"/>
    </row>
    <row r="530" spans="1:70" ht="14.25" customHeight="1" x14ac:dyDescent="0.3">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c r="AC530" s="1"/>
      <c r="AD530" s="1"/>
      <c r="AE530" s="1"/>
      <c r="AF530" s="1"/>
      <c r="AG530" s="1"/>
      <c r="AH530" s="1"/>
      <c r="AI530" s="1"/>
      <c r="AJ530" s="1"/>
      <c r="AK530" s="1"/>
      <c r="AL530" s="1"/>
      <c r="AM530" s="1"/>
      <c r="AN530" s="1"/>
      <c r="AO530" s="1"/>
      <c r="AP530" s="1"/>
      <c r="AQ530" s="1"/>
      <c r="AR530" s="1"/>
      <c r="AS530" s="1"/>
      <c r="AT530" s="1"/>
      <c r="AU530" s="1"/>
      <c r="AV530" s="1"/>
      <c r="AW530" s="1"/>
      <c r="AX530" s="1"/>
      <c r="AY530" s="1"/>
      <c r="AZ530" s="1"/>
      <c r="BA530" s="1"/>
      <c r="BB530" s="1"/>
      <c r="BC530" s="1"/>
      <c r="BD530" s="1"/>
      <c r="BE530" s="1"/>
      <c r="BF530" s="1"/>
      <c r="BG530" s="1"/>
      <c r="BH530" s="1"/>
      <c r="BI530" s="1"/>
      <c r="BJ530" s="1"/>
      <c r="BK530" s="1"/>
      <c r="BL530" s="1"/>
      <c r="BM530" s="1"/>
      <c r="BN530" s="1"/>
      <c r="BO530" s="1"/>
      <c r="BP530" s="1"/>
      <c r="BQ530" s="1"/>
      <c r="BR530" s="1"/>
    </row>
    <row r="531" spans="1:70" ht="14.25" customHeight="1" x14ac:dyDescent="0.3">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c r="AC531" s="1"/>
      <c r="AD531" s="1"/>
      <c r="AE531" s="1"/>
      <c r="AF531" s="1"/>
      <c r="AG531" s="1"/>
      <c r="AH531" s="1"/>
      <c r="AI531" s="1"/>
      <c r="AJ531" s="1"/>
      <c r="AK531" s="1"/>
      <c r="AL531" s="1"/>
      <c r="AM531" s="1"/>
      <c r="AN531" s="1"/>
      <c r="AO531" s="1"/>
      <c r="AP531" s="1"/>
      <c r="AQ531" s="1"/>
      <c r="AR531" s="1"/>
      <c r="AS531" s="1"/>
      <c r="AT531" s="1"/>
      <c r="AU531" s="1"/>
      <c r="AV531" s="1"/>
      <c r="AW531" s="1"/>
      <c r="AX531" s="1"/>
      <c r="AY531" s="1"/>
      <c r="AZ531" s="1"/>
      <c r="BA531" s="1"/>
      <c r="BB531" s="1"/>
      <c r="BC531" s="1"/>
      <c r="BD531" s="1"/>
      <c r="BE531" s="1"/>
      <c r="BF531" s="1"/>
      <c r="BG531" s="1"/>
      <c r="BH531" s="1"/>
      <c r="BI531" s="1"/>
      <c r="BJ531" s="1"/>
      <c r="BK531" s="1"/>
      <c r="BL531" s="1"/>
      <c r="BM531" s="1"/>
      <c r="BN531" s="1"/>
      <c r="BO531" s="1"/>
      <c r="BP531" s="1"/>
      <c r="BQ531" s="1"/>
      <c r="BR531" s="1"/>
    </row>
    <row r="532" spans="1:70" ht="14.25" customHeight="1" x14ac:dyDescent="0.3">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c r="AC532" s="1"/>
      <c r="AD532" s="1"/>
      <c r="AE532" s="1"/>
      <c r="AF532" s="1"/>
      <c r="AG532" s="1"/>
      <c r="AH532" s="1"/>
      <c r="AI532" s="1"/>
      <c r="AJ532" s="1"/>
      <c r="AK532" s="1"/>
      <c r="AL532" s="1"/>
      <c r="AM532" s="1"/>
      <c r="AN532" s="1"/>
      <c r="AO532" s="1"/>
      <c r="AP532" s="1"/>
      <c r="AQ532" s="1"/>
      <c r="AR532" s="1"/>
      <c r="AS532" s="1"/>
      <c r="AT532" s="1"/>
      <c r="AU532" s="1"/>
      <c r="AV532" s="1"/>
      <c r="AW532" s="1"/>
      <c r="AX532" s="1"/>
      <c r="AY532" s="1"/>
      <c r="AZ532" s="1"/>
      <c r="BA532" s="1"/>
      <c r="BB532" s="1"/>
      <c r="BC532" s="1"/>
      <c r="BD532" s="1"/>
      <c r="BE532" s="1"/>
      <c r="BF532" s="1"/>
      <c r="BG532" s="1"/>
      <c r="BH532" s="1"/>
      <c r="BI532" s="1"/>
      <c r="BJ532" s="1"/>
      <c r="BK532" s="1"/>
      <c r="BL532" s="1"/>
      <c r="BM532" s="1"/>
      <c r="BN532" s="1"/>
      <c r="BO532" s="1"/>
      <c r="BP532" s="1"/>
      <c r="BQ532" s="1"/>
      <c r="BR532" s="1"/>
    </row>
    <row r="533" spans="1:70" ht="14.25" customHeight="1" x14ac:dyDescent="0.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c r="AC533" s="1"/>
      <c r="AD533" s="1"/>
      <c r="AE533" s="1"/>
      <c r="AF533" s="1"/>
      <c r="AG533" s="1"/>
      <c r="AH533" s="1"/>
      <c r="AI533" s="1"/>
      <c r="AJ533" s="1"/>
      <c r="AK533" s="1"/>
      <c r="AL533" s="1"/>
      <c r="AM533" s="1"/>
      <c r="AN533" s="1"/>
      <c r="AO533" s="1"/>
      <c r="AP533" s="1"/>
      <c r="AQ533" s="1"/>
      <c r="AR533" s="1"/>
      <c r="AS533" s="1"/>
      <c r="AT533" s="1"/>
      <c r="AU533" s="1"/>
      <c r="AV533" s="1"/>
      <c r="AW533" s="1"/>
      <c r="AX533" s="1"/>
      <c r="AY533" s="1"/>
      <c r="AZ533" s="1"/>
      <c r="BA533" s="1"/>
      <c r="BB533" s="1"/>
      <c r="BC533" s="1"/>
      <c r="BD533" s="1"/>
      <c r="BE533" s="1"/>
      <c r="BF533" s="1"/>
      <c r="BG533" s="1"/>
      <c r="BH533" s="1"/>
      <c r="BI533" s="1"/>
      <c r="BJ533" s="1"/>
      <c r="BK533" s="1"/>
      <c r="BL533" s="1"/>
      <c r="BM533" s="1"/>
      <c r="BN533" s="1"/>
      <c r="BO533" s="1"/>
      <c r="BP533" s="1"/>
      <c r="BQ533" s="1"/>
      <c r="BR533" s="1"/>
    </row>
    <row r="534" spans="1:70" ht="14.25" customHeight="1" x14ac:dyDescent="0.3">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c r="AC534" s="1"/>
      <c r="AD534" s="1"/>
      <c r="AE534" s="1"/>
      <c r="AF534" s="1"/>
      <c r="AG534" s="1"/>
      <c r="AH534" s="1"/>
      <c r="AI534" s="1"/>
      <c r="AJ534" s="1"/>
      <c r="AK534" s="1"/>
      <c r="AL534" s="1"/>
      <c r="AM534" s="1"/>
      <c r="AN534" s="1"/>
      <c r="AO534" s="1"/>
      <c r="AP534" s="1"/>
      <c r="AQ534" s="1"/>
      <c r="AR534" s="1"/>
      <c r="AS534" s="1"/>
      <c r="AT534" s="1"/>
      <c r="AU534" s="1"/>
      <c r="AV534" s="1"/>
      <c r="AW534" s="1"/>
      <c r="AX534" s="1"/>
      <c r="AY534" s="1"/>
      <c r="AZ534" s="1"/>
      <c r="BA534" s="1"/>
      <c r="BB534" s="1"/>
      <c r="BC534" s="1"/>
      <c r="BD534" s="1"/>
      <c r="BE534" s="1"/>
      <c r="BF534" s="1"/>
      <c r="BG534" s="1"/>
      <c r="BH534" s="1"/>
      <c r="BI534" s="1"/>
      <c r="BJ534" s="1"/>
      <c r="BK534" s="1"/>
      <c r="BL534" s="1"/>
      <c r="BM534" s="1"/>
      <c r="BN534" s="1"/>
      <c r="BO534" s="1"/>
      <c r="BP534" s="1"/>
      <c r="BQ534" s="1"/>
      <c r="BR534" s="1"/>
    </row>
    <row r="535" spans="1:70" ht="14.25" customHeight="1" x14ac:dyDescent="0.3">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c r="AC535" s="1"/>
      <c r="AD535" s="1"/>
      <c r="AE535" s="1"/>
      <c r="AF535" s="1"/>
      <c r="AG535" s="1"/>
      <c r="AH535" s="1"/>
      <c r="AI535" s="1"/>
      <c r="AJ535" s="1"/>
      <c r="AK535" s="1"/>
      <c r="AL535" s="1"/>
      <c r="AM535" s="1"/>
      <c r="AN535" s="1"/>
      <c r="AO535" s="1"/>
      <c r="AP535" s="1"/>
      <c r="AQ535" s="1"/>
      <c r="AR535" s="1"/>
      <c r="AS535" s="1"/>
      <c r="AT535" s="1"/>
      <c r="AU535" s="1"/>
      <c r="AV535" s="1"/>
      <c r="AW535" s="1"/>
      <c r="AX535" s="1"/>
      <c r="AY535" s="1"/>
      <c r="AZ535" s="1"/>
      <c r="BA535" s="1"/>
      <c r="BB535" s="1"/>
      <c r="BC535" s="1"/>
      <c r="BD535" s="1"/>
      <c r="BE535" s="1"/>
      <c r="BF535" s="1"/>
      <c r="BG535" s="1"/>
      <c r="BH535" s="1"/>
      <c r="BI535" s="1"/>
      <c r="BJ535" s="1"/>
      <c r="BK535" s="1"/>
      <c r="BL535" s="1"/>
      <c r="BM535" s="1"/>
      <c r="BN535" s="1"/>
      <c r="BO535" s="1"/>
      <c r="BP535" s="1"/>
      <c r="BQ535" s="1"/>
      <c r="BR535" s="1"/>
    </row>
    <row r="536" spans="1:70" ht="14.25" customHeight="1" x14ac:dyDescent="0.3">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c r="AC536" s="1"/>
      <c r="AD536" s="1"/>
      <c r="AE536" s="1"/>
      <c r="AF536" s="1"/>
      <c r="AG536" s="1"/>
      <c r="AH536" s="1"/>
      <c r="AI536" s="1"/>
      <c r="AJ536" s="1"/>
      <c r="AK536" s="1"/>
      <c r="AL536" s="1"/>
      <c r="AM536" s="1"/>
      <c r="AN536" s="1"/>
      <c r="AO536" s="1"/>
      <c r="AP536" s="1"/>
      <c r="AQ536" s="1"/>
      <c r="AR536" s="1"/>
      <c r="AS536" s="1"/>
      <c r="AT536" s="1"/>
      <c r="AU536" s="1"/>
      <c r="AV536" s="1"/>
      <c r="AW536" s="1"/>
      <c r="AX536" s="1"/>
      <c r="AY536" s="1"/>
      <c r="AZ536" s="1"/>
      <c r="BA536" s="1"/>
      <c r="BB536" s="1"/>
      <c r="BC536" s="1"/>
      <c r="BD536" s="1"/>
      <c r="BE536" s="1"/>
      <c r="BF536" s="1"/>
      <c r="BG536" s="1"/>
      <c r="BH536" s="1"/>
      <c r="BI536" s="1"/>
      <c r="BJ536" s="1"/>
      <c r="BK536" s="1"/>
      <c r="BL536" s="1"/>
      <c r="BM536" s="1"/>
      <c r="BN536" s="1"/>
      <c r="BO536" s="1"/>
      <c r="BP536" s="1"/>
      <c r="BQ536" s="1"/>
      <c r="BR536" s="1"/>
    </row>
    <row r="537" spans="1:70" ht="14.25" customHeight="1" x14ac:dyDescent="0.3">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c r="AC537" s="1"/>
      <c r="AD537" s="1"/>
      <c r="AE537" s="1"/>
      <c r="AF537" s="1"/>
      <c r="AG537" s="1"/>
      <c r="AH537" s="1"/>
      <c r="AI537" s="1"/>
      <c r="AJ537" s="1"/>
      <c r="AK537" s="1"/>
      <c r="AL537" s="1"/>
      <c r="AM537" s="1"/>
      <c r="AN537" s="1"/>
      <c r="AO537" s="1"/>
      <c r="AP537" s="1"/>
      <c r="AQ537" s="1"/>
      <c r="AR537" s="1"/>
      <c r="AS537" s="1"/>
      <c r="AT537" s="1"/>
      <c r="AU537" s="1"/>
      <c r="AV537" s="1"/>
      <c r="AW537" s="1"/>
      <c r="AX537" s="1"/>
      <c r="AY537" s="1"/>
      <c r="AZ537" s="1"/>
      <c r="BA537" s="1"/>
      <c r="BB537" s="1"/>
      <c r="BC537" s="1"/>
      <c r="BD537" s="1"/>
      <c r="BE537" s="1"/>
      <c r="BF537" s="1"/>
      <c r="BG537" s="1"/>
      <c r="BH537" s="1"/>
      <c r="BI537" s="1"/>
      <c r="BJ537" s="1"/>
      <c r="BK537" s="1"/>
      <c r="BL537" s="1"/>
      <c r="BM537" s="1"/>
      <c r="BN537" s="1"/>
      <c r="BO537" s="1"/>
      <c r="BP537" s="1"/>
      <c r="BQ537" s="1"/>
      <c r="BR537" s="1"/>
    </row>
    <row r="538" spans="1:70" ht="14.25" customHeight="1" x14ac:dyDescent="0.3">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c r="AC538" s="1"/>
      <c r="AD538" s="1"/>
      <c r="AE538" s="1"/>
      <c r="AF538" s="1"/>
      <c r="AG538" s="1"/>
      <c r="AH538" s="1"/>
      <c r="AI538" s="1"/>
      <c r="AJ538" s="1"/>
      <c r="AK538" s="1"/>
      <c r="AL538" s="1"/>
      <c r="AM538" s="1"/>
      <c r="AN538" s="1"/>
      <c r="AO538" s="1"/>
      <c r="AP538" s="1"/>
      <c r="AQ538" s="1"/>
      <c r="AR538" s="1"/>
      <c r="AS538" s="1"/>
      <c r="AT538" s="1"/>
      <c r="AU538" s="1"/>
      <c r="AV538" s="1"/>
      <c r="AW538" s="1"/>
      <c r="AX538" s="1"/>
      <c r="AY538" s="1"/>
      <c r="AZ538" s="1"/>
      <c r="BA538" s="1"/>
      <c r="BB538" s="1"/>
      <c r="BC538" s="1"/>
      <c r="BD538" s="1"/>
      <c r="BE538" s="1"/>
      <c r="BF538" s="1"/>
      <c r="BG538" s="1"/>
      <c r="BH538" s="1"/>
      <c r="BI538" s="1"/>
      <c r="BJ538" s="1"/>
      <c r="BK538" s="1"/>
      <c r="BL538" s="1"/>
      <c r="BM538" s="1"/>
      <c r="BN538" s="1"/>
      <c r="BO538" s="1"/>
      <c r="BP538" s="1"/>
      <c r="BQ538" s="1"/>
      <c r="BR538" s="1"/>
    </row>
    <row r="539" spans="1:70" ht="14.25" customHeight="1" x14ac:dyDescent="0.3">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c r="AC539" s="1"/>
      <c r="AD539" s="1"/>
      <c r="AE539" s="1"/>
      <c r="AF539" s="1"/>
      <c r="AG539" s="1"/>
      <c r="AH539" s="1"/>
      <c r="AI539" s="1"/>
      <c r="AJ539" s="1"/>
      <c r="AK539" s="1"/>
      <c r="AL539" s="1"/>
      <c r="AM539" s="1"/>
      <c r="AN539" s="1"/>
      <c r="AO539" s="1"/>
      <c r="AP539" s="1"/>
      <c r="AQ539" s="1"/>
      <c r="AR539" s="1"/>
      <c r="AS539" s="1"/>
      <c r="AT539" s="1"/>
      <c r="AU539" s="1"/>
      <c r="AV539" s="1"/>
      <c r="AW539" s="1"/>
      <c r="AX539" s="1"/>
      <c r="AY539" s="1"/>
      <c r="AZ539" s="1"/>
      <c r="BA539" s="1"/>
      <c r="BB539" s="1"/>
      <c r="BC539" s="1"/>
      <c r="BD539" s="1"/>
      <c r="BE539" s="1"/>
      <c r="BF539" s="1"/>
      <c r="BG539" s="1"/>
      <c r="BH539" s="1"/>
      <c r="BI539" s="1"/>
      <c r="BJ539" s="1"/>
      <c r="BK539" s="1"/>
      <c r="BL539" s="1"/>
      <c r="BM539" s="1"/>
      <c r="BN539" s="1"/>
      <c r="BO539" s="1"/>
      <c r="BP539" s="1"/>
      <c r="BQ539" s="1"/>
      <c r="BR539" s="1"/>
    </row>
    <row r="540" spans="1:70" ht="14.25" customHeight="1" x14ac:dyDescent="0.3">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c r="AC540" s="1"/>
      <c r="AD540" s="1"/>
      <c r="AE540" s="1"/>
      <c r="AF540" s="1"/>
      <c r="AG540" s="1"/>
      <c r="AH540" s="1"/>
      <c r="AI540" s="1"/>
      <c r="AJ540" s="1"/>
      <c r="AK540" s="1"/>
      <c r="AL540" s="1"/>
      <c r="AM540" s="1"/>
      <c r="AN540" s="1"/>
      <c r="AO540" s="1"/>
      <c r="AP540" s="1"/>
      <c r="AQ540" s="1"/>
      <c r="AR540" s="1"/>
      <c r="AS540" s="1"/>
      <c r="AT540" s="1"/>
      <c r="AU540" s="1"/>
      <c r="AV540" s="1"/>
      <c r="AW540" s="1"/>
      <c r="AX540" s="1"/>
      <c r="AY540" s="1"/>
      <c r="AZ540" s="1"/>
      <c r="BA540" s="1"/>
      <c r="BB540" s="1"/>
      <c r="BC540" s="1"/>
      <c r="BD540" s="1"/>
      <c r="BE540" s="1"/>
      <c r="BF540" s="1"/>
      <c r="BG540" s="1"/>
      <c r="BH540" s="1"/>
      <c r="BI540" s="1"/>
      <c r="BJ540" s="1"/>
      <c r="BK540" s="1"/>
      <c r="BL540" s="1"/>
      <c r="BM540" s="1"/>
      <c r="BN540" s="1"/>
      <c r="BO540" s="1"/>
      <c r="BP540" s="1"/>
      <c r="BQ540" s="1"/>
      <c r="BR540" s="1"/>
    </row>
    <row r="541" spans="1:70" ht="14.25" customHeight="1" x14ac:dyDescent="0.3">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c r="AC541" s="1"/>
      <c r="AD541" s="1"/>
      <c r="AE541" s="1"/>
      <c r="AF541" s="1"/>
      <c r="AG541" s="1"/>
      <c r="AH541" s="1"/>
      <c r="AI541" s="1"/>
      <c r="AJ541" s="1"/>
      <c r="AK541" s="1"/>
      <c r="AL541" s="1"/>
      <c r="AM541" s="1"/>
      <c r="AN541" s="1"/>
      <c r="AO541" s="1"/>
      <c r="AP541" s="1"/>
      <c r="AQ541" s="1"/>
      <c r="AR541" s="1"/>
      <c r="AS541" s="1"/>
      <c r="AT541" s="1"/>
      <c r="AU541" s="1"/>
      <c r="AV541" s="1"/>
      <c r="AW541" s="1"/>
      <c r="AX541" s="1"/>
      <c r="AY541" s="1"/>
      <c r="AZ541" s="1"/>
      <c r="BA541" s="1"/>
      <c r="BB541" s="1"/>
      <c r="BC541" s="1"/>
      <c r="BD541" s="1"/>
      <c r="BE541" s="1"/>
      <c r="BF541" s="1"/>
      <c r="BG541" s="1"/>
      <c r="BH541" s="1"/>
      <c r="BI541" s="1"/>
      <c r="BJ541" s="1"/>
      <c r="BK541" s="1"/>
      <c r="BL541" s="1"/>
      <c r="BM541" s="1"/>
      <c r="BN541" s="1"/>
      <c r="BO541" s="1"/>
      <c r="BP541" s="1"/>
      <c r="BQ541" s="1"/>
      <c r="BR541" s="1"/>
    </row>
    <row r="542" spans="1:70" ht="14.25" customHeight="1" x14ac:dyDescent="0.3">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c r="AC542" s="1"/>
      <c r="AD542" s="1"/>
      <c r="AE542" s="1"/>
      <c r="AF542" s="1"/>
      <c r="AG542" s="1"/>
      <c r="AH542" s="1"/>
      <c r="AI542" s="1"/>
      <c r="AJ542" s="1"/>
      <c r="AK542" s="1"/>
      <c r="AL542" s="1"/>
      <c r="AM542" s="1"/>
      <c r="AN542" s="1"/>
      <c r="AO542" s="1"/>
      <c r="AP542" s="1"/>
      <c r="AQ542" s="1"/>
      <c r="AR542" s="1"/>
      <c r="AS542" s="1"/>
      <c r="AT542" s="1"/>
      <c r="AU542" s="1"/>
      <c r="AV542" s="1"/>
      <c r="AW542" s="1"/>
      <c r="AX542" s="1"/>
      <c r="AY542" s="1"/>
      <c r="AZ542" s="1"/>
      <c r="BA542" s="1"/>
      <c r="BB542" s="1"/>
      <c r="BC542" s="1"/>
      <c r="BD542" s="1"/>
      <c r="BE542" s="1"/>
      <c r="BF542" s="1"/>
      <c r="BG542" s="1"/>
      <c r="BH542" s="1"/>
      <c r="BI542" s="1"/>
      <c r="BJ542" s="1"/>
      <c r="BK542" s="1"/>
      <c r="BL542" s="1"/>
      <c r="BM542" s="1"/>
      <c r="BN542" s="1"/>
      <c r="BO542" s="1"/>
      <c r="BP542" s="1"/>
      <c r="BQ542" s="1"/>
      <c r="BR542" s="1"/>
    </row>
    <row r="543" spans="1:70" ht="14.25" customHeight="1" x14ac:dyDescent="0.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c r="AC543" s="1"/>
      <c r="AD543" s="1"/>
      <c r="AE543" s="1"/>
      <c r="AF543" s="1"/>
      <c r="AG543" s="1"/>
      <c r="AH543" s="1"/>
      <c r="AI543" s="1"/>
      <c r="AJ543" s="1"/>
      <c r="AK543" s="1"/>
      <c r="AL543" s="1"/>
      <c r="AM543" s="1"/>
      <c r="AN543" s="1"/>
      <c r="AO543" s="1"/>
      <c r="AP543" s="1"/>
      <c r="AQ543" s="1"/>
      <c r="AR543" s="1"/>
      <c r="AS543" s="1"/>
      <c r="AT543" s="1"/>
      <c r="AU543" s="1"/>
      <c r="AV543" s="1"/>
      <c r="AW543" s="1"/>
      <c r="AX543" s="1"/>
      <c r="AY543" s="1"/>
      <c r="AZ543" s="1"/>
      <c r="BA543" s="1"/>
      <c r="BB543" s="1"/>
      <c r="BC543" s="1"/>
      <c r="BD543" s="1"/>
      <c r="BE543" s="1"/>
      <c r="BF543" s="1"/>
      <c r="BG543" s="1"/>
      <c r="BH543" s="1"/>
      <c r="BI543" s="1"/>
      <c r="BJ543" s="1"/>
      <c r="BK543" s="1"/>
      <c r="BL543" s="1"/>
      <c r="BM543" s="1"/>
      <c r="BN543" s="1"/>
      <c r="BO543" s="1"/>
      <c r="BP543" s="1"/>
      <c r="BQ543" s="1"/>
      <c r="BR543" s="1"/>
    </row>
    <row r="544" spans="1:70" ht="14.25" customHeight="1" x14ac:dyDescent="0.3">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c r="AC544" s="1"/>
      <c r="AD544" s="1"/>
      <c r="AE544" s="1"/>
      <c r="AF544" s="1"/>
      <c r="AG544" s="1"/>
      <c r="AH544" s="1"/>
      <c r="AI544" s="1"/>
      <c r="AJ544" s="1"/>
      <c r="AK544" s="1"/>
      <c r="AL544" s="1"/>
      <c r="AM544" s="1"/>
      <c r="AN544" s="1"/>
      <c r="AO544" s="1"/>
      <c r="AP544" s="1"/>
      <c r="AQ544" s="1"/>
      <c r="AR544" s="1"/>
      <c r="AS544" s="1"/>
      <c r="AT544" s="1"/>
      <c r="AU544" s="1"/>
      <c r="AV544" s="1"/>
      <c r="AW544" s="1"/>
      <c r="AX544" s="1"/>
      <c r="AY544" s="1"/>
      <c r="AZ544" s="1"/>
      <c r="BA544" s="1"/>
      <c r="BB544" s="1"/>
      <c r="BC544" s="1"/>
      <c r="BD544" s="1"/>
      <c r="BE544" s="1"/>
      <c r="BF544" s="1"/>
      <c r="BG544" s="1"/>
      <c r="BH544" s="1"/>
      <c r="BI544" s="1"/>
      <c r="BJ544" s="1"/>
      <c r="BK544" s="1"/>
      <c r="BL544" s="1"/>
      <c r="BM544" s="1"/>
      <c r="BN544" s="1"/>
      <c r="BO544" s="1"/>
      <c r="BP544" s="1"/>
      <c r="BQ544" s="1"/>
      <c r="BR544" s="1"/>
    </row>
    <row r="545" spans="1:70" ht="14.25" customHeight="1" x14ac:dyDescent="0.3">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c r="AC545" s="1"/>
      <c r="AD545" s="1"/>
      <c r="AE545" s="1"/>
      <c r="AF545" s="1"/>
      <c r="AG545" s="1"/>
      <c r="AH545" s="1"/>
      <c r="AI545" s="1"/>
      <c r="AJ545" s="1"/>
      <c r="AK545" s="1"/>
      <c r="AL545" s="1"/>
      <c r="AM545" s="1"/>
      <c r="AN545" s="1"/>
      <c r="AO545" s="1"/>
      <c r="AP545" s="1"/>
      <c r="AQ545" s="1"/>
      <c r="AR545" s="1"/>
      <c r="AS545" s="1"/>
      <c r="AT545" s="1"/>
      <c r="AU545" s="1"/>
      <c r="AV545" s="1"/>
      <c r="AW545" s="1"/>
      <c r="AX545" s="1"/>
      <c r="AY545" s="1"/>
      <c r="AZ545" s="1"/>
      <c r="BA545" s="1"/>
      <c r="BB545" s="1"/>
      <c r="BC545" s="1"/>
      <c r="BD545" s="1"/>
      <c r="BE545" s="1"/>
      <c r="BF545" s="1"/>
      <c r="BG545" s="1"/>
      <c r="BH545" s="1"/>
      <c r="BI545" s="1"/>
      <c r="BJ545" s="1"/>
      <c r="BK545" s="1"/>
      <c r="BL545" s="1"/>
      <c r="BM545" s="1"/>
      <c r="BN545" s="1"/>
      <c r="BO545" s="1"/>
      <c r="BP545" s="1"/>
      <c r="BQ545" s="1"/>
      <c r="BR545" s="1"/>
    </row>
    <row r="546" spans="1:70" ht="14.25" customHeight="1" x14ac:dyDescent="0.3">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c r="AC546" s="1"/>
      <c r="AD546" s="1"/>
      <c r="AE546" s="1"/>
      <c r="AF546" s="1"/>
      <c r="AG546" s="1"/>
      <c r="AH546" s="1"/>
      <c r="AI546" s="1"/>
      <c r="AJ546" s="1"/>
      <c r="AK546" s="1"/>
      <c r="AL546" s="1"/>
      <c r="AM546" s="1"/>
      <c r="AN546" s="1"/>
      <c r="AO546" s="1"/>
      <c r="AP546" s="1"/>
      <c r="AQ546" s="1"/>
      <c r="AR546" s="1"/>
      <c r="AS546" s="1"/>
      <c r="AT546" s="1"/>
      <c r="AU546" s="1"/>
      <c r="AV546" s="1"/>
      <c r="AW546" s="1"/>
      <c r="AX546" s="1"/>
      <c r="AY546" s="1"/>
      <c r="AZ546" s="1"/>
      <c r="BA546" s="1"/>
      <c r="BB546" s="1"/>
      <c r="BC546" s="1"/>
      <c r="BD546" s="1"/>
      <c r="BE546" s="1"/>
      <c r="BF546" s="1"/>
      <c r="BG546" s="1"/>
      <c r="BH546" s="1"/>
      <c r="BI546" s="1"/>
      <c r="BJ546" s="1"/>
      <c r="BK546" s="1"/>
      <c r="BL546" s="1"/>
      <c r="BM546" s="1"/>
      <c r="BN546" s="1"/>
      <c r="BO546" s="1"/>
      <c r="BP546" s="1"/>
      <c r="BQ546" s="1"/>
      <c r="BR546" s="1"/>
    </row>
    <row r="547" spans="1:70" ht="14.25" customHeight="1" x14ac:dyDescent="0.3">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c r="AC547" s="1"/>
      <c r="AD547" s="1"/>
      <c r="AE547" s="1"/>
      <c r="AF547" s="1"/>
      <c r="AG547" s="1"/>
      <c r="AH547" s="1"/>
      <c r="AI547" s="1"/>
      <c r="AJ547" s="1"/>
      <c r="AK547" s="1"/>
      <c r="AL547" s="1"/>
      <c r="AM547" s="1"/>
      <c r="AN547" s="1"/>
      <c r="AO547" s="1"/>
      <c r="AP547" s="1"/>
      <c r="AQ547" s="1"/>
      <c r="AR547" s="1"/>
      <c r="AS547" s="1"/>
      <c r="AT547" s="1"/>
      <c r="AU547" s="1"/>
      <c r="AV547" s="1"/>
      <c r="AW547" s="1"/>
      <c r="AX547" s="1"/>
      <c r="AY547" s="1"/>
      <c r="AZ547" s="1"/>
      <c r="BA547" s="1"/>
      <c r="BB547" s="1"/>
      <c r="BC547" s="1"/>
      <c r="BD547" s="1"/>
      <c r="BE547" s="1"/>
      <c r="BF547" s="1"/>
      <c r="BG547" s="1"/>
      <c r="BH547" s="1"/>
      <c r="BI547" s="1"/>
      <c r="BJ547" s="1"/>
      <c r="BK547" s="1"/>
      <c r="BL547" s="1"/>
      <c r="BM547" s="1"/>
      <c r="BN547" s="1"/>
      <c r="BO547" s="1"/>
      <c r="BP547" s="1"/>
      <c r="BQ547" s="1"/>
      <c r="BR547" s="1"/>
    </row>
    <row r="548" spans="1:70" ht="14.25" customHeight="1" x14ac:dyDescent="0.3">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c r="AC548" s="1"/>
      <c r="AD548" s="1"/>
      <c r="AE548" s="1"/>
      <c r="AF548" s="1"/>
      <c r="AG548" s="1"/>
      <c r="AH548" s="1"/>
      <c r="AI548" s="1"/>
      <c r="AJ548" s="1"/>
      <c r="AK548" s="1"/>
      <c r="AL548" s="1"/>
      <c r="AM548" s="1"/>
      <c r="AN548" s="1"/>
      <c r="AO548" s="1"/>
      <c r="AP548" s="1"/>
      <c r="AQ548" s="1"/>
      <c r="AR548" s="1"/>
      <c r="AS548" s="1"/>
      <c r="AT548" s="1"/>
      <c r="AU548" s="1"/>
      <c r="AV548" s="1"/>
      <c r="AW548" s="1"/>
      <c r="AX548" s="1"/>
      <c r="AY548" s="1"/>
      <c r="AZ548" s="1"/>
      <c r="BA548" s="1"/>
      <c r="BB548" s="1"/>
      <c r="BC548" s="1"/>
      <c r="BD548" s="1"/>
      <c r="BE548" s="1"/>
      <c r="BF548" s="1"/>
      <c r="BG548" s="1"/>
      <c r="BH548" s="1"/>
      <c r="BI548" s="1"/>
      <c r="BJ548" s="1"/>
      <c r="BK548" s="1"/>
      <c r="BL548" s="1"/>
      <c r="BM548" s="1"/>
      <c r="BN548" s="1"/>
      <c r="BO548" s="1"/>
      <c r="BP548" s="1"/>
      <c r="BQ548" s="1"/>
      <c r="BR548" s="1"/>
    </row>
    <row r="549" spans="1:70" ht="14.25" customHeight="1" x14ac:dyDescent="0.3">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c r="AC549" s="1"/>
      <c r="AD549" s="1"/>
      <c r="AE549" s="1"/>
      <c r="AF549" s="1"/>
      <c r="AG549" s="1"/>
      <c r="AH549" s="1"/>
      <c r="AI549" s="1"/>
      <c r="AJ549" s="1"/>
      <c r="AK549" s="1"/>
      <c r="AL549" s="1"/>
      <c r="AM549" s="1"/>
      <c r="AN549" s="1"/>
      <c r="AO549" s="1"/>
      <c r="AP549" s="1"/>
      <c r="AQ549" s="1"/>
      <c r="AR549" s="1"/>
      <c r="AS549" s="1"/>
      <c r="AT549" s="1"/>
      <c r="AU549" s="1"/>
      <c r="AV549" s="1"/>
      <c r="AW549" s="1"/>
      <c r="AX549" s="1"/>
      <c r="AY549" s="1"/>
      <c r="AZ549" s="1"/>
      <c r="BA549" s="1"/>
      <c r="BB549" s="1"/>
      <c r="BC549" s="1"/>
      <c r="BD549" s="1"/>
      <c r="BE549" s="1"/>
      <c r="BF549" s="1"/>
      <c r="BG549" s="1"/>
      <c r="BH549" s="1"/>
      <c r="BI549" s="1"/>
      <c r="BJ549" s="1"/>
      <c r="BK549" s="1"/>
      <c r="BL549" s="1"/>
      <c r="BM549" s="1"/>
      <c r="BN549" s="1"/>
      <c r="BO549" s="1"/>
      <c r="BP549" s="1"/>
      <c r="BQ549" s="1"/>
      <c r="BR549" s="1"/>
    </row>
    <row r="550" spans="1:70" ht="14.25" customHeight="1" x14ac:dyDescent="0.3">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c r="AC550" s="1"/>
      <c r="AD550" s="1"/>
      <c r="AE550" s="1"/>
      <c r="AF550" s="1"/>
      <c r="AG550" s="1"/>
      <c r="AH550" s="1"/>
      <c r="AI550" s="1"/>
      <c r="AJ550" s="1"/>
      <c r="AK550" s="1"/>
      <c r="AL550" s="1"/>
      <c r="AM550" s="1"/>
      <c r="AN550" s="1"/>
      <c r="AO550" s="1"/>
      <c r="AP550" s="1"/>
      <c r="AQ550" s="1"/>
      <c r="AR550" s="1"/>
      <c r="AS550" s="1"/>
      <c r="AT550" s="1"/>
      <c r="AU550" s="1"/>
      <c r="AV550" s="1"/>
      <c r="AW550" s="1"/>
      <c r="AX550" s="1"/>
      <c r="AY550" s="1"/>
      <c r="AZ550" s="1"/>
      <c r="BA550" s="1"/>
      <c r="BB550" s="1"/>
      <c r="BC550" s="1"/>
      <c r="BD550" s="1"/>
      <c r="BE550" s="1"/>
      <c r="BF550" s="1"/>
      <c r="BG550" s="1"/>
      <c r="BH550" s="1"/>
      <c r="BI550" s="1"/>
      <c r="BJ550" s="1"/>
      <c r="BK550" s="1"/>
      <c r="BL550" s="1"/>
      <c r="BM550" s="1"/>
      <c r="BN550" s="1"/>
      <c r="BO550" s="1"/>
      <c r="BP550" s="1"/>
      <c r="BQ550" s="1"/>
      <c r="BR550" s="1"/>
    </row>
    <row r="551" spans="1:70" ht="14.25" customHeight="1" x14ac:dyDescent="0.3">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c r="AC551" s="1"/>
      <c r="AD551" s="1"/>
      <c r="AE551" s="1"/>
      <c r="AF551" s="1"/>
      <c r="AG551" s="1"/>
      <c r="AH551" s="1"/>
      <c r="AI551" s="1"/>
      <c r="AJ551" s="1"/>
      <c r="AK551" s="1"/>
      <c r="AL551" s="1"/>
      <c r="AM551" s="1"/>
      <c r="AN551" s="1"/>
      <c r="AO551" s="1"/>
      <c r="AP551" s="1"/>
      <c r="AQ551" s="1"/>
      <c r="AR551" s="1"/>
      <c r="AS551" s="1"/>
      <c r="AT551" s="1"/>
      <c r="AU551" s="1"/>
      <c r="AV551" s="1"/>
      <c r="AW551" s="1"/>
      <c r="AX551" s="1"/>
      <c r="AY551" s="1"/>
      <c r="AZ551" s="1"/>
      <c r="BA551" s="1"/>
      <c r="BB551" s="1"/>
      <c r="BC551" s="1"/>
      <c r="BD551" s="1"/>
      <c r="BE551" s="1"/>
      <c r="BF551" s="1"/>
      <c r="BG551" s="1"/>
      <c r="BH551" s="1"/>
      <c r="BI551" s="1"/>
      <c r="BJ551" s="1"/>
      <c r="BK551" s="1"/>
      <c r="BL551" s="1"/>
      <c r="BM551" s="1"/>
      <c r="BN551" s="1"/>
      <c r="BO551" s="1"/>
      <c r="BP551" s="1"/>
      <c r="BQ551" s="1"/>
      <c r="BR551" s="1"/>
    </row>
    <row r="552" spans="1:70" ht="14.25" customHeight="1" x14ac:dyDescent="0.3">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c r="AC552" s="1"/>
      <c r="AD552" s="1"/>
      <c r="AE552" s="1"/>
      <c r="AF552" s="1"/>
      <c r="AG552" s="1"/>
      <c r="AH552" s="1"/>
      <c r="AI552" s="1"/>
      <c r="AJ552" s="1"/>
      <c r="AK552" s="1"/>
      <c r="AL552" s="1"/>
      <c r="AM552" s="1"/>
      <c r="AN552" s="1"/>
      <c r="AO552" s="1"/>
      <c r="AP552" s="1"/>
      <c r="AQ552" s="1"/>
      <c r="AR552" s="1"/>
      <c r="AS552" s="1"/>
      <c r="AT552" s="1"/>
      <c r="AU552" s="1"/>
      <c r="AV552" s="1"/>
      <c r="AW552" s="1"/>
      <c r="AX552" s="1"/>
      <c r="AY552" s="1"/>
      <c r="AZ552" s="1"/>
      <c r="BA552" s="1"/>
      <c r="BB552" s="1"/>
      <c r="BC552" s="1"/>
      <c r="BD552" s="1"/>
      <c r="BE552" s="1"/>
      <c r="BF552" s="1"/>
      <c r="BG552" s="1"/>
      <c r="BH552" s="1"/>
      <c r="BI552" s="1"/>
      <c r="BJ552" s="1"/>
      <c r="BK552" s="1"/>
      <c r="BL552" s="1"/>
      <c r="BM552" s="1"/>
      <c r="BN552" s="1"/>
      <c r="BO552" s="1"/>
      <c r="BP552" s="1"/>
      <c r="BQ552" s="1"/>
      <c r="BR552" s="1"/>
    </row>
    <row r="553" spans="1:70" ht="14.25" customHeight="1" x14ac:dyDescent="0.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c r="AC553" s="1"/>
      <c r="AD553" s="1"/>
      <c r="AE553" s="1"/>
      <c r="AF553" s="1"/>
      <c r="AG553" s="1"/>
      <c r="AH553" s="1"/>
      <c r="AI553" s="1"/>
      <c r="AJ553" s="1"/>
      <c r="AK553" s="1"/>
      <c r="AL553" s="1"/>
      <c r="AM553" s="1"/>
      <c r="AN553" s="1"/>
      <c r="AO553" s="1"/>
      <c r="AP553" s="1"/>
      <c r="AQ553" s="1"/>
      <c r="AR553" s="1"/>
      <c r="AS553" s="1"/>
      <c r="AT553" s="1"/>
      <c r="AU553" s="1"/>
      <c r="AV553" s="1"/>
      <c r="AW553" s="1"/>
      <c r="AX553" s="1"/>
      <c r="AY553" s="1"/>
      <c r="AZ553" s="1"/>
      <c r="BA553" s="1"/>
      <c r="BB553" s="1"/>
      <c r="BC553" s="1"/>
      <c r="BD553" s="1"/>
      <c r="BE553" s="1"/>
      <c r="BF553" s="1"/>
      <c r="BG553" s="1"/>
      <c r="BH553" s="1"/>
      <c r="BI553" s="1"/>
      <c r="BJ553" s="1"/>
      <c r="BK553" s="1"/>
      <c r="BL553" s="1"/>
      <c r="BM553" s="1"/>
      <c r="BN553" s="1"/>
      <c r="BO553" s="1"/>
      <c r="BP553" s="1"/>
      <c r="BQ553" s="1"/>
      <c r="BR553" s="1"/>
    </row>
    <row r="554" spans="1:70" ht="14.25" customHeight="1" x14ac:dyDescent="0.3">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c r="AC554" s="1"/>
      <c r="AD554" s="1"/>
      <c r="AE554" s="1"/>
      <c r="AF554" s="1"/>
      <c r="AG554" s="1"/>
      <c r="AH554" s="1"/>
      <c r="AI554" s="1"/>
      <c r="AJ554" s="1"/>
      <c r="AK554" s="1"/>
      <c r="AL554" s="1"/>
      <c r="AM554" s="1"/>
      <c r="AN554" s="1"/>
      <c r="AO554" s="1"/>
      <c r="AP554" s="1"/>
      <c r="AQ554" s="1"/>
      <c r="AR554" s="1"/>
      <c r="AS554" s="1"/>
      <c r="AT554" s="1"/>
      <c r="AU554" s="1"/>
      <c r="AV554" s="1"/>
      <c r="AW554" s="1"/>
      <c r="AX554" s="1"/>
      <c r="AY554" s="1"/>
      <c r="AZ554" s="1"/>
      <c r="BA554" s="1"/>
      <c r="BB554" s="1"/>
      <c r="BC554" s="1"/>
      <c r="BD554" s="1"/>
      <c r="BE554" s="1"/>
      <c r="BF554" s="1"/>
      <c r="BG554" s="1"/>
      <c r="BH554" s="1"/>
      <c r="BI554" s="1"/>
      <c r="BJ554" s="1"/>
      <c r="BK554" s="1"/>
      <c r="BL554" s="1"/>
      <c r="BM554" s="1"/>
      <c r="BN554" s="1"/>
      <c r="BO554" s="1"/>
      <c r="BP554" s="1"/>
      <c r="BQ554" s="1"/>
      <c r="BR554" s="1"/>
    </row>
    <row r="555" spans="1:70" ht="14.25" customHeight="1" x14ac:dyDescent="0.3">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c r="AC555" s="1"/>
      <c r="AD555" s="1"/>
      <c r="AE555" s="1"/>
      <c r="AF555" s="1"/>
      <c r="AG555" s="1"/>
      <c r="AH555" s="1"/>
      <c r="AI555" s="1"/>
      <c r="AJ555" s="1"/>
      <c r="AK555" s="1"/>
      <c r="AL555" s="1"/>
      <c r="AM555" s="1"/>
      <c r="AN555" s="1"/>
      <c r="AO555" s="1"/>
      <c r="AP555" s="1"/>
      <c r="AQ555" s="1"/>
      <c r="AR555" s="1"/>
      <c r="AS555" s="1"/>
      <c r="AT555" s="1"/>
      <c r="AU555" s="1"/>
      <c r="AV555" s="1"/>
      <c r="AW555" s="1"/>
      <c r="AX555" s="1"/>
      <c r="AY555" s="1"/>
      <c r="AZ555" s="1"/>
      <c r="BA555" s="1"/>
      <c r="BB555" s="1"/>
      <c r="BC555" s="1"/>
      <c r="BD555" s="1"/>
      <c r="BE555" s="1"/>
      <c r="BF555" s="1"/>
      <c r="BG555" s="1"/>
      <c r="BH555" s="1"/>
      <c r="BI555" s="1"/>
      <c r="BJ555" s="1"/>
      <c r="BK555" s="1"/>
      <c r="BL555" s="1"/>
      <c r="BM555" s="1"/>
      <c r="BN555" s="1"/>
      <c r="BO555" s="1"/>
      <c r="BP555" s="1"/>
      <c r="BQ555" s="1"/>
      <c r="BR555" s="1"/>
    </row>
    <row r="556" spans="1:70" ht="14.25" customHeight="1" x14ac:dyDescent="0.3">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c r="AC556" s="1"/>
      <c r="AD556" s="1"/>
      <c r="AE556" s="1"/>
      <c r="AF556" s="1"/>
      <c r="AG556" s="1"/>
      <c r="AH556" s="1"/>
      <c r="AI556" s="1"/>
      <c r="AJ556" s="1"/>
      <c r="AK556" s="1"/>
      <c r="AL556" s="1"/>
      <c r="AM556" s="1"/>
      <c r="AN556" s="1"/>
      <c r="AO556" s="1"/>
      <c r="AP556" s="1"/>
      <c r="AQ556" s="1"/>
      <c r="AR556" s="1"/>
      <c r="AS556" s="1"/>
      <c r="AT556" s="1"/>
      <c r="AU556" s="1"/>
      <c r="AV556" s="1"/>
      <c r="AW556" s="1"/>
      <c r="AX556" s="1"/>
      <c r="AY556" s="1"/>
      <c r="AZ556" s="1"/>
      <c r="BA556" s="1"/>
      <c r="BB556" s="1"/>
      <c r="BC556" s="1"/>
      <c r="BD556" s="1"/>
      <c r="BE556" s="1"/>
      <c r="BF556" s="1"/>
      <c r="BG556" s="1"/>
      <c r="BH556" s="1"/>
      <c r="BI556" s="1"/>
      <c r="BJ556" s="1"/>
      <c r="BK556" s="1"/>
      <c r="BL556" s="1"/>
      <c r="BM556" s="1"/>
      <c r="BN556" s="1"/>
      <c r="BO556" s="1"/>
      <c r="BP556" s="1"/>
      <c r="BQ556" s="1"/>
      <c r="BR556" s="1"/>
    </row>
    <row r="557" spans="1:70" ht="14.25" customHeight="1" x14ac:dyDescent="0.3">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c r="AC557" s="1"/>
      <c r="AD557" s="1"/>
      <c r="AE557" s="1"/>
      <c r="AF557" s="1"/>
      <c r="AG557" s="1"/>
      <c r="AH557" s="1"/>
      <c r="AI557" s="1"/>
      <c r="AJ557" s="1"/>
      <c r="AK557" s="1"/>
      <c r="AL557" s="1"/>
      <c r="AM557" s="1"/>
      <c r="AN557" s="1"/>
      <c r="AO557" s="1"/>
      <c r="AP557" s="1"/>
      <c r="AQ557" s="1"/>
      <c r="AR557" s="1"/>
      <c r="AS557" s="1"/>
      <c r="AT557" s="1"/>
      <c r="AU557" s="1"/>
      <c r="AV557" s="1"/>
      <c r="AW557" s="1"/>
      <c r="AX557" s="1"/>
      <c r="AY557" s="1"/>
      <c r="AZ557" s="1"/>
      <c r="BA557" s="1"/>
      <c r="BB557" s="1"/>
      <c r="BC557" s="1"/>
      <c r="BD557" s="1"/>
      <c r="BE557" s="1"/>
      <c r="BF557" s="1"/>
      <c r="BG557" s="1"/>
      <c r="BH557" s="1"/>
      <c r="BI557" s="1"/>
      <c r="BJ557" s="1"/>
      <c r="BK557" s="1"/>
      <c r="BL557" s="1"/>
      <c r="BM557" s="1"/>
      <c r="BN557" s="1"/>
      <c r="BO557" s="1"/>
      <c r="BP557" s="1"/>
      <c r="BQ557" s="1"/>
      <c r="BR557" s="1"/>
    </row>
    <row r="558" spans="1:70" ht="14.25" customHeight="1" x14ac:dyDescent="0.3">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c r="AC558" s="1"/>
      <c r="AD558" s="1"/>
      <c r="AE558" s="1"/>
      <c r="AF558" s="1"/>
      <c r="AG558" s="1"/>
      <c r="AH558" s="1"/>
      <c r="AI558" s="1"/>
      <c r="AJ558" s="1"/>
      <c r="AK558" s="1"/>
      <c r="AL558" s="1"/>
      <c r="AM558" s="1"/>
      <c r="AN558" s="1"/>
      <c r="AO558" s="1"/>
      <c r="AP558" s="1"/>
      <c r="AQ558" s="1"/>
      <c r="AR558" s="1"/>
      <c r="AS558" s="1"/>
      <c r="AT558" s="1"/>
      <c r="AU558" s="1"/>
      <c r="AV558" s="1"/>
      <c r="AW558" s="1"/>
      <c r="AX558" s="1"/>
      <c r="AY558" s="1"/>
      <c r="AZ558" s="1"/>
      <c r="BA558" s="1"/>
      <c r="BB558" s="1"/>
      <c r="BC558" s="1"/>
      <c r="BD558" s="1"/>
      <c r="BE558" s="1"/>
      <c r="BF558" s="1"/>
      <c r="BG558" s="1"/>
      <c r="BH558" s="1"/>
      <c r="BI558" s="1"/>
      <c r="BJ558" s="1"/>
      <c r="BK558" s="1"/>
      <c r="BL558" s="1"/>
      <c r="BM558" s="1"/>
      <c r="BN558" s="1"/>
      <c r="BO558" s="1"/>
      <c r="BP558" s="1"/>
      <c r="BQ558" s="1"/>
      <c r="BR558" s="1"/>
    </row>
    <row r="559" spans="1:70" ht="14.25" customHeight="1" x14ac:dyDescent="0.3">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c r="AC559" s="1"/>
      <c r="AD559" s="1"/>
      <c r="AE559" s="1"/>
      <c r="AF559" s="1"/>
      <c r="AG559" s="1"/>
      <c r="AH559" s="1"/>
      <c r="AI559" s="1"/>
      <c r="AJ559" s="1"/>
      <c r="AK559" s="1"/>
      <c r="AL559" s="1"/>
      <c r="AM559" s="1"/>
      <c r="AN559" s="1"/>
      <c r="AO559" s="1"/>
      <c r="AP559" s="1"/>
      <c r="AQ559" s="1"/>
      <c r="AR559" s="1"/>
      <c r="AS559" s="1"/>
      <c r="AT559" s="1"/>
      <c r="AU559" s="1"/>
      <c r="AV559" s="1"/>
      <c r="AW559" s="1"/>
      <c r="AX559" s="1"/>
      <c r="AY559" s="1"/>
      <c r="AZ559" s="1"/>
      <c r="BA559" s="1"/>
      <c r="BB559" s="1"/>
      <c r="BC559" s="1"/>
      <c r="BD559" s="1"/>
      <c r="BE559" s="1"/>
      <c r="BF559" s="1"/>
      <c r="BG559" s="1"/>
      <c r="BH559" s="1"/>
      <c r="BI559" s="1"/>
      <c r="BJ559" s="1"/>
      <c r="BK559" s="1"/>
      <c r="BL559" s="1"/>
      <c r="BM559" s="1"/>
      <c r="BN559" s="1"/>
      <c r="BO559" s="1"/>
      <c r="BP559" s="1"/>
      <c r="BQ559" s="1"/>
      <c r="BR559" s="1"/>
    </row>
    <row r="560" spans="1:70" ht="14.25" customHeight="1" x14ac:dyDescent="0.3">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c r="AC560" s="1"/>
      <c r="AD560" s="1"/>
      <c r="AE560" s="1"/>
      <c r="AF560" s="1"/>
      <c r="AG560" s="1"/>
      <c r="AH560" s="1"/>
      <c r="AI560" s="1"/>
      <c r="AJ560" s="1"/>
      <c r="AK560" s="1"/>
      <c r="AL560" s="1"/>
      <c r="AM560" s="1"/>
      <c r="AN560" s="1"/>
      <c r="AO560" s="1"/>
      <c r="AP560" s="1"/>
      <c r="AQ560" s="1"/>
      <c r="AR560" s="1"/>
      <c r="AS560" s="1"/>
      <c r="AT560" s="1"/>
      <c r="AU560" s="1"/>
      <c r="AV560" s="1"/>
      <c r="AW560" s="1"/>
      <c r="AX560" s="1"/>
      <c r="AY560" s="1"/>
      <c r="AZ560" s="1"/>
      <c r="BA560" s="1"/>
      <c r="BB560" s="1"/>
      <c r="BC560" s="1"/>
      <c r="BD560" s="1"/>
      <c r="BE560" s="1"/>
      <c r="BF560" s="1"/>
      <c r="BG560" s="1"/>
      <c r="BH560" s="1"/>
      <c r="BI560" s="1"/>
      <c r="BJ560" s="1"/>
      <c r="BK560" s="1"/>
      <c r="BL560" s="1"/>
      <c r="BM560" s="1"/>
      <c r="BN560" s="1"/>
      <c r="BO560" s="1"/>
      <c r="BP560" s="1"/>
      <c r="BQ560" s="1"/>
      <c r="BR560" s="1"/>
    </row>
    <row r="561" spans="1:70" ht="14.25" customHeight="1" x14ac:dyDescent="0.3">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c r="AC561" s="1"/>
      <c r="AD561" s="1"/>
      <c r="AE561" s="1"/>
      <c r="AF561" s="1"/>
      <c r="AG561" s="1"/>
      <c r="AH561" s="1"/>
      <c r="AI561" s="1"/>
      <c r="AJ561" s="1"/>
      <c r="AK561" s="1"/>
      <c r="AL561" s="1"/>
      <c r="AM561" s="1"/>
      <c r="AN561" s="1"/>
      <c r="AO561" s="1"/>
      <c r="AP561" s="1"/>
      <c r="AQ561" s="1"/>
      <c r="AR561" s="1"/>
      <c r="AS561" s="1"/>
      <c r="AT561" s="1"/>
      <c r="AU561" s="1"/>
      <c r="AV561" s="1"/>
      <c r="AW561" s="1"/>
      <c r="AX561" s="1"/>
      <c r="AY561" s="1"/>
      <c r="AZ561" s="1"/>
      <c r="BA561" s="1"/>
      <c r="BB561" s="1"/>
      <c r="BC561" s="1"/>
      <c r="BD561" s="1"/>
      <c r="BE561" s="1"/>
      <c r="BF561" s="1"/>
      <c r="BG561" s="1"/>
      <c r="BH561" s="1"/>
      <c r="BI561" s="1"/>
      <c r="BJ561" s="1"/>
      <c r="BK561" s="1"/>
      <c r="BL561" s="1"/>
      <c r="BM561" s="1"/>
      <c r="BN561" s="1"/>
      <c r="BO561" s="1"/>
      <c r="BP561" s="1"/>
      <c r="BQ561" s="1"/>
      <c r="BR561" s="1"/>
    </row>
    <row r="562" spans="1:70" ht="14.25" customHeight="1" x14ac:dyDescent="0.3">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c r="AC562" s="1"/>
      <c r="AD562" s="1"/>
      <c r="AE562" s="1"/>
      <c r="AF562" s="1"/>
      <c r="AG562" s="1"/>
      <c r="AH562" s="1"/>
      <c r="AI562" s="1"/>
      <c r="AJ562" s="1"/>
      <c r="AK562" s="1"/>
      <c r="AL562" s="1"/>
      <c r="AM562" s="1"/>
      <c r="AN562" s="1"/>
      <c r="AO562" s="1"/>
      <c r="AP562" s="1"/>
      <c r="AQ562" s="1"/>
      <c r="AR562" s="1"/>
      <c r="AS562" s="1"/>
      <c r="AT562" s="1"/>
      <c r="AU562" s="1"/>
      <c r="AV562" s="1"/>
      <c r="AW562" s="1"/>
      <c r="AX562" s="1"/>
      <c r="AY562" s="1"/>
      <c r="AZ562" s="1"/>
      <c r="BA562" s="1"/>
      <c r="BB562" s="1"/>
      <c r="BC562" s="1"/>
      <c r="BD562" s="1"/>
      <c r="BE562" s="1"/>
      <c r="BF562" s="1"/>
      <c r="BG562" s="1"/>
      <c r="BH562" s="1"/>
      <c r="BI562" s="1"/>
      <c r="BJ562" s="1"/>
      <c r="BK562" s="1"/>
      <c r="BL562" s="1"/>
      <c r="BM562" s="1"/>
      <c r="BN562" s="1"/>
      <c r="BO562" s="1"/>
      <c r="BP562" s="1"/>
      <c r="BQ562" s="1"/>
      <c r="BR562" s="1"/>
    </row>
    <row r="563" spans="1:70" ht="14.25" customHeight="1" x14ac:dyDescent="0.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c r="AC563" s="1"/>
      <c r="AD563" s="1"/>
      <c r="AE563" s="1"/>
      <c r="AF563" s="1"/>
      <c r="AG563" s="1"/>
      <c r="AH563" s="1"/>
      <c r="AI563" s="1"/>
      <c r="AJ563" s="1"/>
      <c r="AK563" s="1"/>
      <c r="AL563" s="1"/>
      <c r="AM563" s="1"/>
      <c r="AN563" s="1"/>
      <c r="AO563" s="1"/>
      <c r="AP563" s="1"/>
      <c r="AQ563" s="1"/>
      <c r="AR563" s="1"/>
      <c r="AS563" s="1"/>
      <c r="AT563" s="1"/>
      <c r="AU563" s="1"/>
      <c r="AV563" s="1"/>
      <c r="AW563" s="1"/>
      <c r="AX563" s="1"/>
      <c r="AY563" s="1"/>
      <c r="AZ563" s="1"/>
      <c r="BA563" s="1"/>
      <c r="BB563" s="1"/>
      <c r="BC563" s="1"/>
      <c r="BD563" s="1"/>
      <c r="BE563" s="1"/>
      <c r="BF563" s="1"/>
      <c r="BG563" s="1"/>
      <c r="BH563" s="1"/>
      <c r="BI563" s="1"/>
      <c r="BJ563" s="1"/>
      <c r="BK563" s="1"/>
      <c r="BL563" s="1"/>
      <c r="BM563" s="1"/>
      <c r="BN563" s="1"/>
      <c r="BO563" s="1"/>
      <c r="BP563" s="1"/>
      <c r="BQ563" s="1"/>
      <c r="BR563" s="1"/>
    </row>
    <row r="564" spans="1:70" ht="14.25" customHeight="1" x14ac:dyDescent="0.3">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c r="AC564" s="1"/>
      <c r="AD564" s="1"/>
      <c r="AE564" s="1"/>
      <c r="AF564" s="1"/>
      <c r="AG564" s="1"/>
      <c r="AH564" s="1"/>
      <c r="AI564" s="1"/>
      <c r="AJ564" s="1"/>
      <c r="AK564" s="1"/>
      <c r="AL564" s="1"/>
      <c r="AM564" s="1"/>
      <c r="AN564" s="1"/>
      <c r="AO564" s="1"/>
      <c r="AP564" s="1"/>
      <c r="AQ564" s="1"/>
      <c r="AR564" s="1"/>
      <c r="AS564" s="1"/>
      <c r="AT564" s="1"/>
      <c r="AU564" s="1"/>
      <c r="AV564" s="1"/>
      <c r="AW564" s="1"/>
      <c r="AX564" s="1"/>
      <c r="AY564" s="1"/>
      <c r="AZ564" s="1"/>
      <c r="BA564" s="1"/>
      <c r="BB564" s="1"/>
      <c r="BC564" s="1"/>
      <c r="BD564" s="1"/>
      <c r="BE564" s="1"/>
      <c r="BF564" s="1"/>
      <c r="BG564" s="1"/>
      <c r="BH564" s="1"/>
      <c r="BI564" s="1"/>
      <c r="BJ564" s="1"/>
      <c r="BK564" s="1"/>
      <c r="BL564" s="1"/>
      <c r="BM564" s="1"/>
      <c r="BN564" s="1"/>
      <c r="BO564" s="1"/>
      <c r="BP564" s="1"/>
      <c r="BQ564" s="1"/>
      <c r="BR564" s="1"/>
    </row>
    <row r="565" spans="1:70" ht="14.25" customHeight="1" x14ac:dyDescent="0.3">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c r="AC565" s="1"/>
      <c r="AD565" s="1"/>
      <c r="AE565" s="1"/>
      <c r="AF565" s="1"/>
      <c r="AG565" s="1"/>
      <c r="AH565" s="1"/>
      <c r="AI565" s="1"/>
      <c r="AJ565" s="1"/>
      <c r="AK565" s="1"/>
      <c r="AL565" s="1"/>
      <c r="AM565" s="1"/>
      <c r="AN565" s="1"/>
      <c r="AO565" s="1"/>
      <c r="AP565" s="1"/>
      <c r="AQ565" s="1"/>
      <c r="AR565" s="1"/>
      <c r="AS565" s="1"/>
      <c r="AT565" s="1"/>
      <c r="AU565" s="1"/>
      <c r="AV565" s="1"/>
      <c r="AW565" s="1"/>
      <c r="AX565" s="1"/>
      <c r="AY565" s="1"/>
      <c r="AZ565" s="1"/>
      <c r="BA565" s="1"/>
      <c r="BB565" s="1"/>
      <c r="BC565" s="1"/>
      <c r="BD565" s="1"/>
      <c r="BE565" s="1"/>
      <c r="BF565" s="1"/>
      <c r="BG565" s="1"/>
      <c r="BH565" s="1"/>
      <c r="BI565" s="1"/>
      <c r="BJ565" s="1"/>
      <c r="BK565" s="1"/>
      <c r="BL565" s="1"/>
      <c r="BM565" s="1"/>
      <c r="BN565" s="1"/>
      <c r="BO565" s="1"/>
      <c r="BP565" s="1"/>
      <c r="BQ565" s="1"/>
      <c r="BR565" s="1"/>
    </row>
    <row r="566" spans="1:70" ht="14.25" customHeight="1" x14ac:dyDescent="0.3">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c r="AC566" s="1"/>
      <c r="AD566" s="1"/>
      <c r="AE566" s="1"/>
      <c r="AF566" s="1"/>
      <c r="AG566" s="1"/>
      <c r="AH566" s="1"/>
      <c r="AI566" s="1"/>
      <c r="AJ566" s="1"/>
      <c r="AK566" s="1"/>
      <c r="AL566" s="1"/>
      <c r="AM566" s="1"/>
      <c r="AN566" s="1"/>
      <c r="AO566" s="1"/>
      <c r="AP566" s="1"/>
      <c r="AQ566" s="1"/>
      <c r="AR566" s="1"/>
      <c r="AS566" s="1"/>
      <c r="AT566" s="1"/>
      <c r="AU566" s="1"/>
      <c r="AV566" s="1"/>
      <c r="AW566" s="1"/>
      <c r="AX566" s="1"/>
      <c r="AY566" s="1"/>
      <c r="AZ566" s="1"/>
      <c r="BA566" s="1"/>
      <c r="BB566" s="1"/>
      <c r="BC566" s="1"/>
      <c r="BD566" s="1"/>
      <c r="BE566" s="1"/>
      <c r="BF566" s="1"/>
      <c r="BG566" s="1"/>
      <c r="BH566" s="1"/>
      <c r="BI566" s="1"/>
      <c r="BJ566" s="1"/>
      <c r="BK566" s="1"/>
      <c r="BL566" s="1"/>
      <c r="BM566" s="1"/>
      <c r="BN566" s="1"/>
      <c r="BO566" s="1"/>
      <c r="BP566" s="1"/>
      <c r="BQ566" s="1"/>
      <c r="BR566" s="1"/>
    </row>
    <row r="567" spans="1:70" ht="14.25" customHeight="1" x14ac:dyDescent="0.3">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c r="AC567" s="1"/>
      <c r="AD567" s="1"/>
      <c r="AE567" s="1"/>
      <c r="AF567" s="1"/>
      <c r="AG567" s="1"/>
      <c r="AH567" s="1"/>
      <c r="AI567" s="1"/>
      <c r="AJ567" s="1"/>
      <c r="AK567" s="1"/>
      <c r="AL567" s="1"/>
      <c r="AM567" s="1"/>
      <c r="AN567" s="1"/>
      <c r="AO567" s="1"/>
      <c r="AP567" s="1"/>
      <c r="AQ567" s="1"/>
      <c r="AR567" s="1"/>
      <c r="AS567" s="1"/>
      <c r="AT567" s="1"/>
      <c r="AU567" s="1"/>
      <c r="AV567" s="1"/>
      <c r="AW567" s="1"/>
      <c r="AX567" s="1"/>
      <c r="AY567" s="1"/>
      <c r="AZ567" s="1"/>
      <c r="BA567" s="1"/>
      <c r="BB567" s="1"/>
      <c r="BC567" s="1"/>
      <c r="BD567" s="1"/>
      <c r="BE567" s="1"/>
      <c r="BF567" s="1"/>
      <c r="BG567" s="1"/>
      <c r="BH567" s="1"/>
      <c r="BI567" s="1"/>
      <c r="BJ567" s="1"/>
      <c r="BK567" s="1"/>
      <c r="BL567" s="1"/>
      <c r="BM567" s="1"/>
      <c r="BN567" s="1"/>
      <c r="BO567" s="1"/>
      <c r="BP567" s="1"/>
      <c r="BQ567" s="1"/>
      <c r="BR567" s="1"/>
    </row>
    <row r="568" spans="1:70" ht="14.25" customHeight="1" x14ac:dyDescent="0.3">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c r="AC568" s="1"/>
      <c r="AD568" s="1"/>
      <c r="AE568" s="1"/>
      <c r="AF568" s="1"/>
      <c r="AG568" s="1"/>
      <c r="AH568" s="1"/>
      <c r="AI568" s="1"/>
      <c r="AJ568" s="1"/>
      <c r="AK568" s="1"/>
      <c r="AL568" s="1"/>
      <c r="AM568" s="1"/>
      <c r="AN568" s="1"/>
      <c r="AO568" s="1"/>
      <c r="AP568" s="1"/>
      <c r="AQ568" s="1"/>
      <c r="AR568" s="1"/>
      <c r="AS568" s="1"/>
      <c r="AT568" s="1"/>
      <c r="AU568" s="1"/>
      <c r="AV568" s="1"/>
      <c r="AW568" s="1"/>
      <c r="AX568" s="1"/>
      <c r="AY568" s="1"/>
      <c r="AZ568" s="1"/>
      <c r="BA568" s="1"/>
      <c r="BB568" s="1"/>
      <c r="BC568" s="1"/>
      <c r="BD568" s="1"/>
      <c r="BE568" s="1"/>
      <c r="BF568" s="1"/>
      <c r="BG568" s="1"/>
      <c r="BH568" s="1"/>
      <c r="BI568" s="1"/>
      <c r="BJ568" s="1"/>
      <c r="BK568" s="1"/>
      <c r="BL568" s="1"/>
      <c r="BM568" s="1"/>
      <c r="BN568" s="1"/>
      <c r="BO568" s="1"/>
      <c r="BP568" s="1"/>
      <c r="BQ568" s="1"/>
      <c r="BR568" s="1"/>
    </row>
    <row r="569" spans="1:70" ht="14.25" customHeight="1" x14ac:dyDescent="0.3">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c r="AC569" s="1"/>
      <c r="AD569" s="1"/>
      <c r="AE569" s="1"/>
      <c r="AF569" s="1"/>
      <c r="AG569" s="1"/>
      <c r="AH569" s="1"/>
      <c r="AI569" s="1"/>
      <c r="AJ569" s="1"/>
      <c r="AK569" s="1"/>
      <c r="AL569" s="1"/>
      <c r="AM569" s="1"/>
      <c r="AN569" s="1"/>
      <c r="AO569" s="1"/>
      <c r="AP569" s="1"/>
      <c r="AQ569" s="1"/>
      <c r="AR569" s="1"/>
      <c r="AS569" s="1"/>
      <c r="AT569" s="1"/>
      <c r="AU569" s="1"/>
      <c r="AV569" s="1"/>
      <c r="AW569" s="1"/>
      <c r="AX569" s="1"/>
      <c r="AY569" s="1"/>
      <c r="AZ569" s="1"/>
      <c r="BA569" s="1"/>
      <c r="BB569" s="1"/>
      <c r="BC569" s="1"/>
      <c r="BD569" s="1"/>
      <c r="BE569" s="1"/>
      <c r="BF569" s="1"/>
      <c r="BG569" s="1"/>
      <c r="BH569" s="1"/>
      <c r="BI569" s="1"/>
      <c r="BJ569" s="1"/>
      <c r="BK569" s="1"/>
      <c r="BL569" s="1"/>
      <c r="BM569" s="1"/>
      <c r="BN569" s="1"/>
      <c r="BO569" s="1"/>
      <c r="BP569" s="1"/>
      <c r="BQ569" s="1"/>
      <c r="BR569" s="1"/>
    </row>
    <row r="570" spans="1:70" ht="14.25" customHeight="1" x14ac:dyDescent="0.3">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c r="AC570" s="1"/>
      <c r="AD570" s="1"/>
      <c r="AE570" s="1"/>
      <c r="AF570" s="1"/>
      <c r="AG570" s="1"/>
      <c r="AH570" s="1"/>
      <c r="AI570" s="1"/>
      <c r="AJ570" s="1"/>
      <c r="AK570" s="1"/>
      <c r="AL570" s="1"/>
      <c r="AM570" s="1"/>
      <c r="AN570" s="1"/>
      <c r="AO570" s="1"/>
      <c r="AP570" s="1"/>
      <c r="AQ570" s="1"/>
      <c r="AR570" s="1"/>
      <c r="AS570" s="1"/>
      <c r="AT570" s="1"/>
      <c r="AU570" s="1"/>
      <c r="AV570" s="1"/>
      <c r="AW570" s="1"/>
      <c r="AX570" s="1"/>
      <c r="AY570" s="1"/>
      <c r="AZ570" s="1"/>
      <c r="BA570" s="1"/>
      <c r="BB570" s="1"/>
      <c r="BC570" s="1"/>
      <c r="BD570" s="1"/>
      <c r="BE570" s="1"/>
      <c r="BF570" s="1"/>
      <c r="BG570" s="1"/>
      <c r="BH570" s="1"/>
      <c r="BI570" s="1"/>
      <c r="BJ570" s="1"/>
      <c r="BK570" s="1"/>
      <c r="BL570" s="1"/>
      <c r="BM570" s="1"/>
      <c r="BN570" s="1"/>
      <c r="BO570" s="1"/>
      <c r="BP570" s="1"/>
      <c r="BQ570" s="1"/>
      <c r="BR570" s="1"/>
    </row>
    <row r="571" spans="1:70" ht="14.25" customHeight="1" x14ac:dyDescent="0.3">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c r="AC571" s="1"/>
      <c r="AD571" s="1"/>
      <c r="AE571" s="1"/>
      <c r="AF571" s="1"/>
      <c r="AG571" s="1"/>
      <c r="AH571" s="1"/>
      <c r="AI571" s="1"/>
      <c r="AJ571" s="1"/>
      <c r="AK571" s="1"/>
      <c r="AL571" s="1"/>
      <c r="AM571" s="1"/>
      <c r="AN571" s="1"/>
      <c r="AO571" s="1"/>
      <c r="AP571" s="1"/>
      <c r="AQ571" s="1"/>
      <c r="AR571" s="1"/>
      <c r="AS571" s="1"/>
      <c r="AT571" s="1"/>
      <c r="AU571" s="1"/>
      <c r="AV571" s="1"/>
      <c r="AW571" s="1"/>
      <c r="AX571" s="1"/>
      <c r="AY571" s="1"/>
      <c r="AZ571" s="1"/>
      <c r="BA571" s="1"/>
      <c r="BB571" s="1"/>
      <c r="BC571" s="1"/>
      <c r="BD571" s="1"/>
      <c r="BE571" s="1"/>
      <c r="BF571" s="1"/>
      <c r="BG571" s="1"/>
      <c r="BH571" s="1"/>
      <c r="BI571" s="1"/>
      <c r="BJ571" s="1"/>
      <c r="BK571" s="1"/>
      <c r="BL571" s="1"/>
      <c r="BM571" s="1"/>
      <c r="BN571" s="1"/>
      <c r="BO571" s="1"/>
      <c r="BP571" s="1"/>
      <c r="BQ571" s="1"/>
      <c r="BR571" s="1"/>
    </row>
    <row r="572" spans="1:70" ht="14.25" customHeight="1" x14ac:dyDescent="0.3">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c r="AC572" s="1"/>
      <c r="AD572" s="1"/>
      <c r="AE572" s="1"/>
      <c r="AF572" s="1"/>
      <c r="AG572" s="1"/>
      <c r="AH572" s="1"/>
      <c r="AI572" s="1"/>
      <c r="AJ572" s="1"/>
      <c r="AK572" s="1"/>
      <c r="AL572" s="1"/>
      <c r="AM572" s="1"/>
      <c r="AN572" s="1"/>
      <c r="AO572" s="1"/>
      <c r="AP572" s="1"/>
      <c r="AQ572" s="1"/>
      <c r="AR572" s="1"/>
      <c r="AS572" s="1"/>
      <c r="AT572" s="1"/>
      <c r="AU572" s="1"/>
      <c r="AV572" s="1"/>
      <c r="AW572" s="1"/>
      <c r="AX572" s="1"/>
      <c r="AY572" s="1"/>
      <c r="AZ572" s="1"/>
      <c r="BA572" s="1"/>
      <c r="BB572" s="1"/>
      <c r="BC572" s="1"/>
      <c r="BD572" s="1"/>
      <c r="BE572" s="1"/>
      <c r="BF572" s="1"/>
      <c r="BG572" s="1"/>
      <c r="BH572" s="1"/>
      <c r="BI572" s="1"/>
      <c r="BJ572" s="1"/>
      <c r="BK572" s="1"/>
      <c r="BL572" s="1"/>
      <c r="BM572" s="1"/>
      <c r="BN572" s="1"/>
      <c r="BO572" s="1"/>
      <c r="BP572" s="1"/>
      <c r="BQ572" s="1"/>
      <c r="BR572" s="1"/>
    </row>
    <row r="573" spans="1:70" ht="14.25" customHeight="1" x14ac:dyDescent="0.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c r="AC573" s="1"/>
      <c r="AD573" s="1"/>
      <c r="AE573" s="1"/>
      <c r="AF573" s="1"/>
      <c r="AG573" s="1"/>
      <c r="AH573" s="1"/>
      <c r="AI573" s="1"/>
      <c r="AJ573" s="1"/>
      <c r="AK573" s="1"/>
      <c r="AL573" s="1"/>
      <c r="AM573" s="1"/>
      <c r="AN573" s="1"/>
      <c r="AO573" s="1"/>
      <c r="AP573" s="1"/>
      <c r="AQ573" s="1"/>
      <c r="AR573" s="1"/>
      <c r="AS573" s="1"/>
      <c r="AT573" s="1"/>
      <c r="AU573" s="1"/>
      <c r="AV573" s="1"/>
      <c r="AW573" s="1"/>
      <c r="AX573" s="1"/>
      <c r="AY573" s="1"/>
      <c r="AZ573" s="1"/>
      <c r="BA573" s="1"/>
      <c r="BB573" s="1"/>
      <c r="BC573" s="1"/>
      <c r="BD573" s="1"/>
      <c r="BE573" s="1"/>
      <c r="BF573" s="1"/>
      <c r="BG573" s="1"/>
      <c r="BH573" s="1"/>
      <c r="BI573" s="1"/>
      <c r="BJ573" s="1"/>
      <c r="BK573" s="1"/>
      <c r="BL573" s="1"/>
      <c r="BM573" s="1"/>
      <c r="BN573" s="1"/>
      <c r="BO573" s="1"/>
      <c r="BP573" s="1"/>
      <c r="BQ573" s="1"/>
      <c r="BR573" s="1"/>
    </row>
    <row r="574" spans="1:70" ht="14.25" customHeight="1" x14ac:dyDescent="0.3">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c r="AC574" s="1"/>
      <c r="AD574" s="1"/>
      <c r="AE574" s="1"/>
      <c r="AF574" s="1"/>
      <c r="AG574" s="1"/>
      <c r="AH574" s="1"/>
      <c r="AI574" s="1"/>
      <c r="AJ574" s="1"/>
      <c r="AK574" s="1"/>
      <c r="AL574" s="1"/>
      <c r="AM574" s="1"/>
      <c r="AN574" s="1"/>
      <c r="AO574" s="1"/>
      <c r="AP574" s="1"/>
      <c r="AQ574" s="1"/>
      <c r="AR574" s="1"/>
      <c r="AS574" s="1"/>
      <c r="AT574" s="1"/>
      <c r="AU574" s="1"/>
      <c r="AV574" s="1"/>
      <c r="AW574" s="1"/>
      <c r="AX574" s="1"/>
      <c r="AY574" s="1"/>
      <c r="AZ574" s="1"/>
      <c r="BA574" s="1"/>
      <c r="BB574" s="1"/>
      <c r="BC574" s="1"/>
      <c r="BD574" s="1"/>
      <c r="BE574" s="1"/>
      <c r="BF574" s="1"/>
      <c r="BG574" s="1"/>
      <c r="BH574" s="1"/>
      <c r="BI574" s="1"/>
      <c r="BJ574" s="1"/>
      <c r="BK574" s="1"/>
      <c r="BL574" s="1"/>
      <c r="BM574" s="1"/>
      <c r="BN574" s="1"/>
      <c r="BO574" s="1"/>
      <c r="BP574" s="1"/>
      <c r="BQ574" s="1"/>
      <c r="BR574" s="1"/>
    </row>
    <row r="575" spans="1:70" ht="14.25" customHeight="1" x14ac:dyDescent="0.3">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c r="AC575" s="1"/>
      <c r="AD575" s="1"/>
      <c r="AE575" s="1"/>
      <c r="AF575" s="1"/>
      <c r="AG575" s="1"/>
      <c r="AH575" s="1"/>
      <c r="AI575" s="1"/>
      <c r="AJ575" s="1"/>
      <c r="AK575" s="1"/>
      <c r="AL575" s="1"/>
      <c r="AM575" s="1"/>
      <c r="AN575" s="1"/>
      <c r="AO575" s="1"/>
      <c r="AP575" s="1"/>
      <c r="AQ575" s="1"/>
      <c r="AR575" s="1"/>
      <c r="AS575" s="1"/>
      <c r="AT575" s="1"/>
      <c r="AU575" s="1"/>
      <c r="AV575" s="1"/>
      <c r="AW575" s="1"/>
      <c r="AX575" s="1"/>
      <c r="AY575" s="1"/>
      <c r="AZ575" s="1"/>
      <c r="BA575" s="1"/>
      <c r="BB575" s="1"/>
      <c r="BC575" s="1"/>
      <c r="BD575" s="1"/>
      <c r="BE575" s="1"/>
      <c r="BF575" s="1"/>
      <c r="BG575" s="1"/>
      <c r="BH575" s="1"/>
      <c r="BI575" s="1"/>
      <c r="BJ575" s="1"/>
      <c r="BK575" s="1"/>
      <c r="BL575" s="1"/>
      <c r="BM575" s="1"/>
      <c r="BN575" s="1"/>
      <c r="BO575" s="1"/>
      <c r="BP575" s="1"/>
      <c r="BQ575" s="1"/>
      <c r="BR575" s="1"/>
    </row>
    <row r="576" spans="1:70" ht="14.25" customHeight="1" x14ac:dyDescent="0.3">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c r="AC576" s="1"/>
      <c r="AD576" s="1"/>
      <c r="AE576" s="1"/>
      <c r="AF576" s="1"/>
      <c r="AG576" s="1"/>
      <c r="AH576" s="1"/>
      <c r="AI576" s="1"/>
      <c r="AJ576" s="1"/>
      <c r="AK576" s="1"/>
      <c r="AL576" s="1"/>
      <c r="AM576" s="1"/>
      <c r="AN576" s="1"/>
      <c r="AO576" s="1"/>
      <c r="AP576" s="1"/>
      <c r="AQ576" s="1"/>
      <c r="AR576" s="1"/>
      <c r="AS576" s="1"/>
      <c r="AT576" s="1"/>
      <c r="AU576" s="1"/>
      <c r="AV576" s="1"/>
      <c r="AW576" s="1"/>
      <c r="AX576" s="1"/>
      <c r="AY576" s="1"/>
      <c r="AZ576" s="1"/>
      <c r="BA576" s="1"/>
      <c r="BB576" s="1"/>
      <c r="BC576" s="1"/>
      <c r="BD576" s="1"/>
      <c r="BE576" s="1"/>
      <c r="BF576" s="1"/>
      <c r="BG576" s="1"/>
      <c r="BH576" s="1"/>
      <c r="BI576" s="1"/>
      <c r="BJ576" s="1"/>
      <c r="BK576" s="1"/>
      <c r="BL576" s="1"/>
      <c r="BM576" s="1"/>
      <c r="BN576" s="1"/>
      <c r="BO576" s="1"/>
      <c r="BP576" s="1"/>
      <c r="BQ576" s="1"/>
      <c r="BR576" s="1"/>
    </row>
    <row r="577" spans="1:70" ht="14.25" customHeight="1" x14ac:dyDescent="0.3">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c r="AC577" s="1"/>
      <c r="AD577" s="1"/>
      <c r="AE577" s="1"/>
      <c r="AF577" s="1"/>
      <c r="AG577" s="1"/>
      <c r="AH577" s="1"/>
      <c r="AI577" s="1"/>
      <c r="AJ577" s="1"/>
      <c r="AK577" s="1"/>
      <c r="AL577" s="1"/>
      <c r="AM577" s="1"/>
      <c r="AN577" s="1"/>
      <c r="AO577" s="1"/>
      <c r="AP577" s="1"/>
      <c r="AQ577" s="1"/>
      <c r="AR577" s="1"/>
      <c r="AS577" s="1"/>
      <c r="AT577" s="1"/>
      <c r="AU577" s="1"/>
      <c r="AV577" s="1"/>
      <c r="AW577" s="1"/>
      <c r="AX577" s="1"/>
      <c r="AY577" s="1"/>
      <c r="AZ577" s="1"/>
      <c r="BA577" s="1"/>
      <c r="BB577" s="1"/>
      <c r="BC577" s="1"/>
      <c r="BD577" s="1"/>
      <c r="BE577" s="1"/>
      <c r="BF577" s="1"/>
      <c r="BG577" s="1"/>
      <c r="BH577" s="1"/>
      <c r="BI577" s="1"/>
      <c r="BJ577" s="1"/>
      <c r="BK577" s="1"/>
      <c r="BL577" s="1"/>
      <c r="BM577" s="1"/>
      <c r="BN577" s="1"/>
      <c r="BO577" s="1"/>
      <c r="BP577" s="1"/>
      <c r="BQ577" s="1"/>
      <c r="BR577" s="1"/>
    </row>
    <row r="578" spans="1:70" ht="14.25" customHeight="1" x14ac:dyDescent="0.3">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c r="AC578" s="1"/>
      <c r="AD578" s="1"/>
      <c r="AE578" s="1"/>
      <c r="AF578" s="1"/>
      <c r="AG578" s="1"/>
      <c r="AH578" s="1"/>
      <c r="AI578" s="1"/>
      <c r="AJ578" s="1"/>
      <c r="AK578" s="1"/>
      <c r="AL578" s="1"/>
      <c r="AM578" s="1"/>
      <c r="AN578" s="1"/>
      <c r="AO578" s="1"/>
      <c r="AP578" s="1"/>
      <c r="AQ578" s="1"/>
      <c r="AR578" s="1"/>
      <c r="AS578" s="1"/>
      <c r="AT578" s="1"/>
      <c r="AU578" s="1"/>
      <c r="AV578" s="1"/>
      <c r="AW578" s="1"/>
      <c r="AX578" s="1"/>
      <c r="AY578" s="1"/>
      <c r="AZ578" s="1"/>
      <c r="BA578" s="1"/>
      <c r="BB578" s="1"/>
      <c r="BC578" s="1"/>
      <c r="BD578" s="1"/>
      <c r="BE578" s="1"/>
      <c r="BF578" s="1"/>
      <c r="BG578" s="1"/>
      <c r="BH578" s="1"/>
      <c r="BI578" s="1"/>
      <c r="BJ578" s="1"/>
      <c r="BK578" s="1"/>
      <c r="BL578" s="1"/>
      <c r="BM578" s="1"/>
      <c r="BN578" s="1"/>
      <c r="BO578" s="1"/>
      <c r="BP578" s="1"/>
      <c r="BQ578" s="1"/>
      <c r="BR578" s="1"/>
    </row>
    <row r="579" spans="1:70" ht="14.25" customHeight="1" x14ac:dyDescent="0.3">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c r="AC579" s="1"/>
      <c r="AD579" s="1"/>
      <c r="AE579" s="1"/>
      <c r="AF579" s="1"/>
      <c r="AG579" s="1"/>
      <c r="AH579" s="1"/>
      <c r="AI579" s="1"/>
      <c r="AJ579" s="1"/>
      <c r="AK579" s="1"/>
      <c r="AL579" s="1"/>
      <c r="AM579" s="1"/>
      <c r="AN579" s="1"/>
      <c r="AO579" s="1"/>
      <c r="AP579" s="1"/>
      <c r="AQ579" s="1"/>
      <c r="AR579" s="1"/>
      <c r="AS579" s="1"/>
      <c r="AT579" s="1"/>
      <c r="AU579" s="1"/>
      <c r="AV579" s="1"/>
      <c r="AW579" s="1"/>
      <c r="AX579" s="1"/>
      <c r="AY579" s="1"/>
      <c r="AZ579" s="1"/>
      <c r="BA579" s="1"/>
      <c r="BB579" s="1"/>
      <c r="BC579" s="1"/>
      <c r="BD579" s="1"/>
      <c r="BE579" s="1"/>
      <c r="BF579" s="1"/>
      <c r="BG579" s="1"/>
      <c r="BH579" s="1"/>
      <c r="BI579" s="1"/>
      <c r="BJ579" s="1"/>
      <c r="BK579" s="1"/>
      <c r="BL579" s="1"/>
      <c r="BM579" s="1"/>
      <c r="BN579" s="1"/>
      <c r="BO579" s="1"/>
      <c r="BP579" s="1"/>
      <c r="BQ579" s="1"/>
      <c r="BR579" s="1"/>
    </row>
    <row r="580" spans="1:70" ht="14.25" customHeight="1" x14ac:dyDescent="0.3">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c r="AC580" s="1"/>
      <c r="AD580" s="1"/>
      <c r="AE580" s="1"/>
      <c r="AF580" s="1"/>
      <c r="AG580" s="1"/>
      <c r="AH580" s="1"/>
      <c r="AI580" s="1"/>
      <c r="AJ580" s="1"/>
      <c r="AK580" s="1"/>
      <c r="AL580" s="1"/>
      <c r="AM580" s="1"/>
      <c r="AN580" s="1"/>
      <c r="AO580" s="1"/>
      <c r="AP580" s="1"/>
      <c r="AQ580" s="1"/>
      <c r="AR580" s="1"/>
      <c r="AS580" s="1"/>
      <c r="AT580" s="1"/>
      <c r="AU580" s="1"/>
      <c r="AV580" s="1"/>
      <c r="AW580" s="1"/>
      <c r="AX580" s="1"/>
      <c r="AY580" s="1"/>
      <c r="AZ580" s="1"/>
      <c r="BA580" s="1"/>
      <c r="BB580" s="1"/>
      <c r="BC580" s="1"/>
      <c r="BD580" s="1"/>
      <c r="BE580" s="1"/>
      <c r="BF580" s="1"/>
      <c r="BG580" s="1"/>
      <c r="BH580" s="1"/>
      <c r="BI580" s="1"/>
      <c r="BJ580" s="1"/>
      <c r="BK580" s="1"/>
      <c r="BL580" s="1"/>
      <c r="BM580" s="1"/>
      <c r="BN580" s="1"/>
      <c r="BO580" s="1"/>
      <c r="BP580" s="1"/>
      <c r="BQ580" s="1"/>
      <c r="BR580" s="1"/>
    </row>
    <row r="581" spans="1:70" ht="14.25" customHeight="1" x14ac:dyDescent="0.3">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c r="AC581" s="1"/>
      <c r="AD581" s="1"/>
      <c r="AE581" s="1"/>
      <c r="AF581" s="1"/>
      <c r="AG581" s="1"/>
      <c r="AH581" s="1"/>
      <c r="AI581" s="1"/>
      <c r="AJ581" s="1"/>
      <c r="AK581" s="1"/>
      <c r="AL581" s="1"/>
      <c r="AM581" s="1"/>
      <c r="AN581" s="1"/>
      <c r="AO581" s="1"/>
      <c r="AP581" s="1"/>
      <c r="AQ581" s="1"/>
      <c r="AR581" s="1"/>
      <c r="AS581" s="1"/>
      <c r="AT581" s="1"/>
      <c r="AU581" s="1"/>
      <c r="AV581" s="1"/>
      <c r="AW581" s="1"/>
      <c r="AX581" s="1"/>
      <c r="AY581" s="1"/>
      <c r="AZ581" s="1"/>
      <c r="BA581" s="1"/>
      <c r="BB581" s="1"/>
      <c r="BC581" s="1"/>
      <c r="BD581" s="1"/>
      <c r="BE581" s="1"/>
      <c r="BF581" s="1"/>
      <c r="BG581" s="1"/>
      <c r="BH581" s="1"/>
      <c r="BI581" s="1"/>
      <c r="BJ581" s="1"/>
      <c r="BK581" s="1"/>
      <c r="BL581" s="1"/>
      <c r="BM581" s="1"/>
      <c r="BN581" s="1"/>
      <c r="BO581" s="1"/>
      <c r="BP581" s="1"/>
      <c r="BQ581" s="1"/>
      <c r="BR581" s="1"/>
    </row>
    <row r="582" spans="1:70" ht="14.25" customHeight="1" x14ac:dyDescent="0.3">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c r="AC582" s="1"/>
      <c r="AD582" s="1"/>
      <c r="AE582" s="1"/>
      <c r="AF582" s="1"/>
      <c r="AG582" s="1"/>
      <c r="AH582" s="1"/>
      <c r="AI582" s="1"/>
      <c r="AJ582" s="1"/>
      <c r="AK582" s="1"/>
      <c r="AL582" s="1"/>
      <c r="AM582" s="1"/>
      <c r="AN582" s="1"/>
      <c r="AO582" s="1"/>
      <c r="AP582" s="1"/>
      <c r="AQ582" s="1"/>
      <c r="AR582" s="1"/>
      <c r="AS582" s="1"/>
      <c r="AT582" s="1"/>
      <c r="AU582" s="1"/>
      <c r="AV582" s="1"/>
      <c r="AW582" s="1"/>
      <c r="AX582" s="1"/>
      <c r="AY582" s="1"/>
      <c r="AZ582" s="1"/>
      <c r="BA582" s="1"/>
      <c r="BB582" s="1"/>
      <c r="BC582" s="1"/>
      <c r="BD582" s="1"/>
      <c r="BE582" s="1"/>
      <c r="BF582" s="1"/>
      <c r="BG582" s="1"/>
      <c r="BH582" s="1"/>
      <c r="BI582" s="1"/>
      <c r="BJ582" s="1"/>
      <c r="BK582" s="1"/>
      <c r="BL582" s="1"/>
      <c r="BM582" s="1"/>
      <c r="BN582" s="1"/>
      <c r="BO582" s="1"/>
      <c r="BP582" s="1"/>
      <c r="BQ582" s="1"/>
      <c r="BR582" s="1"/>
    </row>
    <row r="583" spans="1:70" ht="14.25" customHeight="1" x14ac:dyDescent="0.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c r="AC583" s="1"/>
      <c r="AD583" s="1"/>
      <c r="AE583" s="1"/>
      <c r="AF583" s="1"/>
      <c r="AG583" s="1"/>
      <c r="AH583" s="1"/>
      <c r="AI583" s="1"/>
      <c r="AJ583" s="1"/>
      <c r="AK583" s="1"/>
      <c r="AL583" s="1"/>
      <c r="AM583" s="1"/>
      <c r="AN583" s="1"/>
      <c r="AO583" s="1"/>
      <c r="AP583" s="1"/>
      <c r="AQ583" s="1"/>
      <c r="AR583" s="1"/>
      <c r="AS583" s="1"/>
      <c r="AT583" s="1"/>
      <c r="AU583" s="1"/>
      <c r="AV583" s="1"/>
      <c r="AW583" s="1"/>
      <c r="AX583" s="1"/>
      <c r="AY583" s="1"/>
      <c r="AZ583" s="1"/>
      <c r="BA583" s="1"/>
      <c r="BB583" s="1"/>
      <c r="BC583" s="1"/>
      <c r="BD583" s="1"/>
      <c r="BE583" s="1"/>
      <c r="BF583" s="1"/>
      <c r="BG583" s="1"/>
      <c r="BH583" s="1"/>
      <c r="BI583" s="1"/>
      <c r="BJ583" s="1"/>
      <c r="BK583" s="1"/>
      <c r="BL583" s="1"/>
      <c r="BM583" s="1"/>
      <c r="BN583" s="1"/>
      <c r="BO583" s="1"/>
      <c r="BP583" s="1"/>
      <c r="BQ583" s="1"/>
      <c r="BR583" s="1"/>
    </row>
    <row r="584" spans="1:70" ht="14.25" customHeight="1" x14ac:dyDescent="0.3">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c r="AC584" s="1"/>
      <c r="AD584" s="1"/>
      <c r="AE584" s="1"/>
      <c r="AF584" s="1"/>
      <c r="AG584" s="1"/>
      <c r="AH584" s="1"/>
      <c r="AI584" s="1"/>
      <c r="AJ584" s="1"/>
      <c r="AK584" s="1"/>
      <c r="AL584" s="1"/>
      <c r="AM584" s="1"/>
      <c r="AN584" s="1"/>
      <c r="AO584" s="1"/>
      <c r="AP584" s="1"/>
      <c r="AQ584" s="1"/>
      <c r="AR584" s="1"/>
      <c r="AS584" s="1"/>
      <c r="AT584" s="1"/>
      <c r="AU584" s="1"/>
      <c r="AV584" s="1"/>
      <c r="AW584" s="1"/>
      <c r="AX584" s="1"/>
      <c r="AY584" s="1"/>
      <c r="AZ584" s="1"/>
      <c r="BA584" s="1"/>
      <c r="BB584" s="1"/>
      <c r="BC584" s="1"/>
      <c r="BD584" s="1"/>
      <c r="BE584" s="1"/>
      <c r="BF584" s="1"/>
      <c r="BG584" s="1"/>
      <c r="BH584" s="1"/>
      <c r="BI584" s="1"/>
      <c r="BJ584" s="1"/>
      <c r="BK584" s="1"/>
      <c r="BL584" s="1"/>
      <c r="BM584" s="1"/>
      <c r="BN584" s="1"/>
      <c r="BO584" s="1"/>
      <c r="BP584" s="1"/>
      <c r="BQ584" s="1"/>
      <c r="BR584" s="1"/>
    </row>
    <row r="585" spans="1:70" ht="14.25" customHeight="1" x14ac:dyDescent="0.3">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c r="AC585" s="1"/>
      <c r="AD585" s="1"/>
      <c r="AE585" s="1"/>
      <c r="AF585" s="1"/>
      <c r="AG585" s="1"/>
      <c r="AH585" s="1"/>
      <c r="AI585" s="1"/>
      <c r="AJ585" s="1"/>
      <c r="AK585" s="1"/>
      <c r="AL585" s="1"/>
      <c r="AM585" s="1"/>
      <c r="AN585" s="1"/>
      <c r="AO585" s="1"/>
      <c r="AP585" s="1"/>
      <c r="AQ585" s="1"/>
      <c r="AR585" s="1"/>
      <c r="AS585" s="1"/>
      <c r="AT585" s="1"/>
      <c r="AU585" s="1"/>
      <c r="AV585" s="1"/>
      <c r="AW585" s="1"/>
      <c r="AX585" s="1"/>
      <c r="AY585" s="1"/>
      <c r="AZ585" s="1"/>
      <c r="BA585" s="1"/>
      <c r="BB585" s="1"/>
      <c r="BC585" s="1"/>
      <c r="BD585" s="1"/>
      <c r="BE585" s="1"/>
      <c r="BF585" s="1"/>
      <c r="BG585" s="1"/>
      <c r="BH585" s="1"/>
      <c r="BI585" s="1"/>
      <c r="BJ585" s="1"/>
      <c r="BK585" s="1"/>
      <c r="BL585" s="1"/>
      <c r="BM585" s="1"/>
      <c r="BN585" s="1"/>
      <c r="BO585" s="1"/>
      <c r="BP585" s="1"/>
      <c r="BQ585" s="1"/>
      <c r="BR585" s="1"/>
    </row>
    <row r="586" spans="1:70" ht="14.25" customHeight="1" x14ac:dyDescent="0.3">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c r="AC586" s="1"/>
      <c r="AD586" s="1"/>
      <c r="AE586" s="1"/>
      <c r="AF586" s="1"/>
      <c r="AG586" s="1"/>
      <c r="AH586" s="1"/>
      <c r="AI586" s="1"/>
      <c r="AJ586" s="1"/>
      <c r="AK586" s="1"/>
      <c r="AL586" s="1"/>
      <c r="AM586" s="1"/>
      <c r="AN586" s="1"/>
      <c r="AO586" s="1"/>
      <c r="AP586" s="1"/>
      <c r="AQ586" s="1"/>
      <c r="AR586" s="1"/>
      <c r="AS586" s="1"/>
      <c r="AT586" s="1"/>
      <c r="AU586" s="1"/>
      <c r="AV586" s="1"/>
      <c r="AW586" s="1"/>
      <c r="AX586" s="1"/>
      <c r="AY586" s="1"/>
      <c r="AZ586" s="1"/>
      <c r="BA586" s="1"/>
      <c r="BB586" s="1"/>
      <c r="BC586" s="1"/>
      <c r="BD586" s="1"/>
      <c r="BE586" s="1"/>
      <c r="BF586" s="1"/>
      <c r="BG586" s="1"/>
      <c r="BH586" s="1"/>
      <c r="BI586" s="1"/>
      <c r="BJ586" s="1"/>
      <c r="BK586" s="1"/>
      <c r="BL586" s="1"/>
      <c r="BM586" s="1"/>
      <c r="BN586" s="1"/>
      <c r="BO586" s="1"/>
      <c r="BP586" s="1"/>
      <c r="BQ586" s="1"/>
      <c r="BR586" s="1"/>
    </row>
    <row r="587" spans="1:70" ht="14.25" customHeight="1" x14ac:dyDescent="0.3">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c r="AC587" s="1"/>
      <c r="AD587" s="1"/>
      <c r="AE587" s="1"/>
      <c r="AF587" s="1"/>
      <c r="AG587" s="1"/>
      <c r="AH587" s="1"/>
      <c r="AI587" s="1"/>
      <c r="AJ587" s="1"/>
      <c r="AK587" s="1"/>
      <c r="AL587" s="1"/>
      <c r="AM587" s="1"/>
      <c r="AN587" s="1"/>
      <c r="AO587" s="1"/>
      <c r="AP587" s="1"/>
      <c r="AQ587" s="1"/>
      <c r="AR587" s="1"/>
      <c r="AS587" s="1"/>
      <c r="AT587" s="1"/>
      <c r="AU587" s="1"/>
      <c r="AV587" s="1"/>
      <c r="AW587" s="1"/>
      <c r="AX587" s="1"/>
      <c r="AY587" s="1"/>
      <c r="AZ587" s="1"/>
      <c r="BA587" s="1"/>
      <c r="BB587" s="1"/>
      <c r="BC587" s="1"/>
      <c r="BD587" s="1"/>
      <c r="BE587" s="1"/>
      <c r="BF587" s="1"/>
      <c r="BG587" s="1"/>
      <c r="BH587" s="1"/>
      <c r="BI587" s="1"/>
      <c r="BJ587" s="1"/>
      <c r="BK587" s="1"/>
      <c r="BL587" s="1"/>
      <c r="BM587" s="1"/>
      <c r="BN587" s="1"/>
      <c r="BO587" s="1"/>
      <c r="BP587" s="1"/>
      <c r="BQ587" s="1"/>
      <c r="BR587" s="1"/>
    </row>
    <row r="588" spans="1:70" ht="14.25" customHeight="1" x14ac:dyDescent="0.3">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c r="AC588" s="1"/>
      <c r="AD588" s="1"/>
      <c r="AE588" s="1"/>
      <c r="AF588" s="1"/>
      <c r="AG588" s="1"/>
      <c r="AH588" s="1"/>
      <c r="AI588" s="1"/>
      <c r="AJ588" s="1"/>
      <c r="AK588" s="1"/>
      <c r="AL588" s="1"/>
      <c r="AM588" s="1"/>
      <c r="AN588" s="1"/>
      <c r="AO588" s="1"/>
      <c r="AP588" s="1"/>
      <c r="AQ588" s="1"/>
      <c r="AR588" s="1"/>
      <c r="AS588" s="1"/>
      <c r="AT588" s="1"/>
      <c r="AU588" s="1"/>
      <c r="AV588" s="1"/>
      <c r="AW588" s="1"/>
      <c r="AX588" s="1"/>
      <c r="AY588" s="1"/>
      <c r="AZ588" s="1"/>
      <c r="BA588" s="1"/>
      <c r="BB588" s="1"/>
      <c r="BC588" s="1"/>
      <c r="BD588" s="1"/>
      <c r="BE588" s="1"/>
      <c r="BF588" s="1"/>
      <c r="BG588" s="1"/>
      <c r="BH588" s="1"/>
      <c r="BI588" s="1"/>
      <c r="BJ588" s="1"/>
      <c r="BK588" s="1"/>
      <c r="BL588" s="1"/>
      <c r="BM588" s="1"/>
      <c r="BN588" s="1"/>
      <c r="BO588" s="1"/>
      <c r="BP588" s="1"/>
      <c r="BQ588" s="1"/>
      <c r="BR588" s="1"/>
    </row>
    <row r="589" spans="1:70" ht="14.25" customHeight="1" x14ac:dyDescent="0.3">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c r="AC589" s="1"/>
      <c r="AD589" s="1"/>
      <c r="AE589" s="1"/>
      <c r="AF589" s="1"/>
      <c r="AG589" s="1"/>
      <c r="AH589" s="1"/>
      <c r="AI589" s="1"/>
      <c r="AJ589" s="1"/>
      <c r="AK589" s="1"/>
      <c r="AL589" s="1"/>
      <c r="AM589" s="1"/>
      <c r="AN589" s="1"/>
      <c r="AO589" s="1"/>
      <c r="AP589" s="1"/>
      <c r="AQ589" s="1"/>
      <c r="AR589" s="1"/>
      <c r="AS589" s="1"/>
      <c r="AT589" s="1"/>
      <c r="AU589" s="1"/>
      <c r="AV589" s="1"/>
      <c r="AW589" s="1"/>
      <c r="AX589" s="1"/>
      <c r="AY589" s="1"/>
      <c r="AZ589" s="1"/>
      <c r="BA589" s="1"/>
      <c r="BB589" s="1"/>
      <c r="BC589" s="1"/>
      <c r="BD589" s="1"/>
      <c r="BE589" s="1"/>
      <c r="BF589" s="1"/>
      <c r="BG589" s="1"/>
      <c r="BH589" s="1"/>
      <c r="BI589" s="1"/>
      <c r="BJ589" s="1"/>
      <c r="BK589" s="1"/>
      <c r="BL589" s="1"/>
      <c r="BM589" s="1"/>
      <c r="BN589" s="1"/>
      <c r="BO589" s="1"/>
      <c r="BP589" s="1"/>
      <c r="BQ589" s="1"/>
      <c r="BR589" s="1"/>
    </row>
    <row r="590" spans="1:70" ht="14.25" customHeight="1" x14ac:dyDescent="0.3">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c r="AC590" s="1"/>
      <c r="AD590" s="1"/>
      <c r="AE590" s="1"/>
      <c r="AF590" s="1"/>
      <c r="AG590" s="1"/>
      <c r="AH590" s="1"/>
      <c r="AI590" s="1"/>
      <c r="AJ590" s="1"/>
      <c r="AK590" s="1"/>
      <c r="AL590" s="1"/>
      <c r="AM590" s="1"/>
      <c r="AN590" s="1"/>
      <c r="AO590" s="1"/>
      <c r="AP590" s="1"/>
      <c r="AQ590" s="1"/>
      <c r="AR590" s="1"/>
      <c r="AS590" s="1"/>
      <c r="AT590" s="1"/>
      <c r="AU590" s="1"/>
      <c r="AV590" s="1"/>
      <c r="AW590" s="1"/>
      <c r="AX590" s="1"/>
      <c r="AY590" s="1"/>
      <c r="AZ590" s="1"/>
      <c r="BA590" s="1"/>
      <c r="BB590" s="1"/>
      <c r="BC590" s="1"/>
      <c r="BD590" s="1"/>
      <c r="BE590" s="1"/>
      <c r="BF590" s="1"/>
      <c r="BG590" s="1"/>
      <c r="BH590" s="1"/>
      <c r="BI590" s="1"/>
      <c r="BJ590" s="1"/>
      <c r="BK590" s="1"/>
      <c r="BL590" s="1"/>
      <c r="BM590" s="1"/>
      <c r="BN590" s="1"/>
      <c r="BO590" s="1"/>
      <c r="BP590" s="1"/>
      <c r="BQ590" s="1"/>
      <c r="BR590" s="1"/>
    </row>
    <row r="591" spans="1:70" ht="14.25" customHeight="1" x14ac:dyDescent="0.3">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c r="AC591" s="1"/>
      <c r="AD591" s="1"/>
      <c r="AE591" s="1"/>
      <c r="AF591" s="1"/>
      <c r="AG591" s="1"/>
      <c r="AH591" s="1"/>
      <c r="AI591" s="1"/>
      <c r="AJ591" s="1"/>
      <c r="AK591" s="1"/>
      <c r="AL591" s="1"/>
      <c r="AM591" s="1"/>
      <c r="AN591" s="1"/>
      <c r="AO591" s="1"/>
      <c r="AP591" s="1"/>
      <c r="AQ591" s="1"/>
      <c r="AR591" s="1"/>
      <c r="AS591" s="1"/>
      <c r="AT591" s="1"/>
      <c r="AU591" s="1"/>
      <c r="AV591" s="1"/>
      <c r="AW591" s="1"/>
      <c r="AX591" s="1"/>
      <c r="AY591" s="1"/>
      <c r="AZ591" s="1"/>
      <c r="BA591" s="1"/>
      <c r="BB591" s="1"/>
      <c r="BC591" s="1"/>
      <c r="BD591" s="1"/>
      <c r="BE591" s="1"/>
      <c r="BF591" s="1"/>
      <c r="BG591" s="1"/>
      <c r="BH591" s="1"/>
      <c r="BI591" s="1"/>
      <c r="BJ591" s="1"/>
      <c r="BK591" s="1"/>
      <c r="BL591" s="1"/>
      <c r="BM591" s="1"/>
      <c r="BN591" s="1"/>
      <c r="BO591" s="1"/>
      <c r="BP591" s="1"/>
      <c r="BQ591" s="1"/>
      <c r="BR591" s="1"/>
    </row>
    <row r="592" spans="1:70" ht="14.25" customHeight="1" x14ac:dyDescent="0.3">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c r="AC592" s="1"/>
      <c r="AD592" s="1"/>
      <c r="AE592" s="1"/>
      <c r="AF592" s="1"/>
      <c r="AG592" s="1"/>
      <c r="AH592" s="1"/>
      <c r="AI592" s="1"/>
      <c r="AJ592" s="1"/>
      <c r="AK592" s="1"/>
      <c r="AL592" s="1"/>
      <c r="AM592" s="1"/>
      <c r="AN592" s="1"/>
      <c r="AO592" s="1"/>
      <c r="AP592" s="1"/>
      <c r="AQ592" s="1"/>
      <c r="AR592" s="1"/>
      <c r="AS592" s="1"/>
      <c r="AT592" s="1"/>
      <c r="AU592" s="1"/>
      <c r="AV592" s="1"/>
      <c r="AW592" s="1"/>
      <c r="AX592" s="1"/>
      <c r="AY592" s="1"/>
      <c r="AZ592" s="1"/>
      <c r="BA592" s="1"/>
      <c r="BB592" s="1"/>
      <c r="BC592" s="1"/>
      <c r="BD592" s="1"/>
      <c r="BE592" s="1"/>
      <c r="BF592" s="1"/>
      <c r="BG592" s="1"/>
      <c r="BH592" s="1"/>
      <c r="BI592" s="1"/>
      <c r="BJ592" s="1"/>
      <c r="BK592" s="1"/>
      <c r="BL592" s="1"/>
      <c r="BM592" s="1"/>
      <c r="BN592" s="1"/>
      <c r="BO592" s="1"/>
      <c r="BP592" s="1"/>
      <c r="BQ592" s="1"/>
      <c r="BR592" s="1"/>
    </row>
    <row r="593" spans="1:70" ht="14.25" customHeight="1" x14ac:dyDescent="0.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c r="AC593" s="1"/>
      <c r="AD593" s="1"/>
      <c r="AE593" s="1"/>
      <c r="AF593" s="1"/>
      <c r="AG593" s="1"/>
      <c r="AH593" s="1"/>
      <c r="AI593" s="1"/>
      <c r="AJ593" s="1"/>
      <c r="AK593" s="1"/>
      <c r="AL593" s="1"/>
      <c r="AM593" s="1"/>
      <c r="AN593" s="1"/>
      <c r="AO593" s="1"/>
      <c r="AP593" s="1"/>
      <c r="AQ593" s="1"/>
      <c r="AR593" s="1"/>
      <c r="AS593" s="1"/>
      <c r="AT593" s="1"/>
      <c r="AU593" s="1"/>
      <c r="AV593" s="1"/>
      <c r="AW593" s="1"/>
      <c r="AX593" s="1"/>
      <c r="AY593" s="1"/>
      <c r="AZ593" s="1"/>
      <c r="BA593" s="1"/>
      <c r="BB593" s="1"/>
      <c r="BC593" s="1"/>
      <c r="BD593" s="1"/>
      <c r="BE593" s="1"/>
      <c r="BF593" s="1"/>
      <c r="BG593" s="1"/>
      <c r="BH593" s="1"/>
      <c r="BI593" s="1"/>
      <c r="BJ593" s="1"/>
      <c r="BK593" s="1"/>
      <c r="BL593" s="1"/>
      <c r="BM593" s="1"/>
      <c r="BN593" s="1"/>
      <c r="BO593" s="1"/>
      <c r="BP593" s="1"/>
      <c r="BQ593" s="1"/>
      <c r="BR593" s="1"/>
    </row>
    <row r="594" spans="1:70" ht="14.25" customHeight="1" x14ac:dyDescent="0.3">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c r="AC594" s="1"/>
      <c r="AD594" s="1"/>
      <c r="AE594" s="1"/>
      <c r="AF594" s="1"/>
      <c r="AG594" s="1"/>
      <c r="AH594" s="1"/>
      <c r="AI594" s="1"/>
      <c r="AJ594" s="1"/>
      <c r="AK594" s="1"/>
      <c r="AL594" s="1"/>
      <c r="AM594" s="1"/>
      <c r="AN594" s="1"/>
      <c r="AO594" s="1"/>
      <c r="AP594" s="1"/>
      <c r="AQ594" s="1"/>
      <c r="AR594" s="1"/>
      <c r="AS594" s="1"/>
      <c r="AT594" s="1"/>
      <c r="AU594" s="1"/>
      <c r="AV594" s="1"/>
      <c r="AW594" s="1"/>
      <c r="AX594" s="1"/>
      <c r="AY594" s="1"/>
      <c r="AZ594" s="1"/>
      <c r="BA594" s="1"/>
      <c r="BB594" s="1"/>
      <c r="BC594" s="1"/>
      <c r="BD594" s="1"/>
      <c r="BE594" s="1"/>
      <c r="BF594" s="1"/>
      <c r="BG594" s="1"/>
      <c r="BH594" s="1"/>
      <c r="BI594" s="1"/>
      <c r="BJ594" s="1"/>
      <c r="BK594" s="1"/>
      <c r="BL594" s="1"/>
      <c r="BM594" s="1"/>
      <c r="BN594" s="1"/>
      <c r="BO594" s="1"/>
      <c r="BP594" s="1"/>
      <c r="BQ594" s="1"/>
      <c r="BR594" s="1"/>
    </row>
    <row r="595" spans="1:70" ht="14.25" customHeight="1" x14ac:dyDescent="0.3">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c r="AC595" s="1"/>
      <c r="AD595" s="1"/>
      <c r="AE595" s="1"/>
      <c r="AF595" s="1"/>
      <c r="AG595" s="1"/>
      <c r="AH595" s="1"/>
      <c r="AI595" s="1"/>
      <c r="AJ595" s="1"/>
      <c r="AK595" s="1"/>
      <c r="AL595" s="1"/>
      <c r="AM595" s="1"/>
      <c r="AN595" s="1"/>
      <c r="AO595" s="1"/>
      <c r="AP595" s="1"/>
      <c r="AQ595" s="1"/>
      <c r="AR595" s="1"/>
      <c r="AS595" s="1"/>
      <c r="AT595" s="1"/>
      <c r="AU595" s="1"/>
      <c r="AV595" s="1"/>
      <c r="AW595" s="1"/>
      <c r="AX595" s="1"/>
      <c r="AY595" s="1"/>
      <c r="AZ595" s="1"/>
      <c r="BA595" s="1"/>
      <c r="BB595" s="1"/>
      <c r="BC595" s="1"/>
      <c r="BD595" s="1"/>
      <c r="BE595" s="1"/>
      <c r="BF595" s="1"/>
      <c r="BG595" s="1"/>
      <c r="BH595" s="1"/>
      <c r="BI595" s="1"/>
      <c r="BJ595" s="1"/>
      <c r="BK595" s="1"/>
      <c r="BL595" s="1"/>
      <c r="BM595" s="1"/>
      <c r="BN595" s="1"/>
      <c r="BO595" s="1"/>
      <c r="BP595" s="1"/>
      <c r="BQ595" s="1"/>
      <c r="BR595" s="1"/>
    </row>
    <row r="596" spans="1:70" ht="14.25" customHeight="1" x14ac:dyDescent="0.3">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c r="AC596" s="1"/>
      <c r="AD596" s="1"/>
      <c r="AE596" s="1"/>
      <c r="AF596" s="1"/>
      <c r="AG596" s="1"/>
      <c r="AH596" s="1"/>
      <c r="AI596" s="1"/>
      <c r="AJ596" s="1"/>
      <c r="AK596" s="1"/>
      <c r="AL596" s="1"/>
      <c r="AM596" s="1"/>
      <c r="AN596" s="1"/>
      <c r="AO596" s="1"/>
      <c r="AP596" s="1"/>
      <c r="AQ596" s="1"/>
      <c r="AR596" s="1"/>
      <c r="AS596" s="1"/>
      <c r="AT596" s="1"/>
      <c r="AU596" s="1"/>
      <c r="AV596" s="1"/>
      <c r="AW596" s="1"/>
      <c r="AX596" s="1"/>
      <c r="AY596" s="1"/>
      <c r="AZ596" s="1"/>
      <c r="BA596" s="1"/>
      <c r="BB596" s="1"/>
      <c r="BC596" s="1"/>
      <c r="BD596" s="1"/>
      <c r="BE596" s="1"/>
      <c r="BF596" s="1"/>
      <c r="BG596" s="1"/>
      <c r="BH596" s="1"/>
      <c r="BI596" s="1"/>
      <c r="BJ596" s="1"/>
      <c r="BK596" s="1"/>
      <c r="BL596" s="1"/>
      <c r="BM596" s="1"/>
      <c r="BN596" s="1"/>
      <c r="BO596" s="1"/>
      <c r="BP596" s="1"/>
      <c r="BQ596" s="1"/>
      <c r="BR596" s="1"/>
    </row>
    <row r="597" spans="1:70" ht="14.25" customHeight="1" x14ac:dyDescent="0.3">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c r="AC597" s="1"/>
      <c r="AD597" s="1"/>
      <c r="AE597" s="1"/>
      <c r="AF597" s="1"/>
      <c r="AG597" s="1"/>
      <c r="AH597" s="1"/>
      <c r="AI597" s="1"/>
      <c r="AJ597" s="1"/>
      <c r="AK597" s="1"/>
      <c r="AL597" s="1"/>
      <c r="AM597" s="1"/>
      <c r="AN597" s="1"/>
      <c r="AO597" s="1"/>
      <c r="AP597" s="1"/>
      <c r="AQ597" s="1"/>
      <c r="AR597" s="1"/>
      <c r="AS597" s="1"/>
      <c r="AT597" s="1"/>
      <c r="AU597" s="1"/>
      <c r="AV597" s="1"/>
      <c r="AW597" s="1"/>
      <c r="AX597" s="1"/>
      <c r="AY597" s="1"/>
      <c r="AZ597" s="1"/>
      <c r="BA597" s="1"/>
      <c r="BB597" s="1"/>
      <c r="BC597" s="1"/>
      <c r="BD597" s="1"/>
      <c r="BE597" s="1"/>
      <c r="BF597" s="1"/>
      <c r="BG597" s="1"/>
      <c r="BH597" s="1"/>
      <c r="BI597" s="1"/>
      <c r="BJ597" s="1"/>
      <c r="BK597" s="1"/>
      <c r="BL597" s="1"/>
      <c r="BM597" s="1"/>
      <c r="BN597" s="1"/>
      <c r="BO597" s="1"/>
      <c r="BP597" s="1"/>
      <c r="BQ597" s="1"/>
      <c r="BR597" s="1"/>
    </row>
    <row r="598" spans="1:70" ht="14.25" customHeight="1" x14ac:dyDescent="0.3">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c r="AC598" s="1"/>
      <c r="AD598" s="1"/>
      <c r="AE598" s="1"/>
      <c r="AF598" s="1"/>
      <c r="AG598" s="1"/>
      <c r="AH598" s="1"/>
      <c r="AI598" s="1"/>
      <c r="AJ598" s="1"/>
      <c r="AK598" s="1"/>
      <c r="AL598" s="1"/>
      <c r="AM598" s="1"/>
      <c r="AN598" s="1"/>
      <c r="AO598" s="1"/>
      <c r="AP598" s="1"/>
      <c r="AQ598" s="1"/>
      <c r="AR598" s="1"/>
      <c r="AS598" s="1"/>
      <c r="AT598" s="1"/>
      <c r="AU598" s="1"/>
      <c r="AV598" s="1"/>
      <c r="AW598" s="1"/>
      <c r="AX598" s="1"/>
      <c r="AY598" s="1"/>
      <c r="AZ598" s="1"/>
      <c r="BA598" s="1"/>
      <c r="BB598" s="1"/>
      <c r="BC598" s="1"/>
      <c r="BD598" s="1"/>
      <c r="BE598" s="1"/>
      <c r="BF598" s="1"/>
      <c r="BG598" s="1"/>
      <c r="BH598" s="1"/>
      <c r="BI598" s="1"/>
      <c r="BJ598" s="1"/>
      <c r="BK598" s="1"/>
      <c r="BL598" s="1"/>
      <c r="BM598" s="1"/>
      <c r="BN598" s="1"/>
      <c r="BO598" s="1"/>
      <c r="BP598" s="1"/>
      <c r="BQ598" s="1"/>
      <c r="BR598" s="1"/>
    </row>
    <row r="599" spans="1:70" ht="14.25" customHeight="1" x14ac:dyDescent="0.3">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c r="AC599" s="1"/>
      <c r="AD599" s="1"/>
      <c r="AE599" s="1"/>
      <c r="AF599" s="1"/>
      <c r="AG599" s="1"/>
      <c r="AH599" s="1"/>
      <c r="AI599" s="1"/>
      <c r="AJ599" s="1"/>
      <c r="AK599" s="1"/>
      <c r="AL599" s="1"/>
      <c r="AM599" s="1"/>
      <c r="AN599" s="1"/>
      <c r="AO599" s="1"/>
      <c r="AP599" s="1"/>
      <c r="AQ599" s="1"/>
      <c r="AR599" s="1"/>
      <c r="AS599" s="1"/>
      <c r="AT599" s="1"/>
      <c r="AU599" s="1"/>
      <c r="AV599" s="1"/>
      <c r="AW599" s="1"/>
      <c r="AX599" s="1"/>
      <c r="AY599" s="1"/>
      <c r="AZ599" s="1"/>
      <c r="BA599" s="1"/>
      <c r="BB599" s="1"/>
      <c r="BC599" s="1"/>
      <c r="BD599" s="1"/>
      <c r="BE599" s="1"/>
      <c r="BF599" s="1"/>
      <c r="BG599" s="1"/>
      <c r="BH599" s="1"/>
      <c r="BI599" s="1"/>
      <c r="BJ599" s="1"/>
      <c r="BK599" s="1"/>
      <c r="BL599" s="1"/>
      <c r="BM599" s="1"/>
      <c r="BN599" s="1"/>
      <c r="BO599" s="1"/>
      <c r="BP599" s="1"/>
      <c r="BQ599" s="1"/>
      <c r="BR599" s="1"/>
    </row>
    <row r="600" spans="1:70" ht="14.25" customHeight="1" x14ac:dyDescent="0.3">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c r="AC600" s="1"/>
      <c r="AD600" s="1"/>
      <c r="AE600" s="1"/>
      <c r="AF600" s="1"/>
      <c r="AG600" s="1"/>
      <c r="AH600" s="1"/>
      <c r="AI600" s="1"/>
      <c r="AJ600" s="1"/>
      <c r="AK600" s="1"/>
      <c r="AL600" s="1"/>
      <c r="AM600" s="1"/>
      <c r="AN600" s="1"/>
      <c r="AO600" s="1"/>
      <c r="AP600" s="1"/>
      <c r="AQ600" s="1"/>
      <c r="AR600" s="1"/>
      <c r="AS600" s="1"/>
      <c r="AT600" s="1"/>
      <c r="AU600" s="1"/>
      <c r="AV600" s="1"/>
      <c r="AW600" s="1"/>
      <c r="AX600" s="1"/>
      <c r="AY600" s="1"/>
      <c r="AZ600" s="1"/>
      <c r="BA600" s="1"/>
      <c r="BB600" s="1"/>
      <c r="BC600" s="1"/>
      <c r="BD600" s="1"/>
      <c r="BE600" s="1"/>
      <c r="BF600" s="1"/>
      <c r="BG600" s="1"/>
      <c r="BH600" s="1"/>
      <c r="BI600" s="1"/>
      <c r="BJ600" s="1"/>
      <c r="BK600" s="1"/>
      <c r="BL600" s="1"/>
      <c r="BM600" s="1"/>
      <c r="BN600" s="1"/>
      <c r="BO600" s="1"/>
      <c r="BP600" s="1"/>
      <c r="BQ600" s="1"/>
      <c r="BR600" s="1"/>
    </row>
    <row r="601" spans="1:70" ht="14.25" customHeight="1" x14ac:dyDescent="0.3">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c r="AC601" s="1"/>
      <c r="AD601" s="1"/>
      <c r="AE601" s="1"/>
      <c r="AF601" s="1"/>
      <c r="AG601" s="1"/>
      <c r="AH601" s="1"/>
      <c r="AI601" s="1"/>
      <c r="AJ601" s="1"/>
      <c r="AK601" s="1"/>
      <c r="AL601" s="1"/>
      <c r="AM601" s="1"/>
      <c r="AN601" s="1"/>
      <c r="AO601" s="1"/>
      <c r="AP601" s="1"/>
      <c r="AQ601" s="1"/>
      <c r="AR601" s="1"/>
      <c r="AS601" s="1"/>
      <c r="AT601" s="1"/>
      <c r="AU601" s="1"/>
      <c r="AV601" s="1"/>
      <c r="AW601" s="1"/>
      <c r="AX601" s="1"/>
      <c r="AY601" s="1"/>
      <c r="AZ601" s="1"/>
      <c r="BA601" s="1"/>
      <c r="BB601" s="1"/>
      <c r="BC601" s="1"/>
      <c r="BD601" s="1"/>
      <c r="BE601" s="1"/>
      <c r="BF601" s="1"/>
      <c r="BG601" s="1"/>
      <c r="BH601" s="1"/>
      <c r="BI601" s="1"/>
      <c r="BJ601" s="1"/>
      <c r="BK601" s="1"/>
      <c r="BL601" s="1"/>
      <c r="BM601" s="1"/>
      <c r="BN601" s="1"/>
      <c r="BO601" s="1"/>
      <c r="BP601" s="1"/>
      <c r="BQ601" s="1"/>
      <c r="BR601" s="1"/>
    </row>
    <row r="602" spans="1:70" ht="14.25" customHeight="1" x14ac:dyDescent="0.3">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c r="AC602" s="1"/>
      <c r="AD602" s="1"/>
      <c r="AE602" s="1"/>
      <c r="AF602" s="1"/>
      <c r="AG602" s="1"/>
      <c r="AH602" s="1"/>
      <c r="AI602" s="1"/>
      <c r="AJ602" s="1"/>
      <c r="AK602" s="1"/>
      <c r="AL602" s="1"/>
      <c r="AM602" s="1"/>
      <c r="AN602" s="1"/>
      <c r="AO602" s="1"/>
      <c r="AP602" s="1"/>
      <c r="AQ602" s="1"/>
      <c r="AR602" s="1"/>
      <c r="AS602" s="1"/>
      <c r="AT602" s="1"/>
      <c r="AU602" s="1"/>
      <c r="AV602" s="1"/>
      <c r="AW602" s="1"/>
      <c r="AX602" s="1"/>
      <c r="AY602" s="1"/>
      <c r="AZ602" s="1"/>
      <c r="BA602" s="1"/>
      <c r="BB602" s="1"/>
      <c r="BC602" s="1"/>
      <c r="BD602" s="1"/>
      <c r="BE602" s="1"/>
      <c r="BF602" s="1"/>
      <c r="BG602" s="1"/>
      <c r="BH602" s="1"/>
      <c r="BI602" s="1"/>
      <c r="BJ602" s="1"/>
      <c r="BK602" s="1"/>
      <c r="BL602" s="1"/>
      <c r="BM602" s="1"/>
      <c r="BN602" s="1"/>
      <c r="BO602" s="1"/>
      <c r="BP602" s="1"/>
      <c r="BQ602" s="1"/>
      <c r="BR602" s="1"/>
    </row>
    <row r="603" spans="1:70" ht="14.25" customHeight="1" x14ac:dyDescent="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c r="AC603" s="1"/>
      <c r="AD603" s="1"/>
      <c r="AE603" s="1"/>
      <c r="AF603" s="1"/>
      <c r="AG603" s="1"/>
      <c r="AH603" s="1"/>
      <c r="AI603" s="1"/>
      <c r="AJ603" s="1"/>
      <c r="AK603" s="1"/>
      <c r="AL603" s="1"/>
      <c r="AM603" s="1"/>
      <c r="AN603" s="1"/>
      <c r="AO603" s="1"/>
      <c r="AP603" s="1"/>
      <c r="AQ603" s="1"/>
      <c r="AR603" s="1"/>
      <c r="AS603" s="1"/>
      <c r="AT603" s="1"/>
      <c r="AU603" s="1"/>
      <c r="AV603" s="1"/>
      <c r="AW603" s="1"/>
      <c r="AX603" s="1"/>
      <c r="AY603" s="1"/>
      <c r="AZ603" s="1"/>
      <c r="BA603" s="1"/>
      <c r="BB603" s="1"/>
      <c r="BC603" s="1"/>
      <c r="BD603" s="1"/>
      <c r="BE603" s="1"/>
      <c r="BF603" s="1"/>
      <c r="BG603" s="1"/>
      <c r="BH603" s="1"/>
      <c r="BI603" s="1"/>
      <c r="BJ603" s="1"/>
      <c r="BK603" s="1"/>
      <c r="BL603" s="1"/>
      <c r="BM603" s="1"/>
      <c r="BN603" s="1"/>
      <c r="BO603" s="1"/>
      <c r="BP603" s="1"/>
      <c r="BQ603" s="1"/>
      <c r="BR603" s="1"/>
    </row>
    <row r="604" spans="1:70" ht="14.25" customHeight="1" x14ac:dyDescent="0.3">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c r="AC604" s="1"/>
      <c r="AD604" s="1"/>
      <c r="AE604" s="1"/>
      <c r="AF604" s="1"/>
      <c r="AG604" s="1"/>
      <c r="AH604" s="1"/>
      <c r="AI604" s="1"/>
      <c r="AJ604" s="1"/>
      <c r="AK604" s="1"/>
      <c r="AL604" s="1"/>
      <c r="AM604" s="1"/>
      <c r="AN604" s="1"/>
      <c r="AO604" s="1"/>
      <c r="AP604" s="1"/>
      <c r="AQ604" s="1"/>
      <c r="AR604" s="1"/>
      <c r="AS604" s="1"/>
      <c r="AT604" s="1"/>
      <c r="AU604" s="1"/>
      <c r="AV604" s="1"/>
      <c r="AW604" s="1"/>
      <c r="AX604" s="1"/>
      <c r="AY604" s="1"/>
      <c r="AZ604" s="1"/>
      <c r="BA604" s="1"/>
      <c r="BB604" s="1"/>
      <c r="BC604" s="1"/>
      <c r="BD604" s="1"/>
      <c r="BE604" s="1"/>
      <c r="BF604" s="1"/>
      <c r="BG604" s="1"/>
      <c r="BH604" s="1"/>
      <c r="BI604" s="1"/>
      <c r="BJ604" s="1"/>
      <c r="BK604" s="1"/>
      <c r="BL604" s="1"/>
      <c r="BM604" s="1"/>
      <c r="BN604" s="1"/>
      <c r="BO604" s="1"/>
      <c r="BP604" s="1"/>
      <c r="BQ604" s="1"/>
      <c r="BR604" s="1"/>
    </row>
    <row r="605" spans="1:70" ht="14.25" customHeight="1" x14ac:dyDescent="0.3">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c r="AC605" s="1"/>
      <c r="AD605" s="1"/>
      <c r="AE605" s="1"/>
      <c r="AF605" s="1"/>
      <c r="AG605" s="1"/>
      <c r="AH605" s="1"/>
      <c r="AI605" s="1"/>
      <c r="AJ605" s="1"/>
      <c r="AK605" s="1"/>
      <c r="AL605" s="1"/>
      <c r="AM605" s="1"/>
      <c r="AN605" s="1"/>
      <c r="AO605" s="1"/>
      <c r="AP605" s="1"/>
      <c r="AQ605" s="1"/>
      <c r="AR605" s="1"/>
      <c r="AS605" s="1"/>
      <c r="AT605" s="1"/>
      <c r="AU605" s="1"/>
      <c r="AV605" s="1"/>
      <c r="AW605" s="1"/>
      <c r="AX605" s="1"/>
      <c r="AY605" s="1"/>
      <c r="AZ605" s="1"/>
      <c r="BA605" s="1"/>
      <c r="BB605" s="1"/>
      <c r="BC605" s="1"/>
      <c r="BD605" s="1"/>
      <c r="BE605" s="1"/>
      <c r="BF605" s="1"/>
      <c r="BG605" s="1"/>
      <c r="BH605" s="1"/>
      <c r="BI605" s="1"/>
      <c r="BJ605" s="1"/>
      <c r="BK605" s="1"/>
      <c r="BL605" s="1"/>
      <c r="BM605" s="1"/>
      <c r="BN605" s="1"/>
      <c r="BO605" s="1"/>
      <c r="BP605" s="1"/>
      <c r="BQ605" s="1"/>
      <c r="BR605" s="1"/>
    </row>
    <row r="606" spans="1:70" ht="14.25" customHeight="1" x14ac:dyDescent="0.3">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c r="AC606" s="1"/>
      <c r="AD606" s="1"/>
      <c r="AE606" s="1"/>
      <c r="AF606" s="1"/>
      <c r="AG606" s="1"/>
      <c r="AH606" s="1"/>
      <c r="AI606" s="1"/>
      <c r="AJ606" s="1"/>
      <c r="AK606" s="1"/>
      <c r="AL606" s="1"/>
      <c r="AM606" s="1"/>
      <c r="AN606" s="1"/>
      <c r="AO606" s="1"/>
      <c r="AP606" s="1"/>
      <c r="AQ606" s="1"/>
      <c r="AR606" s="1"/>
      <c r="AS606" s="1"/>
      <c r="AT606" s="1"/>
      <c r="AU606" s="1"/>
      <c r="AV606" s="1"/>
      <c r="AW606" s="1"/>
      <c r="AX606" s="1"/>
      <c r="AY606" s="1"/>
      <c r="AZ606" s="1"/>
      <c r="BA606" s="1"/>
      <c r="BB606" s="1"/>
      <c r="BC606" s="1"/>
      <c r="BD606" s="1"/>
      <c r="BE606" s="1"/>
      <c r="BF606" s="1"/>
      <c r="BG606" s="1"/>
      <c r="BH606" s="1"/>
      <c r="BI606" s="1"/>
      <c r="BJ606" s="1"/>
      <c r="BK606" s="1"/>
      <c r="BL606" s="1"/>
      <c r="BM606" s="1"/>
      <c r="BN606" s="1"/>
      <c r="BO606" s="1"/>
      <c r="BP606" s="1"/>
      <c r="BQ606" s="1"/>
      <c r="BR606" s="1"/>
    </row>
    <row r="607" spans="1:70" ht="14.25" customHeight="1" x14ac:dyDescent="0.3">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c r="AC607" s="1"/>
      <c r="AD607" s="1"/>
      <c r="AE607" s="1"/>
      <c r="AF607" s="1"/>
      <c r="AG607" s="1"/>
      <c r="AH607" s="1"/>
      <c r="AI607" s="1"/>
      <c r="AJ607" s="1"/>
      <c r="AK607" s="1"/>
      <c r="AL607" s="1"/>
      <c r="AM607" s="1"/>
      <c r="AN607" s="1"/>
      <c r="AO607" s="1"/>
      <c r="AP607" s="1"/>
      <c r="AQ607" s="1"/>
      <c r="AR607" s="1"/>
      <c r="AS607" s="1"/>
      <c r="AT607" s="1"/>
      <c r="AU607" s="1"/>
      <c r="AV607" s="1"/>
      <c r="AW607" s="1"/>
      <c r="AX607" s="1"/>
      <c r="AY607" s="1"/>
      <c r="AZ607" s="1"/>
      <c r="BA607" s="1"/>
      <c r="BB607" s="1"/>
      <c r="BC607" s="1"/>
      <c r="BD607" s="1"/>
      <c r="BE607" s="1"/>
      <c r="BF607" s="1"/>
      <c r="BG607" s="1"/>
      <c r="BH607" s="1"/>
      <c r="BI607" s="1"/>
      <c r="BJ607" s="1"/>
      <c r="BK607" s="1"/>
      <c r="BL607" s="1"/>
      <c r="BM607" s="1"/>
      <c r="BN607" s="1"/>
      <c r="BO607" s="1"/>
      <c r="BP607" s="1"/>
      <c r="BQ607" s="1"/>
      <c r="BR607" s="1"/>
    </row>
    <row r="608" spans="1:70" ht="14.25" customHeight="1" x14ac:dyDescent="0.3">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c r="AC608" s="1"/>
      <c r="AD608" s="1"/>
      <c r="AE608" s="1"/>
      <c r="AF608" s="1"/>
      <c r="AG608" s="1"/>
      <c r="AH608" s="1"/>
      <c r="AI608" s="1"/>
      <c r="AJ608" s="1"/>
      <c r="AK608" s="1"/>
      <c r="AL608" s="1"/>
      <c r="AM608" s="1"/>
      <c r="AN608" s="1"/>
      <c r="AO608" s="1"/>
      <c r="AP608" s="1"/>
      <c r="AQ608" s="1"/>
      <c r="AR608" s="1"/>
      <c r="AS608" s="1"/>
      <c r="AT608" s="1"/>
      <c r="AU608" s="1"/>
      <c r="AV608" s="1"/>
      <c r="AW608" s="1"/>
      <c r="AX608" s="1"/>
      <c r="AY608" s="1"/>
      <c r="AZ608" s="1"/>
      <c r="BA608" s="1"/>
      <c r="BB608" s="1"/>
      <c r="BC608" s="1"/>
      <c r="BD608" s="1"/>
      <c r="BE608" s="1"/>
      <c r="BF608" s="1"/>
      <c r="BG608" s="1"/>
      <c r="BH608" s="1"/>
      <c r="BI608" s="1"/>
      <c r="BJ608" s="1"/>
      <c r="BK608" s="1"/>
      <c r="BL608" s="1"/>
      <c r="BM608" s="1"/>
      <c r="BN608" s="1"/>
      <c r="BO608" s="1"/>
      <c r="BP608" s="1"/>
      <c r="BQ608" s="1"/>
      <c r="BR608" s="1"/>
    </row>
    <row r="609" spans="1:70" ht="14.25" customHeight="1" x14ac:dyDescent="0.3">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c r="AC609" s="1"/>
      <c r="AD609" s="1"/>
      <c r="AE609" s="1"/>
      <c r="AF609" s="1"/>
      <c r="AG609" s="1"/>
      <c r="AH609" s="1"/>
      <c r="AI609" s="1"/>
      <c r="AJ609" s="1"/>
      <c r="AK609" s="1"/>
      <c r="AL609" s="1"/>
      <c r="AM609" s="1"/>
      <c r="AN609" s="1"/>
      <c r="AO609" s="1"/>
      <c r="AP609" s="1"/>
      <c r="AQ609" s="1"/>
      <c r="AR609" s="1"/>
      <c r="AS609" s="1"/>
      <c r="AT609" s="1"/>
      <c r="AU609" s="1"/>
      <c r="AV609" s="1"/>
      <c r="AW609" s="1"/>
      <c r="AX609" s="1"/>
      <c r="AY609" s="1"/>
      <c r="AZ609" s="1"/>
      <c r="BA609" s="1"/>
      <c r="BB609" s="1"/>
      <c r="BC609" s="1"/>
      <c r="BD609" s="1"/>
      <c r="BE609" s="1"/>
      <c r="BF609" s="1"/>
      <c r="BG609" s="1"/>
      <c r="BH609" s="1"/>
      <c r="BI609" s="1"/>
      <c r="BJ609" s="1"/>
      <c r="BK609" s="1"/>
      <c r="BL609" s="1"/>
      <c r="BM609" s="1"/>
      <c r="BN609" s="1"/>
      <c r="BO609" s="1"/>
      <c r="BP609" s="1"/>
      <c r="BQ609" s="1"/>
      <c r="BR609" s="1"/>
    </row>
    <row r="610" spans="1:70" ht="14.25" customHeight="1" x14ac:dyDescent="0.3">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c r="AC610" s="1"/>
      <c r="AD610" s="1"/>
      <c r="AE610" s="1"/>
      <c r="AF610" s="1"/>
      <c r="AG610" s="1"/>
      <c r="AH610" s="1"/>
      <c r="AI610" s="1"/>
      <c r="AJ610" s="1"/>
      <c r="AK610" s="1"/>
      <c r="AL610" s="1"/>
      <c r="AM610" s="1"/>
      <c r="AN610" s="1"/>
      <c r="AO610" s="1"/>
      <c r="AP610" s="1"/>
      <c r="AQ610" s="1"/>
      <c r="AR610" s="1"/>
      <c r="AS610" s="1"/>
      <c r="AT610" s="1"/>
      <c r="AU610" s="1"/>
      <c r="AV610" s="1"/>
      <c r="AW610" s="1"/>
      <c r="AX610" s="1"/>
      <c r="AY610" s="1"/>
      <c r="AZ610" s="1"/>
      <c r="BA610" s="1"/>
      <c r="BB610" s="1"/>
      <c r="BC610" s="1"/>
      <c r="BD610" s="1"/>
      <c r="BE610" s="1"/>
      <c r="BF610" s="1"/>
      <c r="BG610" s="1"/>
      <c r="BH610" s="1"/>
      <c r="BI610" s="1"/>
      <c r="BJ610" s="1"/>
      <c r="BK610" s="1"/>
      <c r="BL610" s="1"/>
      <c r="BM610" s="1"/>
      <c r="BN610" s="1"/>
      <c r="BO610" s="1"/>
      <c r="BP610" s="1"/>
      <c r="BQ610" s="1"/>
      <c r="BR610" s="1"/>
    </row>
    <row r="611" spans="1:70" ht="14.25" customHeight="1" x14ac:dyDescent="0.3">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c r="AC611" s="1"/>
      <c r="AD611" s="1"/>
      <c r="AE611" s="1"/>
      <c r="AF611" s="1"/>
      <c r="AG611" s="1"/>
      <c r="AH611" s="1"/>
      <c r="AI611" s="1"/>
      <c r="AJ611" s="1"/>
      <c r="AK611" s="1"/>
      <c r="AL611" s="1"/>
      <c r="AM611" s="1"/>
      <c r="AN611" s="1"/>
      <c r="AO611" s="1"/>
      <c r="AP611" s="1"/>
      <c r="AQ611" s="1"/>
      <c r="AR611" s="1"/>
      <c r="AS611" s="1"/>
      <c r="AT611" s="1"/>
      <c r="AU611" s="1"/>
      <c r="AV611" s="1"/>
      <c r="AW611" s="1"/>
      <c r="AX611" s="1"/>
      <c r="AY611" s="1"/>
      <c r="AZ611" s="1"/>
      <c r="BA611" s="1"/>
      <c r="BB611" s="1"/>
      <c r="BC611" s="1"/>
      <c r="BD611" s="1"/>
      <c r="BE611" s="1"/>
      <c r="BF611" s="1"/>
      <c r="BG611" s="1"/>
      <c r="BH611" s="1"/>
      <c r="BI611" s="1"/>
      <c r="BJ611" s="1"/>
      <c r="BK611" s="1"/>
      <c r="BL611" s="1"/>
      <c r="BM611" s="1"/>
      <c r="BN611" s="1"/>
      <c r="BO611" s="1"/>
      <c r="BP611" s="1"/>
      <c r="BQ611" s="1"/>
      <c r="BR611" s="1"/>
    </row>
    <row r="612" spans="1:70" ht="14.25" customHeight="1" x14ac:dyDescent="0.3">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c r="AC612" s="1"/>
      <c r="AD612" s="1"/>
      <c r="AE612" s="1"/>
      <c r="AF612" s="1"/>
      <c r="AG612" s="1"/>
      <c r="AH612" s="1"/>
      <c r="AI612" s="1"/>
      <c r="AJ612" s="1"/>
      <c r="AK612" s="1"/>
      <c r="AL612" s="1"/>
      <c r="AM612" s="1"/>
      <c r="AN612" s="1"/>
      <c r="AO612" s="1"/>
      <c r="AP612" s="1"/>
      <c r="AQ612" s="1"/>
      <c r="AR612" s="1"/>
      <c r="AS612" s="1"/>
      <c r="AT612" s="1"/>
      <c r="AU612" s="1"/>
      <c r="AV612" s="1"/>
      <c r="AW612" s="1"/>
      <c r="AX612" s="1"/>
      <c r="AY612" s="1"/>
      <c r="AZ612" s="1"/>
      <c r="BA612" s="1"/>
      <c r="BB612" s="1"/>
      <c r="BC612" s="1"/>
      <c r="BD612" s="1"/>
      <c r="BE612" s="1"/>
      <c r="BF612" s="1"/>
      <c r="BG612" s="1"/>
      <c r="BH612" s="1"/>
      <c r="BI612" s="1"/>
      <c r="BJ612" s="1"/>
      <c r="BK612" s="1"/>
      <c r="BL612" s="1"/>
      <c r="BM612" s="1"/>
      <c r="BN612" s="1"/>
      <c r="BO612" s="1"/>
      <c r="BP612" s="1"/>
      <c r="BQ612" s="1"/>
      <c r="BR612" s="1"/>
    </row>
    <row r="613" spans="1:70" ht="14.25" customHeight="1" x14ac:dyDescent="0.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c r="AC613" s="1"/>
      <c r="AD613" s="1"/>
      <c r="AE613" s="1"/>
      <c r="AF613" s="1"/>
      <c r="AG613" s="1"/>
      <c r="AH613" s="1"/>
      <c r="AI613" s="1"/>
      <c r="AJ613" s="1"/>
      <c r="AK613" s="1"/>
      <c r="AL613" s="1"/>
      <c r="AM613" s="1"/>
      <c r="AN613" s="1"/>
      <c r="AO613" s="1"/>
      <c r="AP613" s="1"/>
      <c r="AQ613" s="1"/>
      <c r="AR613" s="1"/>
      <c r="AS613" s="1"/>
      <c r="AT613" s="1"/>
      <c r="AU613" s="1"/>
      <c r="AV613" s="1"/>
      <c r="AW613" s="1"/>
      <c r="AX613" s="1"/>
      <c r="AY613" s="1"/>
      <c r="AZ613" s="1"/>
      <c r="BA613" s="1"/>
      <c r="BB613" s="1"/>
      <c r="BC613" s="1"/>
      <c r="BD613" s="1"/>
      <c r="BE613" s="1"/>
      <c r="BF613" s="1"/>
      <c r="BG613" s="1"/>
      <c r="BH613" s="1"/>
      <c r="BI613" s="1"/>
      <c r="BJ613" s="1"/>
      <c r="BK613" s="1"/>
      <c r="BL613" s="1"/>
      <c r="BM613" s="1"/>
      <c r="BN613" s="1"/>
      <c r="BO613" s="1"/>
      <c r="BP613" s="1"/>
      <c r="BQ613" s="1"/>
      <c r="BR613" s="1"/>
    </row>
    <row r="614" spans="1:70" ht="14.25" customHeight="1" x14ac:dyDescent="0.3">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c r="AC614" s="1"/>
      <c r="AD614" s="1"/>
      <c r="AE614" s="1"/>
      <c r="AF614" s="1"/>
      <c r="AG614" s="1"/>
      <c r="AH614" s="1"/>
      <c r="AI614" s="1"/>
      <c r="AJ614" s="1"/>
      <c r="AK614" s="1"/>
      <c r="AL614" s="1"/>
      <c r="AM614" s="1"/>
      <c r="AN614" s="1"/>
      <c r="AO614" s="1"/>
      <c r="AP614" s="1"/>
      <c r="AQ614" s="1"/>
      <c r="AR614" s="1"/>
      <c r="AS614" s="1"/>
      <c r="AT614" s="1"/>
      <c r="AU614" s="1"/>
      <c r="AV614" s="1"/>
      <c r="AW614" s="1"/>
      <c r="AX614" s="1"/>
      <c r="AY614" s="1"/>
      <c r="AZ614" s="1"/>
      <c r="BA614" s="1"/>
      <c r="BB614" s="1"/>
      <c r="BC614" s="1"/>
      <c r="BD614" s="1"/>
      <c r="BE614" s="1"/>
      <c r="BF614" s="1"/>
      <c r="BG614" s="1"/>
      <c r="BH614" s="1"/>
      <c r="BI614" s="1"/>
      <c r="BJ614" s="1"/>
      <c r="BK614" s="1"/>
      <c r="BL614" s="1"/>
      <c r="BM614" s="1"/>
      <c r="BN614" s="1"/>
      <c r="BO614" s="1"/>
      <c r="BP614" s="1"/>
      <c r="BQ614" s="1"/>
      <c r="BR614" s="1"/>
    </row>
    <row r="615" spans="1:70" ht="14.25" customHeight="1" x14ac:dyDescent="0.3">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c r="AC615" s="1"/>
      <c r="AD615" s="1"/>
      <c r="AE615" s="1"/>
      <c r="AF615" s="1"/>
      <c r="AG615" s="1"/>
      <c r="AH615" s="1"/>
      <c r="AI615" s="1"/>
      <c r="AJ615" s="1"/>
      <c r="AK615" s="1"/>
      <c r="AL615" s="1"/>
      <c r="AM615" s="1"/>
      <c r="AN615" s="1"/>
      <c r="AO615" s="1"/>
      <c r="AP615" s="1"/>
      <c r="AQ615" s="1"/>
      <c r="AR615" s="1"/>
      <c r="AS615" s="1"/>
      <c r="AT615" s="1"/>
      <c r="AU615" s="1"/>
      <c r="AV615" s="1"/>
      <c r="AW615" s="1"/>
      <c r="AX615" s="1"/>
      <c r="AY615" s="1"/>
      <c r="AZ615" s="1"/>
      <c r="BA615" s="1"/>
      <c r="BB615" s="1"/>
      <c r="BC615" s="1"/>
      <c r="BD615" s="1"/>
      <c r="BE615" s="1"/>
      <c r="BF615" s="1"/>
      <c r="BG615" s="1"/>
      <c r="BH615" s="1"/>
      <c r="BI615" s="1"/>
      <c r="BJ615" s="1"/>
      <c r="BK615" s="1"/>
      <c r="BL615" s="1"/>
      <c r="BM615" s="1"/>
      <c r="BN615" s="1"/>
      <c r="BO615" s="1"/>
      <c r="BP615" s="1"/>
      <c r="BQ615" s="1"/>
      <c r="BR615" s="1"/>
    </row>
    <row r="616" spans="1:70" ht="14.25" customHeight="1" x14ac:dyDescent="0.3">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c r="AC616" s="1"/>
      <c r="AD616" s="1"/>
      <c r="AE616" s="1"/>
      <c r="AF616" s="1"/>
      <c r="AG616" s="1"/>
      <c r="AH616" s="1"/>
      <c r="AI616" s="1"/>
      <c r="AJ616" s="1"/>
      <c r="AK616" s="1"/>
      <c r="AL616" s="1"/>
      <c r="AM616" s="1"/>
      <c r="AN616" s="1"/>
      <c r="AO616" s="1"/>
      <c r="AP616" s="1"/>
      <c r="AQ616" s="1"/>
      <c r="AR616" s="1"/>
      <c r="AS616" s="1"/>
      <c r="AT616" s="1"/>
      <c r="AU616" s="1"/>
      <c r="AV616" s="1"/>
      <c r="AW616" s="1"/>
      <c r="AX616" s="1"/>
      <c r="AY616" s="1"/>
      <c r="AZ616" s="1"/>
      <c r="BA616" s="1"/>
      <c r="BB616" s="1"/>
      <c r="BC616" s="1"/>
      <c r="BD616" s="1"/>
      <c r="BE616" s="1"/>
      <c r="BF616" s="1"/>
      <c r="BG616" s="1"/>
      <c r="BH616" s="1"/>
      <c r="BI616" s="1"/>
      <c r="BJ616" s="1"/>
      <c r="BK616" s="1"/>
      <c r="BL616" s="1"/>
      <c r="BM616" s="1"/>
      <c r="BN616" s="1"/>
      <c r="BO616" s="1"/>
      <c r="BP616" s="1"/>
      <c r="BQ616" s="1"/>
      <c r="BR616" s="1"/>
    </row>
    <row r="617" spans="1:70" ht="14.25" customHeight="1" x14ac:dyDescent="0.3">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c r="AC617" s="1"/>
      <c r="AD617" s="1"/>
      <c r="AE617" s="1"/>
      <c r="AF617" s="1"/>
      <c r="AG617" s="1"/>
      <c r="AH617" s="1"/>
      <c r="AI617" s="1"/>
      <c r="AJ617" s="1"/>
      <c r="AK617" s="1"/>
      <c r="AL617" s="1"/>
      <c r="AM617" s="1"/>
      <c r="AN617" s="1"/>
      <c r="AO617" s="1"/>
      <c r="AP617" s="1"/>
      <c r="AQ617" s="1"/>
      <c r="AR617" s="1"/>
      <c r="AS617" s="1"/>
      <c r="AT617" s="1"/>
      <c r="AU617" s="1"/>
      <c r="AV617" s="1"/>
      <c r="AW617" s="1"/>
      <c r="AX617" s="1"/>
      <c r="AY617" s="1"/>
      <c r="AZ617" s="1"/>
      <c r="BA617" s="1"/>
      <c r="BB617" s="1"/>
      <c r="BC617" s="1"/>
      <c r="BD617" s="1"/>
      <c r="BE617" s="1"/>
      <c r="BF617" s="1"/>
      <c r="BG617" s="1"/>
      <c r="BH617" s="1"/>
      <c r="BI617" s="1"/>
      <c r="BJ617" s="1"/>
      <c r="BK617" s="1"/>
      <c r="BL617" s="1"/>
      <c r="BM617" s="1"/>
      <c r="BN617" s="1"/>
      <c r="BO617" s="1"/>
      <c r="BP617" s="1"/>
      <c r="BQ617" s="1"/>
      <c r="BR617" s="1"/>
    </row>
    <row r="618" spans="1:70" ht="14.25" customHeight="1" x14ac:dyDescent="0.3">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c r="AC618" s="1"/>
      <c r="AD618" s="1"/>
      <c r="AE618" s="1"/>
      <c r="AF618" s="1"/>
      <c r="AG618" s="1"/>
      <c r="AH618" s="1"/>
      <c r="AI618" s="1"/>
      <c r="AJ618" s="1"/>
      <c r="AK618" s="1"/>
      <c r="AL618" s="1"/>
      <c r="AM618" s="1"/>
      <c r="AN618" s="1"/>
      <c r="AO618" s="1"/>
      <c r="AP618" s="1"/>
      <c r="AQ618" s="1"/>
      <c r="AR618" s="1"/>
      <c r="AS618" s="1"/>
      <c r="AT618" s="1"/>
      <c r="AU618" s="1"/>
      <c r="AV618" s="1"/>
      <c r="AW618" s="1"/>
      <c r="AX618" s="1"/>
      <c r="AY618" s="1"/>
      <c r="AZ618" s="1"/>
      <c r="BA618" s="1"/>
      <c r="BB618" s="1"/>
      <c r="BC618" s="1"/>
      <c r="BD618" s="1"/>
      <c r="BE618" s="1"/>
      <c r="BF618" s="1"/>
      <c r="BG618" s="1"/>
      <c r="BH618" s="1"/>
      <c r="BI618" s="1"/>
      <c r="BJ618" s="1"/>
      <c r="BK618" s="1"/>
      <c r="BL618" s="1"/>
      <c r="BM618" s="1"/>
      <c r="BN618" s="1"/>
      <c r="BO618" s="1"/>
      <c r="BP618" s="1"/>
      <c r="BQ618" s="1"/>
      <c r="BR618" s="1"/>
    </row>
    <row r="619" spans="1:70" ht="14.25" customHeight="1" x14ac:dyDescent="0.3">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c r="AC619" s="1"/>
      <c r="AD619" s="1"/>
      <c r="AE619" s="1"/>
      <c r="AF619" s="1"/>
      <c r="AG619" s="1"/>
      <c r="AH619" s="1"/>
      <c r="AI619" s="1"/>
      <c r="AJ619" s="1"/>
      <c r="AK619" s="1"/>
      <c r="AL619" s="1"/>
      <c r="AM619" s="1"/>
      <c r="AN619" s="1"/>
      <c r="AO619" s="1"/>
      <c r="AP619" s="1"/>
      <c r="AQ619" s="1"/>
      <c r="AR619" s="1"/>
      <c r="AS619" s="1"/>
      <c r="AT619" s="1"/>
      <c r="AU619" s="1"/>
      <c r="AV619" s="1"/>
      <c r="AW619" s="1"/>
      <c r="AX619" s="1"/>
      <c r="AY619" s="1"/>
      <c r="AZ619" s="1"/>
      <c r="BA619" s="1"/>
      <c r="BB619" s="1"/>
      <c r="BC619" s="1"/>
      <c r="BD619" s="1"/>
      <c r="BE619" s="1"/>
      <c r="BF619" s="1"/>
      <c r="BG619" s="1"/>
      <c r="BH619" s="1"/>
      <c r="BI619" s="1"/>
      <c r="BJ619" s="1"/>
      <c r="BK619" s="1"/>
      <c r="BL619" s="1"/>
      <c r="BM619" s="1"/>
      <c r="BN619" s="1"/>
      <c r="BO619" s="1"/>
      <c r="BP619" s="1"/>
      <c r="BQ619" s="1"/>
      <c r="BR619" s="1"/>
    </row>
    <row r="620" spans="1:70" ht="14.25" customHeight="1" x14ac:dyDescent="0.3">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c r="AC620" s="1"/>
      <c r="AD620" s="1"/>
      <c r="AE620" s="1"/>
      <c r="AF620" s="1"/>
      <c r="AG620" s="1"/>
      <c r="AH620" s="1"/>
      <c r="AI620" s="1"/>
      <c r="AJ620" s="1"/>
      <c r="AK620" s="1"/>
      <c r="AL620" s="1"/>
      <c r="AM620" s="1"/>
      <c r="AN620" s="1"/>
      <c r="AO620" s="1"/>
      <c r="AP620" s="1"/>
      <c r="AQ620" s="1"/>
      <c r="AR620" s="1"/>
      <c r="AS620" s="1"/>
      <c r="AT620" s="1"/>
      <c r="AU620" s="1"/>
      <c r="AV620" s="1"/>
      <c r="AW620" s="1"/>
      <c r="AX620" s="1"/>
      <c r="AY620" s="1"/>
      <c r="AZ620" s="1"/>
      <c r="BA620" s="1"/>
      <c r="BB620" s="1"/>
      <c r="BC620" s="1"/>
      <c r="BD620" s="1"/>
      <c r="BE620" s="1"/>
      <c r="BF620" s="1"/>
      <c r="BG620" s="1"/>
      <c r="BH620" s="1"/>
      <c r="BI620" s="1"/>
      <c r="BJ620" s="1"/>
      <c r="BK620" s="1"/>
      <c r="BL620" s="1"/>
      <c r="BM620" s="1"/>
      <c r="BN620" s="1"/>
      <c r="BO620" s="1"/>
      <c r="BP620" s="1"/>
      <c r="BQ620" s="1"/>
      <c r="BR620" s="1"/>
    </row>
    <row r="621" spans="1:70" ht="14.25" customHeight="1" x14ac:dyDescent="0.3">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c r="AC621" s="1"/>
      <c r="AD621" s="1"/>
      <c r="AE621" s="1"/>
      <c r="AF621" s="1"/>
      <c r="AG621" s="1"/>
      <c r="AH621" s="1"/>
      <c r="AI621" s="1"/>
      <c r="AJ621" s="1"/>
      <c r="AK621" s="1"/>
      <c r="AL621" s="1"/>
      <c r="AM621" s="1"/>
      <c r="AN621" s="1"/>
      <c r="AO621" s="1"/>
      <c r="AP621" s="1"/>
      <c r="AQ621" s="1"/>
      <c r="AR621" s="1"/>
      <c r="AS621" s="1"/>
      <c r="AT621" s="1"/>
      <c r="AU621" s="1"/>
      <c r="AV621" s="1"/>
      <c r="AW621" s="1"/>
      <c r="AX621" s="1"/>
      <c r="AY621" s="1"/>
      <c r="AZ621" s="1"/>
      <c r="BA621" s="1"/>
      <c r="BB621" s="1"/>
      <c r="BC621" s="1"/>
      <c r="BD621" s="1"/>
      <c r="BE621" s="1"/>
      <c r="BF621" s="1"/>
      <c r="BG621" s="1"/>
      <c r="BH621" s="1"/>
      <c r="BI621" s="1"/>
      <c r="BJ621" s="1"/>
      <c r="BK621" s="1"/>
      <c r="BL621" s="1"/>
      <c r="BM621" s="1"/>
      <c r="BN621" s="1"/>
      <c r="BO621" s="1"/>
      <c r="BP621" s="1"/>
      <c r="BQ621" s="1"/>
      <c r="BR621" s="1"/>
    </row>
    <row r="622" spans="1:70" ht="14.25" customHeight="1" x14ac:dyDescent="0.3">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c r="AC622" s="1"/>
      <c r="AD622" s="1"/>
      <c r="AE622" s="1"/>
      <c r="AF622" s="1"/>
      <c r="AG622" s="1"/>
      <c r="AH622" s="1"/>
      <c r="AI622" s="1"/>
      <c r="AJ622" s="1"/>
      <c r="AK622" s="1"/>
      <c r="AL622" s="1"/>
      <c r="AM622" s="1"/>
      <c r="AN622" s="1"/>
      <c r="AO622" s="1"/>
      <c r="AP622" s="1"/>
      <c r="AQ622" s="1"/>
      <c r="AR622" s="1"/>
      <c r="AS622" s="1"/>
      <c r="AT622" s="1"/>
      <c r="AU622" s="1"/>
      <c r="AV622" s="1"/>
      <c r="AW622" s="1"/>
      <c r="AX622" s="1"/>
      <c r="AY622" s="1"/>
      <c r="AZ622" s="1"/>
      <c r="BA622" s="1"/>
      <c r="BB622" s="1"/>
      <c r="BC622" s="1"/>
      <c r="BD622" s="1"/>
      <c r="BE622" s="1"/>
      <c r="BF622" s="1"/>
      <c r="BG622" s="1"/>
      <c r="BH622" s="1"/>
      <c r="BI622" s="1"/>
      <c r="BJ622" s="1"/>
      <c r="BK622" s="1"/>
      <c r="BL622" s="1"/>
      <c r="BM622" s="1"/>
      <c r="BN622" s="1"/>
      <c r="BO622" s="1"/>
      <c r="BP622" s="1"/>
      <c r="BQ622" s="1"/>
      <c r="BR622" s="1"/>
    </row>
    <row r="623" spans="1:70" ht="14.25" customHeight="1" x14ac:dyDescent="0.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c r="AC623" s="1"/>
      <c r="AD623" s="1"/>
      <c r="AE623" s="1"/>
      <c r="AF623" s="1"/>
      <c r="AG623" s="1"/>
      <c r="AH623" s="1"/>
      <c r="AI623" s="1"/>
      <c r="AJ623" s="1"/>
      <c r="AK623" s="1"/>
      <c r="AL623" s="1"/>
      <c r="AM623" s="1"/>
      <c r="AN623" s="1"/>
      <c r="AO623" s="1"/>
      <c r="AP623" s="1"/>
      <c r="AQ623" s="1"/>
      <c r="AR623" s="1"/>
      <c r="AS623" s="1"/>
      <c r="AT623" s="1"/>
      <c r="AU623" s="1"/>
      <c r="AV623" s="1"/>
      <c r="AW623" s="1"/>
      <c r="AX623" s="1"/>
      <c r="AY623" s="1"/>
      <c r="AZ623" s="1"/>
      <c r="BA623" s="1"/>
      <c r="BB623" s="1"/>
      <c r="BC623" s="1"/>
      <c r="BD623" s="1"/>
      <c r="BE623" s="1"/>
      <c r="BF623" s="1"/>
      <c r="BG623" s="1"/>
      <c r="BH623" s="1"/>
      <c r="BI623" s="1"/>
      <c r="BJ623" s="1"/>
      <c r="BK623" s="1"/>
      <c r="BL623" s="1"/>
      <c r="BM623" s="1"/>
      <c r="BN623" s="1"/>
      <c r="BO623" s="1"/>
      <c r="BP623" s="1"/>
      <c r="BQ623" s="1"/>
      <c r="BR623" s="1"/>
    </row>
    <row r="624" spans="1:70" ht="14.25" customHeight="1" x14ac:dyDescent="0.3">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c r="AC624" s="1"/>
      <c r="AD624" s="1"/>
      <c r="AE624" s="1"/>
      <c r="AF624" s="1"/>
      <c r="AG624" s="1"/>
      <c r="AH624" s="1"/>
      <c r="AI624" s="1"/>
      <c r="AJ624" s="1"/>
      <c r="AK624" s="1"/>
      <c r="AL624" s="1"/>
      <c r="AM624" s="1"/>
      <c r="AN624" s="1"/>
      <c r="AO624" s="1"/>
      <c r="AP624" s="1"/>
      <c r="AQ624" s="1"/>
      <c r="AR624" s="1"/>
      <c r="AS624" s="1"/>
      <c r="AT624" s="1"/>
      <c r="AU624" s="1"/>
      <c r="AV624" s="1"/>
      <c r="AW624" s="1"/>
      <c r="AX624" s="1"/>
      <c r="AY624" s="1"/>
      <c r="AZ624" s="1"/>
      <c r="BA624" s="1"/>
      <c r="BB624" s="1"/>
      <c r="BC624" s="1"/>
      <c r="BD624" s="1"/>
      <c r="BE624" s="1"/>
      <c r="BF624" s="1"/>
      <c r="BG624" s="1"/>
      <c r="BH624" s="1"/>
      <c r="BI624" s="1"/>
      <c r="BJ624" s="1"/>
      <c r="BK624" s="1"/>
      <c r="BL624" s="1"/>
      <c r="BM624" s="1"/>
      <c r="BN624" s="1"/>
      <c r="BO624" s="1"/>
      <c r="BP624" s="1"/>
      <c r="BQ624" s="1"/>
      <c r="BR624" s="1"/>
    </row>
    <row r="625" spans="1:70" ht="14.25" customHeight="1" x14ac:dyDescent="0.3">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c r="AC625" s="1"/>
      <c r="AD625" s="1"/>
      <c r="AE625" s="1"/>
      <c r="AF625" s="1"/>
      <c r="AG625" s="1"/>
      <c r="AH625" s="1"/>
      <c r="AI625" s="1"/>
      <c r="AJ625" s="1"/>
      <c r="AK625" s="1"/>
      <c r="AL625" s="1"/>
      <c r="AM625" s="1"/>
      <c r="AN625" s="1"/>
      <c r="AO625" s="1"/>
      <c r="AP625" s="1"/>
      <c r="AQ625" s="1"/>
      <c r="AR625" s="1"/>
      <c r="AS625" s="1"/>
      <c r="AT625" s="1"/>
      <c r="AU625" s="1"/>
      <c r="AV625" s="1"/>
      <c r="AW625" s="1"/>
      <c r="AX625" s="1"/>
      <c r="AY625" s="1"/>
      <c r="AZ625" s="1"/>
      <c r="BA625" s="1"/>
      <c r="BB625" s="1"/>
      <c r="BC625" s="1"/>
      <c r="BD625" s="1"/>
      <c r="BE625" s="1"/>
      <c r="BF625" s="1"/>
      <c r="BG625" s="1"/>
      <c r="BH625" s="1"/>
      <c r="BI625" s="1"/>
      <c r="BJ625" s="1"/>
      <c r="BK625" s="1"/>
      <c r="BL625" s="1"/>
      <c r="BM625" s="1"/>
      <c r="BN625" s="1"/>
      <c r="BO625" s="1"/>
      <c r="BP625" s="1"/>
      <c r="BQ625" s="1"/>
      <c r="BR625" s="1"/>
    </row>
    <row r="626" spans="1:70" ht="14.25" customHeight="1" x14ac:dyDescent="0.3">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c r="AC626" s="1"/>
      <c r="AD626" s="1"/>
      <c r="AE626" s="1"/>
      <c r="AF626" s="1"/>
      <c r="AG626" s="1"/>
      <c r="AH626" s="1"/>
      <c r="AI626" s="1"/>
      <c r="AJ626" s="1"/>
      <c r="AK626" s="1"/>
      <c r="AL626" s="1"/>
      <c r="AM626" s="1"/>
      <c r="AN626" s="1"/>
      <c r="AO626" s="1"/>
      <c r="AP626" s="1"/>
      <c r="AQ626" s="1"/>
      <c r="AR626" s="1"/>
      <c r="AS626" s="1"/>
      <c r="AT626" s="1"/>
      <c r="AU626" s="1"/>
      <c r="AV626" s="1"/>
      <c r="AW626" s="1"/>
      <c r="AX626" s="1"/>
      <c r="AY626" s="1"/>
      <c r="AZ626" s="1"/>
      <c r="BA626" s="1"/>
      <c r="BB626" s="1"/>
      <c r="BC626" s="1"/>
      <c r="BD626" s="1"/>
      <c r="BE626" s="1"/>
      <c r="BF626" s="1"/>
      <c r="BG626" s="1"/>
      <c r="BH626" s="1"/>
      <c r="BI626" s="1"/>
      <c r="BJ626" s="1"/>
      <c r="BK626" s="1"/>
      <c r="BL626" s="1"/>
      <c r="BM626" s="1"/>
      <c r="BN626" s="1"/>
      <c r="BO626" s="1"/>
      <c r="BP626" s="1"/>
      <c r="BQ626" s="1"/>
      <c r="BR626" s="1"/>
    </row>
    <row r="627" spans="1:70" ht="14.25" customHeight="1" x14ac:dyDescent="0.3">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c r="AC627" s="1"/>
      <c r="AD627" s="1"/>
      <c r="AE627" s="1"/>
      <c r="AF627" s="1"/>
      <c r="AG627" s="1"/>
      <c r="AH627" s="1"/>
      <c r="AI627" s="1"/>
      <c r="AJ627" s="1"/>
      <c r="AK627" s="1"/>
      <c r="AL627" s="1"/>
      <c r="AM627" s="1"/>
      <c r="AN627" s="1"/>
      <c r="AO627" s="1"/>
      <c r="AP627" s="1"/>
      <c r="AQ627" s="1"/>
      <c r="AR627" s="1"/>
      <c r="AS627" s="1"/>
      <c r="AT627" s="1"/>
      <c r="AU627" s="1"/>
      <c r="AV627" s="1"/>
      <c r="AW627" s="1"/>
      <c r="AX627" s="1"/>
      <c r="AY627" s="1"/>
      <c r="AZ627" s="1"/>
      <c r="BA627" s="1"/>
      <c r="BB627" s="1"/>
      <c r="BC627" s="1"/>
      <c r="BD627" s="1"/>
      <c r="BE627" s="1"/>
      <c r="BF627" s="1"/>
      <c r="BG627" s="1"/>
      <c r="BH627" s="1"/>
      <c r="BI627" s="1"/>
      <c r="BJ627" s="1"/>
      <c r="BK627" s="1"/>
      <c r="BL627" s="1"/>
      <c r="BM627" s="1"/>
      <c r="BN627" s="1"/>
      <c r="BO627" s="1"/>
      <c r="BP627" s="1"/>
      <c r="BQ627" s="1"/>
      <c r="BR627" s="1"/>
    </row>
    <row r="628" spans="1:70" ht="14.25" customHeight="1" x14ac:dyDescent="0.3">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c r="AC628" s="1"/>
      <c r="AD628" s="1"/>
      <c r="AE628" s="1"/>
      <c r="AF628" s="1"/>
      <c r="AG628" s="1"/>
      <c r="AH628" s="1"/>
      <c r="AI628" s="1"/>
      <c r="AJ628" s="1"/>
      <c r="AK628" s="1"/>
      <c r="AL628" s="1"/>
      <c r="AM628" s="1"/>
      <c r="AN628" s="1"/>
      <c r="AO628" s="1"/>
      <c r="AP628" s="1"/>
      <c r="AQ628" s="1"/>
      <c r="AR628" s="1"/>
      <c r="AS628" s="1"/>
      <c r="AT628" s="1"/>
      <c r="AU628" s="1"/>
      <c r="AV628" s="1"/>
      <c r="AW628" s="1"/>
      <c r="AX628" s="1"/>
      <c r="AY628" s="1"/>
      <c r="AZ628" s="1"/>
      <c r="BA628" s="1"/>
      <c r="BB628" s="1"/>
      <c r="BC628" s="1"/>
      <c r="BD628" s="1"/>
      <c r="BE628" s="1"/>
      <c r="BF628" s="1"/>
      <c r="BG628" s="1"/>
      <c r="BH628" s="1"/>
      <c r="BI628" s="1"/>
      <c r="BJ628" s="1"/>
      <c r="BK628" s="1"/>
      <c r="BL628" s="1"/>
      <c r="BM628" s="1"/>
      <c r="BN628" s="1"/>
      <c r="BO628" s="1"/>
      <c r="BP628" s="1"/>
      <c r="BQ628" s="1"/>
      <c r="BR628" s="1"/>
    </row>
    <row r="629" spans="1:70" ht="14.25" customHeight="1" x14ac:dyDescent="0.3">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c r="AC629" s="1"/>
      <c r="AD629" s="1"/>
      <c r="AE629" s="1"/>
      <c r="AF629" s="1"/>
      <c r="AG629" s="1"/>
      <c r="AH629" s="1"/>
      <c r="AI629" s="1"/>
      <c r="AJ629" s="1"/>
      <c r="AK629" s="1"/>
      <c r="AL629" s="1"/>
      <c r="AM629" s="1"/>
      <c r="AN629" s="1"/>
      <c r="AO629" s="1"/>
      <c r="AP629" s="1"/>
      <c r="AQ629" s="1"/>
      <c r="AR629" s="1"/>
      <c r="AS629" s="1"/>
      <c r="AT629" s="1"/>
      <c r="AU629" s="1"/>
      <c r="AV629" s="1"/>
      <c r="AW629" s="1"/>
      <c r="AX629" s="1"/>
      <c r="AY629" s="1"/>
      <c r="AZ629" s="1"/>
      <c r="BA629" s="1"/>
      <c r="BB629" s="1"/>
      <c r="BC629" s="1"/>
      <c r="BD629" s="1"/>
      <c r="BE629" s="1"/>
      <c r="BF629" s="1"/>
      <c r="BG629" s="1"/>
      <c r="BH629" s="1"/>
      <c r="BI629" s="1"/>
      <c r="BJ629" s="1"/>
      <c r="BK629" s="1"/>
      <c r="BL629" s="1"/>
      <c r="BM629" s="1"/>
      <c r="BN629" s="1"/>
      <c r="BO629" s="1"/>
      <c r="BP629" s="1"/>
      <c r="BQ629" s="1"/>
      <c r="BR629" s="1"/>
    </row>
    <row r="630" spans="1:70" ht="14.25" customHeight="1" x14ac:dyDescent="0.3">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c r="AC630" s="1"/>
      <c r="AD630" s="1"/>
      <c r="AE630" s="1"/>
      <c r="AF630" s="1"/>
      <c r="AG630" s="1"/>
      <c r="AH630" s="1"/>
      <c r="AI630" s="1"/>
      <c r="AJ630" s="1"/>
      <c r="AK630" s="1"/>
      <c r="AL630" s="1"/>
      <c r="AM630" s="1"/>
      <c r="AN630" s="1"/>
      <c r="AO630" s="1"/>
      <c r="AP630" s="1"/>
      <c r="AQ630" s="1"/>
      <c r="AR630" s="1"/>
      <c r="AS630" s="1"/>
      <c r="AT630" s="1"/>
      <c r="AU630" s="1"/>
      <c r="AV630" s="1"/>
      <c r="AW630" s="1"/>
      <c r="AX630" s="1"/>
      <c r="AY630" s="1"/>
      <c r="AZ630" s="1"/>
      <c r="BA630" s="1"/>
      <c r="BB630" s="1"/>
      <c r="BC630" s="1"/>
      <c r="BD630" s="1"/>
      <c r="BE630" s="1"/>
      <c r="BF630" s="1"/>
      <c r="BG630" s="1"/>
      <c r="BH630" s="1"/>
      <c r="BI630" s="1"/>
      <c r="BJ630" s="1"/>
      <c r="BK630" s="1"/>
      <c r="BL630" s="1"/>
      <c r="BM630" s="1"/>
      <c r="BN630" s="1"/>
      <c r="BO630" s="1"/>
      <c r="BP630" s="1"/>
      <c r="BQ630" s="1"/>
      <c r="BR630" s="1"/>
    </row>
    <row r="631" spans="1:70" ht="14.25" customHeight="1" x14ac:dyDescent="0.3">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c r="AC631" s="1"/>
      <c r="AD631" s="1"/>
      <c r="AE631" s="1"/>
      <c r="AF631" s="1"/>
      <c r="AG631" s="1"/>
      <c r="AH631" s="1"/>
      <c r="AI631" s="1"/>
      <c r="AJ631" s="1"/>
      <c r="AK631" s="1"/>
      <c r="AL631" s="1"/>
      <c r="AM631" s="1"/>
      <c r="AN631" s="1"/>
      <c r="AO631" s="1"/>
      <c r="AP631" s="1"/>
      <c r="AQ631" s="1"/>
      <c r="AR631" s="1"/>
      <c r="AS631" s="1"/>
      <c r="AT631" s="1"/>
      <c r="AU631" s="1"/>
      <c r="AV631" s="1"/>
      <c r="AW631" s="1"/>
      <c r="AX631" s="1"/>
      <c r="AY631" s="1"/>
      <c r="AZ631" s="1"/>
      <c r="BA631" s="1"/>
      <c r="BB631" s="1"/>
      <c r="BC631" s="1"/>
      <c r="BD631" s="1"/>
      <c r="BE631" s="1"/>
      <c r="BF631" s="1"/>
      <c r="BG631" s="1"/>
      <c r="BH631" s="1"/>
      <c r="BI631" s="1"/>
      <c r="BJ631" s="1"/>
      <c r="BK631" s="1"/>
      <c r="BL631" s="1"/>
      <c r="BM631" s="1"/>
      <c r="BN631" s="1"/>
      <c r="BO631" s="1"/>
      <c r="BP631" s="1"/>
      <c r="BQ631" s="1"/>
      <c r="BR631" s="1"/>
    </row>
    <row r="632" spans="1:70" ht="14.25" customHeight="1" x14ac:dyDescent="0.3">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c r="AC632" s="1"/>
      <c r="AD632" s="1"/>
      <c r="AE632" s="1"/>
      <c r="AF632" s="1"/>
      <c r="AG632" s="1"/>
      <c r="AH632" s="1"/>
      <c r="AI632" s="1"/>
      <c r="AJ632" s="1"/>
      <c r="AK632" s="1"/>
      <c r="AL632" s="1"/>
      <c r="AM632" s="1"/>
      <c r="AN632" s="1"/>
      <c r="AO632" s="1"/>
      <c r="AP632" s="1"/>
      <c r="AQ632" s="1"/>
      <c r="AR632" s="1"/>
      <c r="AS632" s="1"/>
      <c r="AT632" s="1"/>
      <c r="AU632" s="1"/>
      <c r="AV632" s="1"/>
      <c r="AW632" s="1"/>
      <c r="AX632" s="1"/>
      <c r="AY632" s="1"/>
      <c r="AZ632" s="1"/>
      <c r="BA632" s="1"/>
      <c r="BB632" s="1"/>
      <c r="BC632" s="1"/>
      <c r="BD632" s="1"/>
      <c r="BE632" s="1"/>
      <c r="BF632" s="1"/>
      <c r="BG632" s="1"/>
      <c r="BH632" s="1"/>
      <c r="BI632" s="1"/>
      <c r="BJ632" s="1"/>
      <c r="BK632" s="1"/>
      <c r="BL632" s="1"/>
      <c r="BM632" s="1"/>
      <c r="BN632" s="1"/>
      <c r="BO632" s="1"/>
      <c r="BP632" s="1"/>
      <c r="BQ632" s="1"/>
      <c r="BR632" s="1"/>
    </row>
    <row r="633" spans="1:70" ht="14.25" customHeight="1" x14ac:dyDescent="0.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c r="AC633" s="1"/>
      <c r="AD633" s="1"/>
      <c r="AE633" s="1"/>
      <c r="AF633" s="1"/>
      <c r="AG633" s="1"/>
      <c r="AH633" s="1"/>
      <c r="AI633" s="1"/>
      <c r="AJ633" s="1"/>
      <c r="AK633" s="1"/>
      <c r="AL633" s="1"/>
      <c r="AM633" s="1"/>
      <c r="AN633" s="1"/>
      <c r="AO633" s="1"/>
      <c r="AP633" s="1"/>
      <c r="AQ633" s="1"/>
      <c r="AR633" s="1"/>
      <c r="AS633" s="1"/>
      <c r="AT633" s="1"/>
      <c r="AU633" s="1"/>
      <c r="AV633" s="1"/>
      <c r="AW633" s="1"/>
      <c r="AX633" s="1"/>
      <c r="AY633" s="1"/>
      <c r="AZ633" s="1"/>
      <c r="BA633" s="1"/>
      <c r="BB633" s="1"/>
      <c r="BC633" s="1"/>
      <c r="BD633" s="1"/>
      <c r="BE633" s="1"/>
      <c r="BF633" s="1"/>
      <c r="BG633" s="1"/>
      <c r="BH633" s="1"/>
      <c r="BI633" s="1"/>
      <c r="BJ633" s="1"/>
      <c r="BK633" s="1"/>
      <c r="BL633" s="1"/>
      <c r="BM633" s="1"/>
      <c r="BN633" s="1"/>
      <c r="BO633" s="1"/>
      <c r="BP633" s="1"/>
      <c r="BQ633" s="1"/>
      <c r="BR633" s="1"/>
    </row>
    <row r="634" spans="1:70" ht="14.25" customHeight="1" x14ac:dyDescent="0.3">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c r="AC634" s="1"/>
      <c r="AD634" s="1"/>
      <c r="AE634" s="1"/>
      <c r="AF634" s="1"/>
      <c r="AG634" s="1"/>
      <c r="AH634" s="1"/>
      <c r="AI634" s="1"/>
      <c r="AJ634" s="1"/>
      <c r="AK634" s="1"/>
      <c r="AL634" s="1"/>
      <c r="AM634" s="1"/>
      <c r="AN634" s="1"/>
      <c r="AO634" s="1"/>
      <c r="AP634" s="1"/>
      <c r="AQ634" s="1"/>
      <c r="AR634" s="1"/>
      <c r="AS634" s="1"/>
      <c r="AT634" s="1"/>
      <c r="AU634" s="1"/>
      <c r="AV634" s="1"/>
      <c r="AW634" s="1"/>
      <c r="AX634" s="1"/>
      <c r="AY634" s="1"/>
      <c r="AZ634" s="1"/>
      <c r="BA634" s="1"/>
      <c r="BB634" s="1"/>
      <c r="BC634" s="1"/>
      <c r="BD634" s="1"/>
      <c r="BE634" s="1"/>
      <c r="BF634" s="1"/>
      <c r="BG634" s="1"/>
      <c r="BH634" s="1"/>
      <c r="BI634" s="1"/>
      <c r="BJ634" s="1"/>
      <c r="BK634" s="1"/>
      <c r="BL634" s="1"/>
      <c r="BM634" s="1"/>
      <c r="BN634" s="1"/>
      <c r="BO634" s="1"/>
      <c r="BP634" s="1"/>
      <c r="BQ634" s="1"/>
      <c r="BR634" s="1"/>
    </row>
    <row r="635" spans="1:70" ht="14.25" customHeight="1" x14ac:dyDescent="0.3">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c r="AC635" s="1"/>
      <c r="AD635" s="1"/>
      <c r="AE635" s="1"/>
      <c r="AF635" s="1"/>
      <c r="AG635" s="1"/>
      <c r="AH635" s="1"/>
      <c r="AI635" s="1"/>
      <c r="AJ635" s="1"/>
      <c r="AK635" s="1"/>
      <c r="AL635" s="1"/>
      <c r="AM635" s="1"/>
      <c r="AN635" s="1"/>
      <c r="AO635" s="1"/>
      <c r="AP635" s="1"/>
      <c r="AQ635" s="1"/>
      <c r="AR635" s="1"/>
      <c r="AS635" s="1"/>
      <c r="AT635" s="1"/>
      <c r="AU635" s="1"/>
      <c r="AV635" s="1"/>
      <c r="AW635" s="1"/>
      <c r="AX635" s="1"/>
      <c r="AY635" s="1"/>
      <c r="AZ635" s="1"/>
      <c r="BA635" s="1"/>
      <c r="BB635" s="1"/>
      <c r="BC635" s="1"/>
      <c r="BD635" s="1"/>
      <c r="BE635" s="1"/>
      <c r="BF635" s="1"/>
      <c r="BG635" s="1"/>
      <c r="BH635" s="1"/>
      <c r="BI635" s="1"/>
      <c r="BJ635" s="1"/>
      <c r="BK635" s="1"/>
      <c r="BL635" s="1"/>
      <c r="BM635" s="1"/>
      <c r="BN635" s="1"/>
      <c r="BO635" s="1"/>
      <c r="BP635" s="1"/>
      <c r="BQ635" s="1"/>
      <c r="BR635" s="1"/>
    </row>
    <row r="636" spans="1:70" ht="14.25" customHeight="1" x14ac:dyDescent="0.3">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c r="AC636" s="1"/>
      <c r="AD636" s="1"/>
      <c r="AE636" s="1"/>
      <c r="AF636" s="1"/>
      <c r="AG636" s="1"/>
      <c r="AH636" s="1"/>
      <c r="AI636" s="1"/>
      <c r="AJ636" s="1"/>
      <c r="AK636" s="1"/>
      <c r="AL636" s="1"/>
      <c r="AM636" s="1"/>
      <c r="AN636" s="1"/>
      <c r="AO636" s="1"/>
      <c r="AP636" s="1"/>
      <c r="AQ636" s="1"/>
      <c r="AR636" s="1"/>
      <c r="AS636" s="1"/>
      <c r="AT636" s="1"/>
      <c r="AU636" s="1"/>
      <c r="AV636" s="1"/>
      <c r="AW636" s="1"/>
      <c r="AX636" s="1"/>
      <c r="AY636" s="1"/>
      <c r="AZ636" s="1"/>
      <c r="BA636" s="1"/>
      <c r="BB636" s="1"/>
      <c r="BC636" s="1"/>
      <c r="BD636" s="1"/>
      <c r="BE636" s="1"/>
      <c r="BF636" s="1"/>
      <c r="BG636" s="1"/>
      <c r="BH636" s="1"/>
      <c r="BI636" s="1"/>
      <c r="BJ636" s="1"/>
      <c r="BK636" s="1"/>
      <c r="BL636" s="1"/>
      <c r="BM636" s="1"/>
      <c r="BN636" s="1"/>
      <c r="BO636" s="1"/>
      <c r="BP636" s="1"/>
      <c r="BQ636" s="1"/>
      <c r="BR636" s="1"/>
    </row>
    <row r="637" spans="1:70" ht="14.25" customHeight="1" x14ac:dyDescent="0.3">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c r="AC637" s="1"/>
      <c r="AD637" s="1"/>
      <c r="AE637" s="1"/>
      <c r="AF637" s="1"/>
      <c r="AG637" s="1"/>
      <c r="AH637" s="1"/>
      <c r="AI637" s="1"/>
      <c r="AJ637" s="1"/>
      <c r="AK637" s="1"/>
      <c r="AL637" s="1"/>
      <c r="AM637" s="1"/>
      <c r="AN637" s="1"/>
      <c r="AO637" s="1"/>
      <c r="AP637" s="1"/>
      <c r="AQ637" s="1"/>
      <c r="AR637" s="1"/>
      <c r="AS637" s="1"/>
      <c r="AT637" s="1"/>
      <c r="AU637" s="1"/>
      <c r="AV637" s="1"/>
      <c r="AW637" s="1"/>
      <c r="AX637" s="1"/>
      <c r="AY637" s="1"/>
      <c r="AZ637" s="1"/>
      <c r="BA637" s="1"/>
      <c r="BB637" s="1"/>
      <c r="BC637" s="1"/>
      <c r="BD637" s="1"/>
      <c r="BE637" s="1"/>
      <c r="BF637" s="1"/>
      <c r="BG637" s="1"/>
      <c r="BH637" s="1"/>
      <c r="BI637" s="1"/>
      <c r="BJ637" s="1"/>
      <c r="BK637" s="1"/>
      <c r="BL637" s="1"/>
      <c r="BM637" s="1"/>
      <c r="BN637" s="1"/>
      <c r="BO637" s="1"/>
      <c r="BP637" s="1"/>
      <c r="BQ637" s="1"/>
      <c r="BR637" s="1"/>
    </row>
    <row r="638" spans="1:70" ht="14.25" customHeight="1" x14ac:dyDescent="0.3">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c r="AC638" s="1"/>
      <c r="AD638" s="1"/>
      <c r="AE638" s="1"/>
      <c r="AF638" s="1"/>
      <c r="AG638" s="1"/>
      <c r="AH638" s="1"/>
      <c r="AI638" s="1"/>
      <c r="AJ638" s="1"/>
      <c r="AK638" s="1"/>
      <c r="AL638" s="1"/>
      <c r="AM638" s="1"/>
      <c r="AN638" s="1"/>
      <c r="AO638" s="1"/>
      <c r="AP638" s="1"/>
      <c r="AQ638" s="1"/>
      <c r="AR638" s="1"/>
      <c r="AS638" s="1"/>
      <c r="AT638" s="1"/>
      <c r="AU638" s="1"/>
      <c r="AV638" s="1"/>
      <c r="AW638" s="1"/>
      <c r="AX638" s="1"/>
      <c r="AY638" s="1"/>
      <c r="AZ638" s="1"/>
      <c r="BA638" s="1"/>
      <c r="BB638" s="1"/>
      <c r="BC638" s="1"/>
      <c r="BD638" s="1"/>
      <c r="BE638" s="1"/>
      <c r="BF638" s="1"/>
      <c r="BG638" s="1"/>
      <c r="BH638" s="1"/>
      <c r="BI638" s="1"/>
      <c r="BJ638" s="1"/>
      <c r="BK638" s="1"/>
      <c r="BL638" s="1"/>
      <c r="BM638" s="1"/>
      <c r="BN638" s="1"/>
      <c r="BO638" s="1"/>
      <c r="BP638" s="1"/>
      <c r="BQ638" s="1"/>
      <c r="BR638" s="1"/>
    </row>
    <row r="639" spans="1:70" ht="14.25" customHeight="1" x14ac:dyDescent="0.3">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c r="AC639" s="1"/>
      <c r="AD639" s="1"/>
      <c r="AE639" s="1"/>
      <c r="AF639" s="1"/>
      <c r="AG639" s="1"/>
      <c r="AH639" s="1"/>
      <c r="AI639" s="1"/>
      <c r="AJ639" s="1"/>
      <c r="AK639" s="1"/>
      <c r="AL639" s="1"/>
      <c r="AM639" s="1"/>
      <c r="AN639" s="1"/>
      <c r="AO639" s="1"/>
      <c r="AP639" s="1"/>
      <c r="AQ639" s="1"/>
      <c r="AR639" s="1"/>
      <c r="AS639" s="1"/>
      <c r="AT639" s="1"/>
      <c r="AU639" s="1"/>
      <c r="AV639" s="1"/>
      <c r="AW639" s="1"/>
      <c r="AX639" s="1"/>
      <c r="AY639" s="1"/>
      <c r="AZ639" s="1"/>
      <c r="BA639" s="1"/>
      <c r="BB639" s="1"/>
      <c r="BC639" s="1"/>
      <c r="BD639" s="1"/>
      <c r="BE639" s="1"/>
      <c r="BF639" s="1"/>
      <c r="BG639" s="1"/>
      <c r="BH639" s="1"/>
      <c r="BI639" s="1"/>
      <c r="BJ639" s="1"/>
      <c r="BK639" s="1"/>
      <c r="BL639" s="1"/>
      <c r="BM639" s="1"/>
      <c r="BN639" s="1"/>
      <c r="BO639" s="1"/>
      <c r="BP639" s="1"/>
      <c r="BQ639" s="1"/>
      <c r="BR639" s="1"/>
    </row>
    <row r="640" spans="1:70" ht="14.25" customHeight="1" x14ac:dyDescent="0.3">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c r="AC640" s="1"/>
      <c r="AD640" s="1"/>
      <c r="AE640" s="1"/>
      <c r="AF640" s="1"/>
      <c r="AG640" s="1"/>
      <c r="AH640" s="1"/>
      <c r="AI640" s="1"/>
      <c r="AJ640" s="1"/>
      <c r="AK640" s="1"/>
      <c r="AL640" s="1"/>
      <c r="AM640" s="1"/>
      <c r="AN640" s="1"/>
      <c r="AO640" s="1"/>
      <c r="AP640" s="1"/>
      <c r="AQ640" s="1"/>
      <c r="AR640" s="1"/>
      <c r="AS640" s="1"/>
      <c r="AT640" s="1"/>
      <c r="AU640" s="1"/>
      <c r="AV640" s="1"/>
      <c r="AW640" s="1"/>
      <c r="AX640" s="1"/>
      <c r="AY640" s="1"/>
      <c r="AZ640" s="1"/>
      <c r="BA640" s="1"/>
      <c r="BB640" s="1"/>
      <c r="BC640" s="1"/>
      <c r="BD640" s="1"/>
      <c r="BE640" s="1"/>
      <c r="BF640" s="1"/>
      <c r="BG640" s="1"/>
      <c r="BH640" s="1"/>
      <c r="BI640" s="1"/>
      <c r="BJ640" s="1"/>
      <c r="BK640" s="1"/>
      <c r="BL640" s="1"/>
      <c r="BM640" s="1"/>
      <c r="BN640" s="1"/>
      <c r="BO640" s="1"/>
      <c r="BP640" s="1"/>
      <c r="BQ640" s="1"/>
      <c r="BR640" s="1"/>
    </row>
    <row r="641" spans="1:70" ht="14.25" customHeight="1" x14ac:dyDescent="0.3">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c r="AC641" s="1"/>
      <c r="AD641" s="1"/>
      <c r="AE641" s="1"/>
      <c r="AF641" s="1"/>
      <c r="AG641" s="1"/>
      <c r="AH641" s="1"/>
      <c r="AI641" s="1"/>
      <c r="AJ641" s="1"/>
      <c r="AK641" s="1"/>
      <c r="AL641" s="1"/>
      <c r="AM641" s="1"/>
      <c r="AN641" s="1"/>
      <c r="AO641" s="1"/>
      <c r="AP641" s="1"/>
      <c r="AQ641" s="1"/>
      <c r="AR641" s="1"/>
      <c r="AS641" s="1"/>
      <c r="AT641" s="1"/>
      <c r="AU641" s="1"/>
      <c r="AV641" s="1"/>
      <c r="AW641" s="1"/>
      <c r="AX641" s="1"/>
      <c r="AY641" s="1"/>
      <c r="AZ641" s="1"/>
      <c r="BA641" s="1"/>
      <c r="BB641" s="1"/>
      <c r="BC641" s="1"/>
      <c r="BD641" s="1"/>
      <c r="BE641" s="1"/>
      <c r="BF641" s="1"/>
      <c r="BG641" s="1"/>
      <c r="BH641" s="1"/>
      <c r="BI641" s="1"/>
      <c r="BJ641" s="1"/>
      <c r="BK641" s="1"/>
      <c r="BL641" s="1"/>
      <c r="BM641" s="1"/>
      <c r="BN641" s="1"/>
      <c r="BO641" s="1"/>
      <c r="BP641" s="1"/>
      <c r="BQ641" s="1"/>
      <c r="BR641" s="1"/>
    </row>
    <row r="642" spans="1:70" ht="14.25" customHeight="1" x14ac:dyDescent="0.3">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c r="AC642" s="1"/>
      <c r="AD642" s="1"/>
      <c r="AE642" s="1"/>
      <c r="AF642" s="1"/>
      <c r="AG642" s="1"/>
      <c r="AH642" s="1"/>
      <c r="AI642" s="1"/>
      <c r="AJ642" s="1"/>
      <c r="AK642" s="1"/>
      <c r="AL642" s="1"/>
      <c r="AM642" s="1"/>
      <c r="AN642" s="1"/>
      <c r="AO642" s="1"/>
      <c r="AP642" s="1"/>
      <c r="AQ642" s="1"/>
      <c r="AR642" s="1"/>
      <c r="AS642" s="1"/>
      <c r="AT642" s="1"/>
      <c r="AU642" s="1"/>
      <c r="AV642" s="1"/>
      <c r="AW642" s="1"/>
      <c r="AX642" s="1"/>
      <c r="AY642" s="1"/>
      <c r="AZ642" s="1"/>
      <c r="BA642" s="1"/>
      <c r="BB642" s="1"/>
      <c r="BC642" s="1"/>
      <c r="BD642" s="1"/>
      <c r="BE642" s="1"/>
      <c r="BF642" s="1"/>
      <c r="BG642" s="1"/>
      <c r="BH642" s="1"/>
      <c r="BI642" s="1"/>
      <c r="BJ642" s="1"/>
      <c r="BK642" s="1"/>
      <c r="BL642" s="1"/>
      <c r="BM642" s="1"/>
      <c r="BN642" s="1"/>
      <c r="BO642" s="1"/>
      <c r="BP642" s="1"/>
      <c r="BQ642" s="1"/>
      <c r="BR642" s="1"/>
    </row>
    <row r="643" spans="1:70" ht="14.25" customHeight="1" x14ac:dyDescent="0.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c r="AC643" s="1"/>
      <c r="AD643" s="1"/>
      <c r="AE643" s="1"/>
      <c r="AF643" s="1"/>
      <c r="AG643" s="1"/>
      <c r="AH643" s="1"/>
      <c r="AI643" s="1"/>
      <c r="AJ643" s="1"/>
      <c r="AK643" s="1"/>
      <c r="AL643" s="1"/>
      <c r="AM643" s="1"/>
      <c r="AN643" s="1"/>
      <c r="AO643" s="1"/>
      <c r="AP643" s="1"/>
      <c r="AQ643" s="1"/>
      <c r="AR643" s="1"/>
      <c r="AS643" s="1"/>
      <c r="AT643" s="1"/>
      <c r="AU643" s="1"/>
      <c r="AV643" s="1"/>
      <c r="AW643" s="1"/>
      <c r="AX643" s="1"/>
      <c r="AY643" s="1"/>
      <c r="AZ643" s="1"/>
      <c r="BA643" s="1"/>
      <c r="BB643" s="1"/>
      <c r="BC643" s="1"/>
      <c r="BD643" s="1"/>
      <c r="BE643" s="1"/>
      <c r="BF643" s="1"/>
      <c r="BG643" s="1"/>
      <c r="BH643" s="1"/>
      <c r="BI643" s="1"/>
      <c r="BJ643" s="1"/>
      <c r="BK643" s="1"/>
      <c r="BL643" s="1"/>
      <c r="BM643" s="1"/>
      <c r="BN643" s="1"/>
      <c r="BO643" s="1"/>
      <c r="BP643" s="1"/>
      <c r="BQ643" s="1"/>
      <c r="BR643" s="1"/>
    </row>
    <row r="644" spans="1:70" ht="14.25" customHeight="1" x14ac:dyDescent="0.3">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c r="AC644" s="1"/>
      <c r="AD644" s="1"/>
      <c r="AE644" s="1"/>
      <c r="AF644" s="1"/>
      <c r="AG644" s="1"/>
      <c r="AH644" s="1"/>
      <c r="AI644" s="1"/>
      <c r="AJ644" s="1"/>
      <c r="AK644" s="1"/>
      <c r="AL644" s="1"/>
      <c r="AM644" s="1"/>
      <c r="AN644" s="1"/>
      <c r="AO644" s="1"/>
      <c r="AP644" s="1"/>
      <c r="AQ644" s="1"/>
      <c r="AR644" s="1"/>
      <c r="AS644" s="1"/>
      <c r="AT644" s="1"/>
      <c r="AU644" s="1"/>
      <c r="AV644" s="1"/>
      <c r="AW644" s="1"/>
      <c r="AX644" s="1"/>
      <c r="AY644" s="1"/>
      <c r="AZ644" s="1"/>
      <c r="BA644" s="1"/>
      <c r="BB644" s="1"/>
      <c r="BC644" s="1"/>
      <c r="BD644" s="1"/>
      <c r="BE644" s="1"/>
      <c r="BF644" s="1"/>
      <c r="BG644" s="1"/>
      <c r="BH644" s="1"/>
      <c r="BI644" s="1"/>
      <c r="BJ644" s="1"/>
      <c r="BK644" s="1"/>
      <c r="BL644" s="1"/>
      <c r="BM644" s="1"/>
      <c r="BN644" s="1"/>
      <c r="BO644" s="1"/>
      <c r="BP644" s="1"/>
      <c r="BQ644" s="1"/>
      <c r="BR644" s="1"/>
    </row>
    <row r="645" spans="1:70" ht="14.25" customHeight="1" x14ac:dyDescent="0.3">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c r="AC645" s="1"/>
      <c r="AD645" s="1"/>
      <c r="AE645" s="1"/>
      <c r="AF645" s="1"/>
      <c r="AG645" s="1"/>
      <c r="AH645" s="1"/>
      <c r="AI645" s="1"/>
      <c r="AJ645" s="1"/>
      <c r="AK645" s="1"/>
      <c r="AL645" s="1"/>
      <c r="AM645" s="1"/>
      <c r="AN645" s="1"/>
      <c r="AO645" s="1"/>
      <c r="AP645" s="1"/>
      <c r="AQ645" s="1"/>
      <c r="AR645" s="1"/>
      <c r="AS645" s="1"/>
      <c r="AT645" s="1"/>
      <c r="AU645" s="1"/>
      <c r="AV645" s="1"/>
      <c r="AW645" s="1"/>
      <c r="AX645" s="1"/>
      <c r="AY645" s="1"/>
      <c r="AZ645" s="1"/>
      <c r="BA645" s="1"/>
      <c r="BB645" s="1"/>
      <c r="BC645" s="1"/>
      <c r="BD645" s="1"/>
      <c r="BE645" s="1"/>
      <c r="BF645" s="1"/>
      <c r="BG645" s="1"/>
      <c r="BH645" s="1"/>
      <c r="BI645" s="1"/>
      <c r="BJ645" s="1"/>
      <c r="BK645" s="1"/>
      <c r="BL645" s="1"/>
      <c r="BM645" s="1"/>
      <c r="BN645" s="1"/>
      <c r="BO645" s="1"/>
      <c r="BP645" s="1"/>
      <c r="BQ645" s="1"/>
      <c r="BR645" s="1"/>
    </row>
    <row r="646" spans="1:70" ht="14.25" customHeight="1" x14ac:dyDescent="0.3">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c r="AC646" s="1"/>
      <c r="AD646" s="1"/>
      <c r="AE646" s="1"/>
      <c r="AF646" s="1"/>
      <c r="AG646" s="1"/>
      <c r="AH646" s="1"/>
      <c r="AI646" s="1"/>
      <c r="AJ646" s="1"/>
      <c r="AK646" s="1"/>
      <c r="AL646" s="1"/>
      <c r="AM646" s="1"/>
      <c r="AN646" s="1"/>
      <c r="AO646" s="1"/>
      <c r="AP646" s="1"/>
      <c r="AQ646" s="1"/>
      <c r="AR646" s="1"/>
      <c r="AS646" s="1"/>
      <c r="AT646" s="1"/>
      <c r="AU646" s="1"/>
      <c r="AV646" s="1"/>
      <c r="AW646" s="1"/>
      <c r="AX646" s="1"/>
      <c r="AY646" s="1"/>
      <c r="AZ646" s="1"/>
      <c r="BA646" s="1"/>
      <c r="BB646" s="1"/>
      <c r="BC646" s="1"/>
      <c r="BD646" s="1"/>
      <c r="BE646" s="1"/>
      <c r="BF646" s="1"/>
      <c r="BG646" s="1"/>
      <c r="BH646" s="1"/>
      <c r="BI646" s="1"/>
      <c r="BJ646" s="1"/>
      <c r="BK646" s="1"/>
      <c r="BL646" s="1"/>
      <c r="BM646" s="1"/>
      <c r="BN646" s="1"/>
      <c r="BO646" s="1"/>
      <c r="BP646" s="1"/>
      <c r="BQ646" s="1"/>
      <c r="BR646" s="1"/>
    </row>
    <row r="647" spans="1:70" ht="14.25" customHeight="1" x14ac:dyDescent="0.3">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c r="AC647" s="1"/>
      <c r="AD647" s="1"/>
      <c r="AE647" s="1"/>
      <c r="AF647" s="1"/>
      <c r="AG647" s="1"/>
      <c r="AH647" s="1"/>
      <c r="AI647" s="1"/>
      <c r="AJ647" s="1"/>
      <c r="AK647" s="1"/>
      <c r="AL647" s="1"/>
      <c r="AM647" s="1"/>
      <c r="AN647" s="1"/>
      <c r="AO647" s="1"/>
      <c r="AP647" s="1"/>
      <c r="AQ647" s="1"/>
      <c r="AR647" s="1"/>
      <c r="AS647" s="1"/>
      <c r="AT647" s="1"/>
      <c r="AU647" s="1"/>
      <c r="AV647" s="1"/>
      <c r="AW647" s="1"/>
      <c r="AX647" s="1"/>
      <c r="AY647" s="1"/>
      <c r="AZ647" s="1"/>
      <c r="BA647" s="1"/>
      <c r="BB647" s="1"/>
      <c r="BC647" s="1"/>
      <c r="BD647" s="1"/>
      <c r="BE647" s="1"/>
      <c r="BF647" s="1"/>
      <c r="BG647" s="1"/>
      <c r="BH647" s="1"/>
      <c r="BI647" s="1"/>
      <c r="BJ647" s="1"/>
      <c r="BK647" s="1"/>
      <c r="BL647" s="1"/>
      <c r="BM647" s="1"/>
      <c r="BN647" s="1"/>
      <c r="BO647" s="1"/>
      <c r="BP647" s="1"/>
      <c r="BQ647" s="1"/>
      <c r="BR647" s="1"/>
    </row>
    <row r="648" spans="1:70" ht="14.25" customHeight="1" x14ac:dyDescent="0.3">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c r="AC648" s="1"/>
      <c r="AD648" s="1"/>
      <c r="AE648" s="1"/>
      <c r="AF648" s="1"/>
      <c r="AG648" s="1"/>
      <c r="AH648" s="1"/>
      <c r="AI648" s="1"/>
      <c r="AJ648" s="1"/>
      <c r="AK648" s="1"/>
      <c r="AL648" s="1"/>
      <c r="AM648" s="1"/>
      <c r="AN648" s="1"/>
      <c r="AO648" s="1"/>
      <c r="AP648" s="1"/>
      <c r="AQ648" s="1"/>
      <c r="AR648" s="1"/>
      <c r="AS648" s="1"/>
      <c r="AT648" s="1"/>
      <c r="AU648" s="1"/>
      <c r="AV648" s="1"/>
      <c r="AW648" s="1"/>
      <c r="AX648" s="1"/>
      <c r="AY648" s="1"/>
      <c r="AZ648" s="1"/>
      <c r="BA648" s="1"/>
      <c r="BB648" s="1"/>
      <c r="BC648" s="1"/>
      <c r="BD648" s="1"/>
      <c r="BE648" s="1"/>
      <c r="BF648" s="1"/>
      <c r="BG648" s="1"/>
      <c r="BH648" s="1"/>
      <c r="BI648" s="1"/>
      <c r="BJ648" s="1"/>
      <c r="BK648" s="1"/>
      <c r="BL648" s="1"/>
      <c r="BM648" s="1"/>
      <c r="BN648" s="1"/>
      <c r="BO648" s="1"/>
      <c r="BP648" s="1"/>
      <c r="BQ648" s="1"/>
      <c r="BR648" s="1"/>
    </row>
    <row r="649" spans="1:70" ht="14.25" customHeight="1" x14ac:dyDescent="0.3">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c r="AC649" s="1"/>
      <c r="AD649" s="1"/>
      <c r="AE649" s="1"/>
      <c r="AF649" s="1"/>
      <c r="AG649" s="1"/>
      <c r="AH649" s="1"/>
      <c r="AI649" s="1"/>
      <c r="AJ649" s="1"/>
      <c r="AK649" s="1"/>
      <c r="AL649" s="1"/>
      <c r="AM649" s="1"/>
      <c r="AN649" s="1"/>
      <c r="AO649" s="1"/>
      <c r="AP649" s="1"/>
      <c r="AQ649" s="1"/>
      <c r="AR649" s="1"/>
      <c r="AS649" s="1"/>
      <c r="AT649" s="1"/>
      <c r="AU649" s="1"/>
      <c r="AV649" s="1"/>
      <c r="AW649" s="1"/>
      <c r="AX649" s="1"/>
      <c r="AY649" s="1"/>
      <c r="AZ649" s="1"/>
      <c r="BA649" s="1"/>
      <c r="BB649" s="1"/>
      <c r="BC649" s="1"/>
      <c r="BD649" s="1"/>
      <c r="BE649" s="1"/>
      <c r="BF649" s="1"/>
      <c r="BG649" s="1"/>
      <c r="BH649" s="1"/>
      <c r="BI649" s="1"/>
      <c r="BJ649" s="1"/>
      <c r="BK649" s="1"/>
      <c r="BL649" s="1"/>
      <c r="BM649" s="1"/>
      <c r="BN649" s="1"/>
      <c r="BO649" s="1"/>
      <c r="BP649" s="1"/>
      <c r="BQ649" s="1"/>
      <c r="BR649" s="1"/>
    </row>
    <row r="650" spans="1:70" ht="14.25" customHeight="1" x14ac:dyDescent="0.3">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c r="AC650" s="1"/>
      <c r="AD650" s="1"/>
      <c r="AE650" s="1"/>
      <c r="AF650" s="1"/>
      <c r="AG650" s="1"/>
      <c r="AH650" s="1"/>
      <c r="AI650" s="1"/>
      <c r="AJ650" s="1"/>
      <c r="AK650" s="1"/>
      <c r="AL650" s="1"/>
      <c r="AM650" s="1"/>
      <c r="AN650" s="1"/>
      <c r="AO650" s="1"/>
      <c r="AP650" s="1"/>
      <c r="AQ650" s="1"/>
      <c r="AR650" s="1"/>
      <c r="AS650" s="1"/>
      <c r="AT650" s="1"/>
      <c r="AU650" s="1"/>
      <c r="AV650" s="1"/>
      <c r="AW650" s="1"/>
      <c r="AX650" s="1"/>
      <c r="AY650" s="1"/>
      <c r="AZ650" s="1"/>
      <c r="BA650" s="1"/>
      <c r="BB650" s="1"/>
      <c r="BC650" s="1"/>
      <c r="BD650" s="1"/>
      <c r="BE650" s="1"/>
      <c r="BF650" s="1"/>
      <c r="BG650" s="1"/>
      <c r="BH650" s="1"/>
      <c r="BI650" s="1"/>
      <c r="BJ650" s="1"/>
      <c r="BK650" s="1"/>
      <c r="BL650" s="1"/>
      <c r="BM650" s="1"/>
      <c r="BN650" s="1"/>
      <c r="BO650" s="1"/>
      <c r="BP650" s="1"/>
      <c r="BQ650" s="1"/>
      <c r="BR650" s="1"/>
    </row>
    <row r="651" spans="1:70" ht="14.25" customHeight="1" x14ac:dyDescent="0.3">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c r="AC651" s="1"/>
      <c r="AD651" s="1"/>
      <c r="AE651" s="1"/>
      <c r="AF651" s="1"/>
      <c r="AG651" s="1"/>
      <c r="AH651" s="1"/>
      <c r="AI651" s="1"/>
      <c r="AJ651" s="1"/>
      <c r="AK651" s="1"/>
      <c r="AL651" s="1"/>
      <c r="AM651" s="1"/>
      <c r="AN651" s="1"/>
      <c r="AO651" s="1"/>
      <c r="AP651" s="1"/>
      <c r="AQ651" s="1"/>
      <c r="AR651" s="1"/>
      <c r="AS651" s="1"/>
      <c r="AT651" s="1"/>
      <c r="AU651" s="1"/>
      <c r="AV651" s="1"/>
      <c r="AW651" s="1"/>
      <c r="AX651" s="1"/>
      <c r="AY651" s="1"/>
      <c r="AZ651" s="1"/>
      <c r="BA651" s="1"/>
      <c r="BB651" s="1"/>
      <c r="BC651" s="1"/>
      <c r="BD651" s="1"/>
      <c r="BE651" s="1"/>
      <c r="BF651" s="1"/>
      <c r="BG651" s="1"/>
      <c r="BH651" s="1"/>
      <c r="BI651" s="1"/>
      <c r="BJ651" s="1"/>
      <c r="BK651" s="1"/>
      <c r="BL651" s="1"/>
      <c r="BM651" s="1"/>
      <c r="BN651" s="1"/>
      <c r="BO651" s="1"/>
      <c r="BP651" s="1"/>
      <c r="BQ651" s="1"/>
      <c r="BR651" s="1"/>
    </row>
    <row r="652" spans="1:70" ht="14.25" customHeight="1" x14ac:dyDescent="0.3">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c r="AC652" s="1"/>
      <c r="AD652" s="1"/>
      <c r="AE652" s="1"/>
      <c r="AF652" s="1"/>
      <c r="AG652" s="1"/>
      <c r="AH652" s="1"/>
      <c r="AI652" s="1"/>
      <c r="AJ652" s="1"/>
      <c r="AK652" s="1"/>
      <c r="AL652" s="1"/>
      <c r="AM652" s="1"/>
      <c r="AN652" s="1"/>
      <c r="AO652" s="1"/>
      <c r="AP652" s="1"/>
      <c r="AQ652" s="1"/>
      <c r="AR652" s="1"/>
      <c r="AS652" s="1"/>
      <c r="AT652" s="1"/>
      <c r="AU652" s="1"/>
      <c r="AV652" s="1"/>
      <c r="AW652" s="1"/>
      <c r="AX652" s="1"/>
      <c r="AY652" s="1"/>
      <c r="AZ652" s="1"/>
      <c r="BA652" s="1"/>
      <c r="BB652" s="1"/>
      <c r="BC652" s="1"/>
      <c r="BD652" s="1"/>
      <c r="BE652" s="1"/>
      <c r="BF652" s="1"/>
      <c r="BG652" s="1"/>
      <c r="BH652" s="1"/>
      <c r="BI652" s="1"/>
      <c r="BJ652" s="1"/>
      <c r="BK652" s="1"/>
      <c r="BL652" s="1"/>
      <c r="BM652" s="1"/>
      <c r="BN652" s="1"/>
      <c r="BO652" s="1"/>
      <c r="BP652" s="1"/>
      <c r="BQ652" s="1"/>
      <c r="BR652" s="1"/>
    </row>
    <row r="653" spans="1:70" ht="14.25" customHeight="1" x14ac:dyDescent="0.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c r="AC653" s="1"/>
      <c r="AD653" s="1"/>
      <c r="AE653" s="1"/>
      <c r="AF653" s="1"/>
      <c r="AG653" s="1"/>
      <c r="AH653" s="1"/>
      <c r="AI653" s="1"/>
      <c r="AJ653" s="1"/>
      <c r="AK653" s="1"/>
      <c r="AL653" s="1"/>
      <c r="AM653" s="1"/>
      <c r="AN653" s="1"/>
      <c r="AO653" s="1"/>
      <c r="AP653" s="1"/>
      <c r="AQ653" s="1"/>
      <c r="AR653" s="1"/>
      <c r="AS653" s="1"/>
      <c r="AT653" s="1"/>
      <c r="AU653" s="1"/>
      <c r="AV653" s="1"/>
      <c r="AW653" s="1"/>
      <c r="AX653" s="1"/>
      <c r="AY653" s="1"/>
      <c r="AZ653" s="1"/>
      <c r="BA653" s="1"/>
      <c r="BB653" s="1"/>
      <c r="BC653" s="1"/>
      <c r="BD653" s="1"/>
      <c r="BE653" s="1"/>
      <c r="BF653" s="1"/>
      <c r="BG653" s="1"/>
      <c r="BH653" s="1"/>
      <c r="BI653" s="1"/>
      <c r="BJ653" s="1"/>
      <c r="BK653" s="1"/>
      <c r="BL653" s="1"/>
      <c r="BM653" s="1"/>
      <c r="BN653" s="1"/>
      <c r="BO653" s="1"/>
      <c r="BP653" s="1"/>
      <c r="BQ653" s="1"/>
      <c r="BR653" s="1"/>
    </row>
    <row r="654" spans="1:70" ht="14.25" customHeight="1" x14ac:dyDescent="0.3">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c r="AC654" s="1"/>
      <c r="AD654" s="1"/>
      <c r="AE654" s="1"/>
      <c r="AF654" s="1"/>
      <c r="AG654" s="1"/>
      <c r="AH654" s="1"/>
      <c r="AI654" s="1"/>
      <c r="AJ654" s="1"/>
      <c r="AK654" s="1"/>
      <c r="AL654" s="1"/>
      <c r="AM654" s="1"/>
      <c r="AN654" s="1"/>
      <c r="AO654" s="1"/>
      <c r="AP654" s="1"/>
      <c r="AQ654" s="1"/>
      <c r="AR654" s="1"/>
      <c r="AS654" s="1"/>
      <c r="AT654" s="1"/>
      <c r="AU654" s="1"/>
      <c r="AV654" s="1"/>
      <c r="AW654" s="1"/>
      <c r="AX654" s="1"/>
      <c r="AY654" s="1"/>
      <c r="AZ654" s="1"/>
      <c r="BA654" s="1"/>
      <c r="BB654" s="1"/>
      <c r="BC654" s="1"/>
      <c r="BD654" s="1"/>
      <c r="BE654" s="1"/>
      <c r="BF654" s="1"/>
      <c r="BG654" s="1"/>
      <c r="BH654" s="1"/>
      <c r="BI654" s="1"/>
      <c r="BJ654" s="1"/>
      <c r="BK654" s="1"/>
      <c r="BL654" s="1"/>
      <c r="BM654" s="1"/>
      <c r="BN654" s="1"/>
      <c r="BO654" s="1"/>
      <c r="BP654" s="1"/>
      <c r="BQ654" s="1"/>
      <c r="BR654" s="1"/>
    </row>
    <row r="655" spans="1:70" ht="14.25" customHeight="1" x14ac:dyDescent="0.3">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c r="AC655" s="1"/>
      <c r="AD655" s="1"/>
      <c r="AE655" s="1"/>
      <c r="AF655" s="1"/>
      <c r="AG655" s="1"/>
      <c r="AH655" s="1"/>
      <c r="AI655" s="1"/>
      <c r="AJ655" s="1"/>
      <c r="AK655" s="1"/>
      <c r="AL655" s="1"/>
      <c r="AM655" s="1"/>
      <c r="AN655" s="1"/>
      <c r="AO655" s="1"/>
      <c r="AP655" s="1"/>
      <c r="AQ655" s="1"/>
      <c r="AR655" s="1"/>
      <c r="AS655" s="1"/>
      <c r="AT655" s="1"/>
      <c r="AU655" s="1"/>
      <c r="AV655" s="1"/>
      <c r="AW655" s="1"/>
      <c r="AX655" s="1"/>
      <c r="AY655" s="1"/>
      <c r="AZ655" s="1"/>
      <c r="BA655" s="1"/>
      <c r="BB655" s="1"/>
      <c r="BC655" s="1"/>
      <c r="BD655" s="1"/>
      <c r="BE655" s="1"/>
      <c r="BF655" s="1"/>
      <c r="BG655" s="1"/>
      <c r="BH655" s="1"/>
      <c r="BI655" s="1"/>
      <c r="BJ655" s="1"/>
      <c r="BK655" s="1"/>
      <c r="BL655" s="1"/>
      <c r="BM655" s="1"/>
      <c r="BN655" s="1"/>
      <c r="BO655" s="1"/>
      <c r="BP655" s="1"/>
      <c r="BQ655" s="1"/>
      <c r="BR655" s="1"/>
    </row>
    <row r="656" spans="1:70" ht="14.25" customHeight="1" x14ac:dyDescent="0.3">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c r="AC656" s="1"/>
      <c r="AD656" s="1"/>
      <c r="AE656" s="1"/>
      <c r="AF656" s="1"/>
      <c r="AG656" s="1"/>
      <c r="AH656" s="1"/>
      <c r="AI656" s="1"/>
      <c r="AJ656" s="1"/>
      <c r="AK656" s="1"/>
      <c r="AL656" s="1"/>
      <c r="AM656" s="1"/>
      <c r="AN656" s="1"/>
      <c r="AO656" s="1"/>
      <c r="AP656" s="1"/>
      <c r="AQ656" s="1"/>
      <c r="AR656" s="1"/>
      <c r="AS656" s="1"/>
      <c r="AT656" s="1"/>
      <c r="AU656" s="1"/>
      <c r="AV656" s="1"/>
      <c r="AW656" s="1"/>
      <c r="AX656" s="1"/>
      <c r="AY656" s="1"/>
      <c r="AZ656" s="1"/>
      <c r="BA656" s="1"/>
      <c r="BB656" s="1"/>
      <c r="BC656" s="1"/>
      <c r="BD656" s="1"/>
      <c r="BE656" s="1"/>
      <c r="BF656" s="1"/>
      <c r="BG656" s="1"/>
      <c r="BH656" s="1"/>
      <c r="BI656" s="1"/>
      <c r="BJ656" s="1"/>
      <c r="BK656" s="1"/>
      <c r="BL656" s="1"/>
      <c r="BM656" s="1"/>
      <c r="BN656" s="1"/>
      <c r="BO656" s="1"/>
      <c r="BP656" s="1"/>
      <c r="BQ656" s="1"/>
      <c r="BR656" s="1"/>
    </row>
    <row r="657" spans="1:70" ht="14.25" customHeight="1" x14ac:dyDescent="0.3">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c r="AC657" s="1"/>
      <c r="AD657" s="1"/>
      <c r="AE657" s="1"/>
      <c r="AF657" s="1"/>
      <c r="AG657" s="1"/>
      <c r="AH657" s="1"/>
      <c r="AI657" s="1"/>
      <c r="AJ657" s="1"/>
      <c r="AK657" s="1"/>
      <c r="AL657" s="1"/>
      <c r="AM657" s="1"/>
      <c r="AN657" s="1"/>
      <c r="AO657" s="1"/>
      <c r="AP657" s="1"/>
      <c r="AQ657" s="1"/>
      <c r="AR657" s="1"/>
      <c r="AS657" s="1"/>
      <c r="AT657" s="1"/>
      <c r="AU657" s="1"/>
      <c r="AV657" s="1"/>
      <c r="AW657" s="1"/>
      <c r="AX657" s="1"/>
      <c r="AY657" s="1"/>
      <c r="AZ657" s="1"/>
      <c r="BA657" s="1"/>
      <c r="BB657" s="1"/>
      <c r="BC657" s="1"/>
      <c r="BD657" s="1"/>
      <c r="BE657" s="1"/>
      <c r="BF657" s="1"/>
      <c r="BG657" s="1"/>
      <c r="BH657" s="1"/>
      <c r="BI657" s="1"/>
      <c r="BJ657" s="1"/>
      <c r="BK657" s="1"/>
      <c r="BL657" s="1"/>
      <c r="BM657" s="1"/>
      <c r="BN657" s="1"/>
      <c r="BO657" s="1"/>
      <c r="BP657" s="1"/>
      <c r="BQ657" s="1"/>
      <c r="BR657" s="1"/>
    </row>
    <row r="658" spans="1:70" ht="14.25" customHeight="1" x14ac:dyDescent="0.3">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c r="AC658" s="1"/>
      <c r="AD658" s="1"/>
      <c r="AE658" s="1"/>
      <c r="AF658" s="1"/>
      <c r="AG658" s="1"/>
      <c r="AH658" s="1"/>
      <c r="AI658" s="1"/>
      <c r="AJ658" s="1"/>
      <c r="AK658" s="1"/>
      <c r="AL658" s="1"/>
      <c r="AM658" s="1"/>
      <c r="AN658" s="1"/>
      <c r="AO658" s="1"/>
      <c r="AP658" s="1"/>
      <c r="AQ658" s="1"/>
      <c r="AR658" s="1"/>
      <c r="AS658" s="1"/>
      <c r="AT658" s="1"/>
      <c r="AU658" s="1"/>
      <c r="AV658" s="1"/>
      <c r="AW658" s="1"/>
      <c r="AX658" s="1"/>
      <c r="AY658" s="1"/>
      <c r="AZ658" s="1"/>
      <c r="BA658" s="1"/>
      <c r="BB658" s="1"/>
      <c r="BC658" s="1"/>
      <c r="BD658" s="1"/>
      <c r="BE658" s="1"/>
      <c r="BF658" s="1"/>
      <c r="BG658" s="1"/>
      <c r="BH658" s="1"/>
      <c r="BI658" s="1"/>
      <c r="BJ658" s="1"/>
      <c r="BK658" s="1"/>
      <c r="BL658" s="1"/>
      <c r="BM658" s="1"/>
      <c r="BN658" s="1"/>
      <c r="BO658" s="1"/>
      <c r="BP658" s="1"/>
      <c r="BQ658" s="1"/>
      <c r="BR658" s="1"/>
    </row>
    <row r="659" spans="1:70" ht="14.25" customHeight="1" x14ac:dyDescent="0.3">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c r="AC659" s="1"/>
      <c r="AD659" s="1"/>
      <c r="AE659" s="1"/>
      <c r="AF659" s="1"/>
      <c r="AG659" s="1"/>
      <c r="AH659" s="1"/>
      <c r="AI659" s="1"/>
      <c r="AJ659" s="1"/>
      <c r="AK659" s="1"/>
      <c r="AL659" s="1"/>
      <c r="AM659" s="1"/>
      <c r="AN659" s="1"/>
      <c r="AO659" s="1"/>
      <c r="AP659" s="1"/>
      <c r="AQ659" s="1"/>
      <c r="AR659" s="1"/>
      <c r="AS659" s="1"/>
      <c r="AT659" s="1"/>
      <c r="AU659" s="1"/>
      <c r="AV659" s="1"/>
      <c r="AW659" s="1"/>
      <c r="AX659" s="1"/>
      <c r="AY659" s="1"/>
      <c r="AZ659" s="1"/>
      <c r="BA659" s="1"/>
      <c r="BB659" s="1"/>
      <c r="BC659" s="1"/>
      <c r="BD659" s="1"/>
      <c r="BE659" s="1"/>
      <c r="BF659" s="1"/>
      <c r="BG659" s="1"/>
      <c r="BH659" s="1"/>
      <c r="BI659" s="1"/>
      <c r="BJ659" s="1"/>
      <c r="BK659" s="1"/>
      <c r="BL659" s="1"/>
      <c r="BM659" s="1"/>
      <c r="BN659" s="1"/>
      <c r="BO659" s="1"/>
      <c r="BP659" s="1"/>
      <c r="BQ659" s="1"/>
      <c r="BR659" s="1"/>
    </row>
    <row r="660" spans="1:70" ht="14.25" customHeight="1" x14ac:dyDescent="0.3">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c r="AC660" s="1"/>
      <c r="AD660" s="1"/>
      <c r="AE660" s="1"/>
      <c r="AF660" s="1"/>
      <c r="AG660" s="1"/>
      <c r="AH660" s="1"/>
      <c r="AI660" s="1"/>
      <c r="AJ660" s="1"/>
      <c r="AK660" s="1"/>
      <c r="AL660" s="1"/>
      <c r="AM660" s="1"/>
      <c r="AN660" s="1"/>
      <c r="AO660" s="1"/>
      <c r="AP660" s="1"/>
      <c r="AQ660" s="1"/>
      <c r="AR660" s="1"/>
      <c r="AS660" s="1"/>
      <c r="AT660" s="1"/>
      <c r="AU660" s="1"/>
      <c r="AV660" s="1"/>
      <c r="AW660" s="1"/>
      <c r="AX660" s="1"/>
      <c r="AY660" s="1"/>
      <c r="AZ660" s="1"/>
      <c r="BA660" s="1"/>
      <c r="BB660" s="1"/>
      <c r="BC660" s="1"/>
      <c r="BD660" s="1"/>
      <c r="BE660" s="1"/>
      <c r="BF660" s="1"/>
      <c r="BG660" s="1"/>
      <c r="BH660" s="1"/>
      <c r="BI660" s="1"/>
      <c r="BJ660" s="1"/>
      <c r="BK660" s="1"/>
      <c r="BL660" s="1"/>
      <c r="BM660" s="1"/>
      <c r="BN660" s="1"/>
      <c r="BO660" s="1"/>
      <c r="BP660" s="1"/>
      <c r="BQ660" s="1"/>
      <c r="BR660" s="1"/>
    </row>
    <row r="661" spans="1:70" ht="14.25" customHeight="1" x14ac:dyDescent="0.3">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c r="AC661" s="1"/>
      <c r="AD661" s="1"/>
      <c r="AE661" s="1"/>
      <c r="AF661" s="1"/>
      <c r="AG661" s="1"/>
      <c r="AH661" s="1"/>
      <c r="AI661" s="1"/>
      <c r="AJ661" s="1"/>
      <c r="AK661" s="1"/>
      <c r="AL661" s="1"/>
      <c r="AM661" s="1"/>
      <c r="AN661" s="1"/>
      <c r="AO661" s="1"/>
      <c r="AP661" s="1"/>
      <c r="AQ661" s="1"/>
      <c r="AR661" s="1"/>
      <c r="AS661" s="1"/>
      <c r="AT661" s="1"/>
      <c r="AU661" s="1"/>
      <c r="AV661" s="1"/>
      <c r="AW661" s="1"/>
      <c r="AX661" s="1"/>
      <c r="AY661" s="1"/>
      <c r="AZ661" s="1"/>
      <c r="BA661" s="1"/>
      <c r="BB661" s="1"/>
      <c r="BC661" s="1"/>
      <c r="BD661" s="1"/>
      <c r="BE661" s="1"/>
      <c r="BF661" s="1"/>
      <c r="BG661" s="1"/>
      <c r="BH661" s="1"/>
      <c r="BI661" s="1"/>
      <c r="BJ661" s="1"/>
      <c r="BK661" s="1"/>
      <c r="BL661" s="1"/>
      <c r="BM661" s="1"/>
      <c r="BN661" s="1"/>
      <c r="BO661" s="1"/>
      <c r="BP661" s="1"/>
      <c r="BQ661" s="1"/>
      <c r="BR661" s="1"/>
    </row>
    <row r="662" spans="1:70" ht="14.25" customHeight="1" x14ac:dyDescent="0.3">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c r="AC662" s="1"/>
      <c r="AD662" s="1"/>
      <c r="AE662" s="1"/>
      <c r="AF662" s="1"/>
      <c r="AG662" s="1"/>
      <c r="AH662" s="1"/>
      <c r="AI662" s="1"/>
      <c r="AJ662" s="1"/>
      <c r="AK662" s="1"/>
      <c r="AL662" s="1"/>
      <c r="AM662" s="1"/>
      <c r="AN662" s="1"/>
      <c r="AO662" s="1"/>
      <c r="AP662" s="1"/>
      <c r="AQ662" s="1"/>
      <c r="AR662" s="1"/>
      <c r="AS662" s="1"/>
      <c r="AT662" s="1"/>
      <c r="AU662" s="1"/>
      <c r="AV662" s="1"/>
      <c r="AW662" s="1"/>
      <c r="AX662" s="1"/>
      <c r="AY662" s="1"/>
      <c r="AZ662" s="1"/>
      <c r="BA662" s="1"/>
      <c r="BB662" s="1"/>
      <c r="BC662" s="1"/>
      <c r="BD662" s="1"/>
      <c r="BE662" s="1"/>
      <c r="BF662" s="1"/>
      <c r="BG662" s="1"/>
      <c r="BH662" s="1"/>
      <c r="BI662" s="1"/>
      <c r="BJ662" s="1"/>
      <c r="BK662" s="1"/>
      <c r="BL662" s="1"/>
      <c r="BM662" s="1"/>
      <c r="BN662" s="1"/>
      <c r="BO662" s="1"/>
      <c r="BP662" s="1"/>
      <c r="BQ662" s="1"/>
      <c r="BR662" s="1"/>
    </row>
    <row r="663" spans="1:70" ht="14.25" customHeight="1" x14ac:dyDescent="0.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c r="AC663" s="1"/>
      <c r="AD663" s="1"/>
      <c r="AE663" s="1"/>
      <c r="AF663" s="1"/>
      <c r="AG663" s="1"/>
      <c r="AH663" s="1"/>
      <c r="AI663" s="1"/>
      <c r="AJ663" s="1"/>
      <c r="AK663" s="1"/>
      <c r="AL663" s="1"/>
      <c r="AM663" s="1"/>
      <c r="AN663" s="1"/>
      <c r="AO663" s="1"/>
      <c r="AP663" s="1"/>
      <c r="AQ663" s="1"/>
      <c r="AR663" s="1"/>
      <c r="AS663" s="1"/>
      <c r="AT663" s="1"/>
      <c r="AU663" s="1"/>
      <c r="AV663" s="1"/>
      <c r="AW663" s="1"/>
      <c r="AX663" s="1"/>
      <c r="AY663" s="1"/>
      <c r="AZ663" s="1"/>
      <c r="BA663" s="1"/>
      <c r="BB663" s="1"/>
      <c r="BC663" s="1"/>
      <c r="BD663" s="1"/>
      <c r="BE663" s="1"/>
      <c r="BF663" s="1"/>
      <c r="BG663" s="1"/>
      <c r="BH663" s="1"/>
      <c r="BI663" s="1"/>
      <c r="BJ663" s="1"/>
      <c r="BK663" s="1"/>
      <c r="BL663" s="1"/>
      <c r="BM663" s="1"/>
      <c r="BN663" s="1"/>
      <c r="BO663" s="1"/>
      <c r="BP663" s="1"/>
      <c r="BQ663" s="1"/>
      <c r="BR663" s="1"/>
    </row>
    <row r="664" spans="1:70" ht="14.25" customHeight="1" x14ac:dyDescent="0.3">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c r="AC664" s="1"/>
      <c r="AD664" s="1"/>
      <c r="AE664" s="1"/>
      <c r="AF664" s="1"/>
      <c r="AG664" s="1"/>
      <c r="AH664" s="1"/>
      <c r="AI664" s="1"/>
      <c r="AJ664" s="1"/>
      <c r="AK664" s="1"/>
      <c r="AL664" s="1"/>
      <c r="AM664" s="1"/>
      <c r="AN664" s="1"/>
      <c r="AO664" s="1"/>
      <c r="AP664" s="1"/>
      <c r="AQ664" s="1"/>
      <c r="AR664" s="1"/>
      <c r="AS664" s="1"/>
      <c r="AT664" s="1"/>
      <c r="AU664" s="1"/>
      <c r="AV664" s="1"/>
      <c r="AW664" s="1"/>
      <c r="AX664" s="1"/>
      <c r="AY664" s="1"/>
      <c r="AZ664" s="1"/>
      <c r="BA664" s="1"/>
      <c r="BB664" s="1"/>
      <c r="BC664" s="1"/>
      <c r="BD664" s="1"/>
      <c r="BE664" s="1"/>
      <c r="BF664" s="1"/>
      <c r="BG664" s="1"/>
      <c r="BH664" s="1"/>
      <c r="BI664" s="1"/>
      <c r="BJ664" s="1"/>
      <c r="BK664" s="1"/>
      <c r="BL664" s="1"/>
      <c r="BM664" s="1"/>
      <c r="BN664" s="1"/>
      <c r="BO664" s="1"/>
      <c r="BP664" s="1"/>
      <c r="BQ664" s="1"/>
      <c r="BR664" s="1"/>
    </row>
    <row r="665" spans="1:70" ht="14.25" customHeight="1" x14ac:dyDescent="0.3">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c r="AC665" s="1"/>
      <c r="AD665" s="1"/>
      <c r="AE665" s="1"/>
      <c r="AF665" s="1"/>
      <c r="AG665" s="1"/>
      <c r="AH665" s="1"/>
      <c r="AI665" s="1"/>
      <c r="AJ665" s="1"/>
      <c r="AK665" s="1"/>
      <c r="AL665" s="1"/>
      <c r="AM665" s="1"/>
      <c r="AN665" s="1"/>
      <c r="AO665" s="1"/>
      <c r="AP665" s="1"/>
      <c r="AQ665" s="1"/>
      <c r="AR665" s="1"/>
      <c r="AS665" s="1"/>
      <c r="AT665" s="1"/>
      <c r="AU665" s="1"/>
      <c r="AV665" s="1"/>
      <c r="AW665" s="1"/>
      <c r="AX665" s="1"/>
      <c r="AY665" s="1"/>
      <c r="AZ665" s="1"/>
      <c r="BA665" s="1"/>
      <c r="BB665" s="1"/>
      <c r="BC665" s="1"/>
      <c r="BD665" s="1"/>
      <c r="BE665" s="1"/>
      <c r="BF665" s="1"/>
      <c r="BG665" s="1"/>
      <c r="BH665" s="1"/>
      <c r="BI665" s="1"/>
      <c r="BJ665" s="1"/>
      <c r="BK665" s="1"/>
      <c r="BL665" s="1"/>
      <c r="BM665" s="1"/>
      <c r="BN665" s="1"/>
      <c r="BO665" s="1"/>
      <c r="BP665" s="1"/>
      <c r="BQ665" s="1"/>
      <c r="BR665" s="1"/>
    </row>
    <row r="666" spans="1:70" ht="14.25" customHeight="1" x14ac:dyDescent="0.3">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c r="AC666" s="1"/>
      <c r="AD666" s="1"/>
      <c r="AE666" s="1"/>
      <c r="AF666" s="1"/>
      <c r="AG666" s="1"/>
      <c r="AH666" s="1"/>
      <c r="AI666" s="1"/>
      <c r="AJ666" s="1"/>
      <c r="AK666" s="1"/>
      <c r="AL666" s="1"/>
      <c r="AM666" s="1"/>
      <c r="AN666" s="1"/>
      <c r="AO666" s="1"/>
      <c r="AP666" s="1"/>
      <c r="AQ666" s="1"/>
      <c r="AR666" s="1"/>
      <c r="AS666" s="1"/>
      <c r="AT666" s="1"/>
      <c r="AU666" s="1"/>
      <c r="AV666" s="1"/>
      <c r="AW666" s="1"/>
      <c r="AX666" s="1"/>
      <c r="AY666" s="1"/>
      <c r="AZ666" s="1"/>
      <c r="BA666" s="1"/>
      <c r="BB666" s="1"/>
      <c r="BC666" s="1"/>
      <c r="BD666" s="1"/>
      <c r="BE666" s="1"/>
      <c r="BF666" s="1"/>
      <c r="BG666" s="1"/>
      <c r="BH666" s="1"/>
      <c r="BI666" s="1"/>
      <c r="BJ666" s="1"/>
      <c r="BK666" s="1"/>
      <c r="BL666" s="1"/>
      <c r="BM666" s="1"/>
      <c r="BN666" s="1"/>
      <c r="BO666" s="1"/>
      <c r="BP666" s="1"/>
      <c r="BQ666" s="1"/>
      <c r="BR666" s="1"/>
    </row>
    <row r="667" spans="1:70" ht="14.25" customHeight="1" x14ac:dyDescent="0.3">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c r="AC667" s="1"/>
      <c r="AD667" s="1"/>
      <c r="AE667" s="1"/>
      <c r="AF667" s="1"/>
      <c r="AG667" s="1"/>
      <c r="AH667" s="1"/>
      <c r="AI667" s="1"/>
      <c r="AJ667" s="1"/>
      <c r="AK667" s="1"/>
      <c r="AL667" s="1"/>
      <c r="AM667" s="1"/>
      <c r="AN667" s="1"/>
      <c r="AO667" s="1"/>
      <c r="AP667" s="1"/>
      <c r="AQ667" s="1"/>
      <c r="AR667" s="1"/>
      <c r="AS667" s="1"/>
      <c r="AT667" s="1"/>
      <c r="AU667" s="1"/>
      <c r="AV667" s="1"/>
      <c r="AW667" s="1"/>
      <c r="AX667" s="1"/>
      <c r="AY667" s="1"/>
      <c r="AZ667" s="1"/>
      <c r="BA667" s="1"/>
      <c r="BB667" s="1"/>
      <c r="BC667" s="1"/>
      <c r="BD667" s="1"/>
      <c r="BE667" s="1"/>
      <c r="BF667" s="1"/>
      <c r="BG667" s="1"/>
      <c r="BH667" s="1"/>
      <c r="BI667" s="1"/>
      <c r="BJ667" s="1"/>
      <c r="BK667" s="1"/>
      <c r="BL667" s="1"/>
      <c r="BM667" s="1"/>
      <c r="BN667" s="1"/>
      <c r="BO667" s="1"/>
      <c r="BP667" s="1"/>
      <c r="BQ667" s="1"/>
      <c r="BR667" s="1"/>
    </row>
    <row r="668" spans="1:70" ht="14.25" customHeight="1" x14ac:dyDescent="0.3">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c r="AC668" s="1"/>
      <c r="AD668" s="1"/>
      <c r="AE668" s="1"/>
      <c r="AF668" s="1"/>
      <c r="AG668" s="1"/>
      <c r="AH668" s="1"/>
      <c r="AI668" s="1"/>
      <c r="AJ668" s="1"/>
      <c r="AK668" s="1"/>
      <c r="AL668" s="1"/>
      <c r="AM668" s="1"/>
      <c r="AN668" s="1"/>
      <c r="AO668" s="1"/>
      <c r="AP668" s="1"/>
      <c r="AQ668" s="1"/>
      <c r="AR668" s="1"/>
      <c r="AS668" s="1"/>
      <c r="AT668" s="1"/>
      <c r="AU668" s="1"/>
      <c r="AV668" s="1"/>
      <c r="AW668" s="1"/>
      <c r="AX668" s="1"/>
      <c r="AY668" s="1"/>
      <c r="AZ668" s="1"/>
      <c r="BA668" s="1"/>
      <c r="BB668" s="1"/>
      <c r="BC668" s="1"/>
      <c r="BD668" s="1"/>
      <c r="BE668" s="1"/>
      <c r="BF668" s="1"/>
      <c r="BG668" s="1"/>
      <c r="BH668" s="1"/>
      <c r="BI668" s="1"/>
      <c r="BJ668" s="1"/>
      <c r="BK668" s="1"/>
      <c r="BL668" s="1"/>
      <c r="BM668" s="1"/>
      <c r="BN668" s="1"/>
      <c r="BO668" s="1"/>
      <c r="BP668" s="1"/>
      <c r="BQ668" s="1"/>
      <c r="BR668" s="1"/>
    </row>
    <row r="669" spans="1:70" ht="14.25" customHeight="1" x14ac:dyDescent="0.3">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c r="AC669" s="1"/>
      <c r="AD669" s="1"/>
      <c r="AE669" s="1"/>
      <c r="AF669" s="1"/>
      <c r="AG669" s="1"/>
      <c r="AH669" s="1"/>
      <c r="AI669" s="1"/>
      <c r="AJ669" s="1"/>
      <c r="AK669" s="1"/>
      <c r="AL669" s="1"/>
      <c r="AM669" s="1"/>
      <c r="AN669" s="1"/>
      <c r="AO669" s="1"/>
      <c r="AP669" s="1"/>
      <c r="AQ669" s="1"/>
      <c r="AR669" s="1"/>
      <c r="AS669" s="1"/>
      <c r="AT669" s="1"/>
      <c r="AU669" s="1"/>
      <c r="AV669" s="1"/>
      <c r="AW669" s="1"/>
      <c r="AX669" s="1"/>
      <c r="AY669" s="1"/>
      <c r="AZ669" s="1"/>
      <c r="BA669" s="1"/>
      <c r="BB669" s="1"/>
      <c r="BC669" s="1"/>
      <c r="BD669" s="1"/>
      <c r="BE669" s="1"/>
      <c r="BF669" s="1"/>
      <c r="BG669" s="1"/>
      <c r="BH669" s="1"/>
      <c r="BI669" s="1"/>
      <c r="BJ669" s="1"/>
      <c r="BK669" s="1"/>
      <c r="BL669" s="1"/>
      <c r="BM669" s="1"/>
      <c r="BN669" s="1"/>
      <c r="BO669" s="1"/>
      <c r="BP669" s="1"/>
      <c r="BQ669" s="1"/>
      <c r="BR669" s="1"/>
    </row>
    <row r="670" spans="1:70" ht="14.25" customHeight="1" x14ac:dyDescent="0.3">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c r="AC670" s="1"/>
      <c r="AD670" s="1"/>
      <c r="AE670" s="1"/>
      <c r="AF670" s="1"/>
      <c r="AG670" s="1"/>
      <c r="AH670" s="1"/>
      <c r="AI670" s="1"/>
      <c r="AJ670" s="1"/>
      <c r="AK670" s="1"/>
      <c r="AL670" s="1"/>
      <c r="AM670" s="1"/>
      <c r="AN670" s="1"/>
      <c r="AO670" s="1"/>
      <c r="AP670" s="1"/>
      <c r="AQ670" s="1"/>
      <c r="AR670" s="1"/>
      <c r="AS670" s="1"/>
      <c r="AT670" s="1"/>
      <c r="AU670" s="1"/>
      <c r="AV670" s="1"/>
      <c r="AW670" s="1"/>
      <c r="AX670" s="1"/>
      <c r="AY670" s="1"/>
      <c r="AZ670" s="1"/>
      <c r="BA670" s="1"/>
      <c r="BB670" s="1"/>
      <c r="BC670" s="1"/>
      <c r="BD670" s="1"/>
      <c r="BE670" s="1"/>
      <c r="BF670" s="1"/>
      <c r="BG670" s="1"/>
      <c r="BH670" s="1"/>
      <c r="BI670" s="1"/>
      <c r="BJ670" s="1"/>
      <c r="BK670" s="1"/>
      <c r="BL670" s="1"/>
      <c r="BM670" s="1"/>
      <c r="BN670" s="1"/>
      <c r="BO670" s="1"/>
      <c r="BP670" s="1"/>
      <c r="BQ670" s="1"/>
      <c r="BR670" s="1"/>
    </row>
    <row r="671" spans="1:70" ht="14.25" customHeight="1" x14ac:dyDescent="0.3">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c r="AC671" s="1"/>
      <c r="AD671" s="1"/>
      <c r="AE671" s="1"/>
      <c r="AF671" s="1"/>
      <c r="AG671" s="1"/>
      <c r="AH671" s="1"/>
      <c r="AI671" s="1"/>
      <c r="AJ671" s="1"/>
      <c r="AK671" s="1"/>
      <c r="AL671" s="1"/>
      <c r="AM671" s="1"/>
      <c r="AN671" s="1"/>
      <c r="AO671" s="1"/>
      <c r="AP671" s="1"/>
      <c r="AQ671" s="1"/>
      <c r="AR671" s="1"/>
      <c r="AS671" s="1"/>
      <c r="AT671" s="1"/>
      <c r="AU671" s="1"/>
      <c r="AV671" s="1"/>
      <c r="AW671" s="1"/>
      <c r="AX671" s="1"/>
      <c r="AY671" s="1"/>
      <c r="AZ671" s="1"/>
      <c r="BA671" s="1"/>
      <c r="BB671" s="1"/>
      <c r="BC671" s="1"/>
      <c r="BD671" s="1"/>
      <c r="BE671" s="1"/>
      <c r="BF671" s="1"/>
      <c r="BG671" s="1"/>
      <c r="BH671" s="1"/>
      <c r="BI671" s="1"/>
      <c r="BJ671" s="1"/>
      <c r="BK671" s="1"/>
      <c r="BL671" s="1"/>
      <c r="BM671" s="1"/>
      <c r="BN671" s="1"/>
      <c r="BO671" s="1"/>
      <c r="BP671" s="1"/>
      <c r="BQ671" s="1"/>
      <c r="BR671" s="1"/>
    </row>
    <row r="672" spans="1:70" ht="14.25" customHeight="1" x14ac:dyDescent="0.3">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c r="AC672" s="1"/>
      <c r="AD672" s="1"/>
      <c r="AE672" s="1"/>
      <c r="AF672" s="1"/>
      <c r="AG672" s="1"/>
      <c r="AH672" s="1"/>
      <c r="AI672" s="1"/>
      <c r="AJ672" s="1"/>
      <c r="AK672" s="1"/>
      <c r="AL672" s="1"/>
      <c r="AM672" s="1"/>
      <c r="AN672" s="1"/>
      <c r="AO672" s="1"/>
      <c r="AP672" s="1"/>
      <c r="AQ672" s="1"/>
      <c r="AR672" s="1"/>
      <c r="AS672" s="1"/>
      <c r="AT672" s="1"/>
      <c r="AU672" s="1"/>
      <c r="AV672" s="1"/>
      <c r="AW672" s="1"/>
      <c r="AX672" s="1"/>
      <c r="AY672" s="1"/>
      <c r="AZ672" s="1"/>
      <c r="BA672" s="1"/>
      <c r="BB672" s="1"/>
      <c r="BC672" s="1"/>
      <c r="BD672" s="1"/>
      <c r="BE672" s="1"/>
      <c r="BF672" s="1"/>
      <c r="BG672" s="1"/>
      <c r="BH672" s="1"/>
      <c r="BI672" s="1"/>
      <c r="BJ672" s="1"/>
      <c r="BK672" s="1"/>
      <c r="BL672" s="1"/>
      <c r="BM672" s="1"/>
      <c r="BN672" s="1"/>
      <c r="BO672" s="1"/>
      <c r="BP672" s="1"/>
      <c r="BQ672" s="1"/>
      <c r="BR672" s="1"/>
    </row>
    <row r="673" spans="1:70" ht="14.25" customHeight="1" x14ac:dyDescent="0.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c r="AC673" s="1"/>
      <c r="AD673" s="1"/>
      <c r="AE673" s="1"/>
      <c r="AF673" s="1"/>
      <c r="AG673" s="1"/>
      <c r="AH673" s="1"/>
      <c r="AI673" s="1"/>
      <c r="AJ673" s="1"/>
      <c r="AK673" s="1"/>
      <c r="AL673" s="1"/>
      <c r="AM673" s="1"/>
      <c r="AN673" s="1"/>
      <c r="AO673" s="1"/>
      <c r="AP673" s="1"/>
      <c r="AQ673" s="1"/>
      <c r="AR673" s="1"/>
      <c r="AS673" s="1"/>
      <c r="AT673" s="1"/>
      <c r="AU673" s="1"/>
      <c r="AV673" s="1"/>
      <c r="AW673" s="1"/>
      <c r="AX673" s="1"/>
      <c r="AY673" s="1"/>
      <c r="AZ673" s="1"/>
      <c r="BA673" s="1"/>
      <c r="BB673" s="1"/>
      <c r="BC673" s="1"/>
      <c r="BD673" s="1"/>
      <c r="BE673" s="1"/>
      <c r="BF673" s="1"/>
      <c r="BG673" s="1"/>
      <c r="BH673" s="1"/>
      <c r="BI673" s="1"/>
      <c r="BJ673" s="1"/>
      <c r="BK673" s="1"/>
      <c r="BL673" s="1"/>
      <c r="BM673" s="1"/>
      <c r="BN673" s="1"/>
      <c r="BO673" s="1"/>
      <c r="BP673" s="1"/>
      <c r="BQ673" s="1"/>
      <c r="BR673" s="1"/>
    </row>
    <row r="674" spans="1:70" ht="14.25" customHeight="1" x14ac:dyDescent="0.3">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c r="AC674" s="1"/>
      <c r="AD674" s="1"/>
      <c r="AE674" s="1"/>
      <c r="AF674" s="1"/>
      <c r="AG674" s="1"/>
      <c r="AH674" s="1"/>
      <c r="AI674" s="1"/>
      <c r="AJ674" s="1"/>
      <c r="AK674" s="1"/>
      <c r="AL674" s="1"/>
      <c r="AM674" s="1"/>
      <c r="AN674" s="1"/>
      <c r="AO674" s="1"/>
      <c r="AP674" s="1"/>
      <c r="AQ674" s="1"/>
      <c r="AR674" s="1"/>
      <c r="AS674" s="1"/>
      <c r="AT674" s="1"/>
      <c r="AU674" s="1"/>
      <c r="AV674" s="1"/>
      <c r="AW674" s="1"/>
      <c r="AX674" s="1"/>
      <c r="AY674" s="1"/>
      <c r="AZ674" s="1"/>
      <c r="BA674" s="1"/>
      <c r="BB674" s="1"/>
      <c r="BC674" s="1"/>
      <c r="BD674" s="1"/>
      <c r="BE674" s="1"/>
      <c r="BF674" s="1"/>
      <c r="BG674" s="1"/>
      <c r="BH674" s="1"/>
      <c r="BI674" s="1"/>
      <c r="BJ674" s="1"/>
      <c r="BK674" s="1"/>
      <c r="BL674" s="1"/>
      <c r="BM674" s="1"/>
      <c r="BN674" s="1"/>
      <c r="BO674" s="1"/>
      <c r="BP674" s="1"/>
      <c r="BQ674" s="1"/>
      <c r="BR674" s="1"/>
    </row>
    <row r="675" spans="1:70" ht="14.25" customHeight="1" x14ac:dyDescent="0.3">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c r="AC675" s="1"/>
      <c r="AD675" s="1"/>
      <c r="AE675" s="1"/>
      <c r="AF675" s="1"/>
      <c r="AG675" s="1"/>
      <c r="AH675" s="1"/>
      <c r="AI675" s="1"/>
      <c r="AJ675" s="1"/>
      <c r="AK675" s="1"/>
      <c r="AL675" s="1"/>
      <c r="AM675" s="1"/>
      <c r="AN675" s="1"/>
      <c r="AO675" s="1"/>
      <c r="AP675" s="1"/>
      <c r="AQ675" s="1"/>
      <c r="AR675" s="1"/>
      <c r="AS675" s="1"/>
      <c r="AT675" s="1"/>
      <c r="AU675" s="1"/>
      <c r="AV675" s="1"/>
      <c r="AW675" s="1"/>
      <c r="AX675" s="1"/>
      <c r="AY675" s="1"/>
      <c r="AZ675" s="1"/>
      <c r="BA675" s="1"/>
      <c r="BB675" s="1"/>
      <c r="BC675" s="1"/>
      <c r="BD675" s="1"/>
      <c r="BE675" s="1"/>
      <c r="BF675" s="1"/>
      <c r="BG675" s="1"/>
      <c r="BH675" s="1"/>
      <c r="BI675" s="1"/>
      <c r="BJ675" s="1"/>
      <c r="BK675" s="1"/>
      <c r="BL675" s="1"/>
      <c r="BM675" s="1"/>
      <c r="BN675" s="1"/>
      <c r="BO675" s="1"/>
      <c r="BP675" s="1"/>
      <c r="BQ675" s="1"/>
      <c r="BR675" s="1"/>
    </row>
    <row r="676" spans="1:70" ht="14.25" customHeight="1" x14ac:dyDescent="0.3">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c r="AC676" s="1"/>
      <c r="AD676" s="1"/>
      <c r="AE676" s="1"/>
      <c r="AF676" s="1"/>
      <c r="AG676" s="1"/>
      <c r="AH676" s="1"/>
      <c r="AI676" s="1"/>
      <c r="AJ676" s="1"/>
      <c r="AK676" s="1"/>
      <c r="AL676" s="1"/>
      <c r="AM676" s="1"/>
      <c r="AN676" s="1"/>
      <c r="AO676" s="1"/>
      <c r="AP676" s="1"/>
      <c r="AQ676" s="1"/>
      <c r="AR676" s="1"/>
      <c r="AS676" s="1"/>
      <c r="AT676" s="1"/>
      <c r="AU676" s="1"/>
      <c r="AV676" s="1"/>
      <c r="AW676" s="1"/>
      <c r="AX676" s="1"/>
      <c r="AY676" s="1"/>
      <c r="AZ676" s="1"/>
      <c r="BA676" s="1"/>
      <c r="BB676" s="1"/>
      <c r="BC676" s="1"/>
      <c r="BD676" s="1"/>
      <c r="BE676" s="1"/>
      <c r="BF676" s="1"/>
      <c r="BG676" s="1"/>
      <c r="BH676" s="1"/>
      <c r="BI676" s="1"/>
      <c r="BJ676" s="1"/>
      <c r="BK676" s="1"/>
      <c r="BL676" s="1"/>
      <c r="BM676" s="1"/>
      <c r="BN676" s="1"/>
      <c r="BO676" s="1"/>
      <c r="BP676" s="1"/>
      <c r="BQ676" s="1"/>
      <c r="BR676" s="1"/>
    </row>
    <row r="677" spans="1:70" ht="14.25" customHeight="1" x14ac:dyDescent="0.3">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c r="AC677" s="1"/>
      <c r="AD677" s="1"/>
      <c r="AE677" s="1"/>
      <c r="AF677" s="1"/>
      <c r="AG677" s="1"/>
      <c r="AH677" s="1"/>
      <c r="AI677" s="1"/>
      <c r="AJ677" s="1"/>
      <c r="AK677" s="1"/>
      <c r="AL677" s="1"/>
      <c r="AM677" s="1"/>
      <c r="AN677" s="1"/>
      <c r="AO677" s="1"/>
      <c r="AP677" s="1"/>
      <c r="AQ677" s="1"/>
      <c r="AR677" s="1"/>
      <c r="AS677" s="1"/>
      <c r="AT677" s="1"/>
      <c r="AU677" s="1"/>
      <c r="AV677" s="1"/>
      <c r="AW677" s="1"/>
      <c r="AX677" s="1"/>
      <c r="AY677" s="1"/>
      <c r="AZ677" s="1"/>
      <c r="BA677" s="1"/>
      <c r="BB677" s="1"/>
      <c r="BC677" s="1"/>
      <c r="BD677" s="1"/>
      <c r="BE677" s="1"/>
      <c r="BF677" s="1"/>
      <c r="BG677" s="1"/>
      <c r="BH677" s="1"/>
      <c r="BI677" s="1"/>
      <c r="BJ677" s="1"/>
      <c r="BK677" s="1"/>
      <c r="BL677" s="1"/>
      <c r="BM677" s="1"/>
      <c r="BN677" s="1"/>
      <c r="BO677" s="1"/>
      <c r="BP677" s="1"/>
      <c r="BQ677" s="1"/>
      <c r="BR677" s="1"/>
    </row>
    <row r="678" spans="1:70" ht="14.25" customHeight="1" x14ac:dyDescent="0.3">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c r="AC678" s="1"/>
      <c r="AD678" s="1"/>
      <c r="AE678" s="1"/>
      <c r="AF678" s="1"/>
      <c r="AG678" s="1"/>
      <c r="AH678" s="1"/>
      <c r="AI678" s="1"/>
      <c r="AJ678" s="1"/>
      <c r="AK678" s="1"/>
      <c r="AL678" s="1"/>
      <c r="AM678" s="1"/>
      <c r="AN678" s="1"/>
      <c r="AO678" s="1"/>
      <c r="AP678" s="1"/>
      <c r="AQ678" s="1"/>
      <c r="AR678" s="1"/>
      <c r="AS678" s="1"/>
      <c r="AT678" s="1"/>
      <c r="AU678" s="1"/>
      <c r="AV678" s="1"/>
      <c r="AW678" s="1"/>
      <c r="AX678" s="1"/>
      <c r="AY678" s="1"/>
      <c r="AZ678" s="1"/>
      <c r="BA678" s="1"/>
      <c r="BB678" s="1"/>
      <c r="BC678" s="1"/>
      <c r="BD678" s="1"/>
      <c r="BE678" s="1"/>
      <c r="BF678" s="1"/>
      <c r="BG678" s="1"/>
      <c r="BH678" s="1"/>
      <c r="BI678" s="1"/>
      <c r="BJ678" s="1"/>
      <c r="BK678" s="1"/>
      <c r="BL678" s="1"/>
      <c r="BM678" s="1"/>
      <c r="BN678" s="1"/>
      <c r="BO678" s="1"/>
      <c r="BP678" s="1"/>
      <c r="BQ678" s="1"/>
      <c r="BR678" s="1"/>
    </row>
    <row r="679" spans="1:70" ht="14.25" customHeight="1" x14ac:dyDescent="0.3">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c r="AC679" s="1"/>
      <c r="AD679" s="1"/>
      <c r="AE679" s="1"/>
      <c r="AF679" s="1"/>
      <c r="AG679" s="1"/>
      <c r="AH679" s="1"/>
      <c r="AI679" s="1"/>
      <c r="AJ679" s="1"/>
      <c r="AK679" s="1"/>
      <c r="AL679" s="1"/>
      <c r="AM679" s="1"/>
      <c r="AN679" s="1"/>
      <c r="AO679" s="1"/>
      <c r="AP679" s="1"/>
      <c r="AQ679" s="1"/>
      <c r="AR679" s="1"/>
      <c r="AS679" s="1"/>
      <c r="AT679" s="1"/>
      <c r="AU679" s="1"/>
      <c r="AV679" s="1"/>
      <c r="AW679" s="1"/>
      <c r="AX679" s="1"/>
      <c r="AY679" s="1"/>
      <c r="AZ679" s="1"/>
      <c r="BA679" s="1"/>
      <c r="BB679" s="1"/>
      <c r="BC679" s="1"/>
      <c r="BD679" s="1"/>
      <c r="BE679" s="1"/>
      <c r="BF679" s="1"/>
      <c r="BG679" s="1"/>
      <c r="BH679" s="1"/>
      <c r="BI679" s="1"/>
      <c r="BJ679" s="1"/>
      <c r="BK679" s="1"/>
      <c r="BL679" s="1"/>
      <c r="BM679" s="1"/>
      <c r="BN679" s="1"/>
      <c r="BO679" s="1"/>
      <c r="BP679" s="1"/>
      <c r="BQ679" s="1"/>
      <c r="BR679" s="1"/>
    </row>
    <row r="680" spans="1:70" ht="14.25" customHeight="1" x14ac:dyDescent="0.3">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c r="AC680" s="1"/>
      <c r="AD680" s="1"/>
      <c r="AE680" s="1"/>
      <c r="AF680" s="1"/>
      <c r="AG680" s="1"/>
      <c r="AH680" s="1"/>
      <c r="AI680" s="1"/>
      <c r="AJ680" s="1"/>
      <c r="AK680" s="1"/>
      <c r="AL680" s="1"/>
      <c r="AM680" s="1"/>
      <c r="AN680" s="1"/>
      <c r="AO680" s="1"/>
      <c r="AP680" s="1"/>
      <c r="AQ680" s="1"/>
      <c r="AR680" s="1"/>
      <c r="AS680" s="1"/>
      <c r="AT680" s="1"/>
      <c r="AU680" s="1"/>
      <c r="AV680" s="1"/>
      <c r="AW680" s="1"/>
      <c r="AX680" s="1"/>
      <c r="AY680" s="1"/>
      <c r="AZ680" s="1"/>
      <c r="BA680" s="1"/>
      <c r="BB680" s="1"/>
      <c r="BC680" s="1"/>
      <c r="BD680" s="1"/>
      <c r="BE680" s="1"/>
      <c r="BF680" s="1"/>
      <c r="BG680" s="1"/>
      <c r="BH680" s="1"/>
      <c r="BI680" s="1"/>
      <c r="BJ680" s="1"/>
      <c r="BK680" s="1"/>
      <c r="BL680" s="1"/>
      <c r="BM680" s="1"/>
      <c r="BN680" s="1"/>
      <c r="BO680" s="1"/>
      <c r="BP680" s="1"/>
      <c r="BQ680" s="1"/>
      <c r="BR680" s="1"/>
    </row>
    <row r="681" spans="1:70" ht="14.25" customHeight="1" x14ac:dyDescent="0.3">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c r="AC681" s="1"/>
      <c r="AD681" s="1"/>
      <c r="AE681" s="1"/>
      <c r="AF681" s="1"/>
      <c r="AG681" s="1"/>
      <c r="AH681" s="1"/>
      <c r="AI681" s="1"/>
      <c r="AJ681" s="1"/>
      <c r="AK681" s="1"/>
      <c r="AL681" s="1"/>
      <c r="AM681" s="1"/>
      <c r="AN681" s="1"/>
      <c r="AO681" s="1"/>
      <c r="AP681" s="1"/>
      <c r="AQ681" s="1"/>
      <c r="AR681" s="1"/>
      <c r="AS681" s="1"/>
      <c r="AT681" s="1"/>
      <c r="AU681" s="1"/>
      <c r="AV681" s="1"/>
      <c r="AW681" s="1"/>
      <c r="AX681" s="1"/>
      <c r="AY681" s="1"/>
      <c r="AZ681" s="1"/>
      <c r="BA681" s="1"/>
      <c r="BB681" s="1"/>
      <c r="BC681" s="1"/>
      <c r="BD681" s="1"/>
      <c r="BE681" s="1"/>
      <c r="BF681" s="1"/>
      <c r="BG681" s="1"/>
      <c r="BH681" s="1"/>
      <c r="BI681" s="1"/>
      <c r="BJ681" s="1"/>
      <c r="BK681" s="1"/>
      <c r="BL681" s="1"/>
      <c r="BM681" s="1"/>
      <c r="BN681" s="1"/>
      <c r="BO681" s="1"/>
      <c r="BP681" s="1"/>
      <c r="BQ681" s="1"/>
      <c r="BR681" s="1"/>
    </row>
    <row r="682" spans="1:70" ht="14.25" customHeight="1" x14ac:dyDescent="0.3">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c r="AC682" s="1"/>
      <c r="AD682" s="1"/>
      <c r="AE682" s="1"/>
      <c r="AF682" s="1"/>
      <c r="AG682" s="1"/>
      <c r="AH682" s="1"/>
      <c r="AI682" s="1"/>
      <c r="AJ682" s="1"/>
      <c r="AK682" s="1"/>
      <c r="AL682" s="1"/>
      <c r="AM682" s="1"/>
      <c r="AN682" s="1"/>
      <c r="AO682" s="1"/>
      <c r="AP682" s="1"/>
      <c r="AQ682" s="1"/>
      <c r="AR682" s="1"/>
      <c r="AS682" s="1"/>
      <c r="AT682" s="1"/>
      <c r="AU682" s="1"/>
      <c r="AV682" s="1"/>
      <c r="AW682" s="1"/>
      <c r="AX682" s="1"/>
      <c r="AY682" s="1"/>
      <c r="AZ682" s="1"/>
      <c r="BA682" s="1"/>
      <c r="BB682" s="1"/>
      <c r="BC682" s="1"/>
      <c r="BD682" s="1"/>
      <c r="BE682" s="1"/>
      <c r="BF682" s="1"/>
      <c r="BG682" s="1"/>
      <c r="BH682" s="1"/>
      <c r="BI682" s="1"/>
      <c r="BJ682" s="1"/>
      <c r="BK682" s="1"/>
      <c r="BL682" s="1"/>
      <c r="BM682" s="1"/>
      <c r="BN682" s="1"/>
      <c r="BO682" s="1"/>
      <c r="BP682" s="1"/>
      <c r="BQ682" s="1"/>
      <c r="BR682" s="1"/>
    </row>
    <row r="683" spans="1:70" ht="14.25" customHeight="1" x14ac:dyDescent="0.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c r="AC683" s="1"/>
      <c r="AD683" s="1"/>
      <c r="AE683" s="1"/>
      <c r="AF683" s="1"/>
      <c r="AG683" s="1"/>
      <c r="AH683" s="1"/>
      <c r="AI683" s="1"/>
      <c r="AJ683" s="1"/>
      <c r="AK683" s="1"/>
      <c r="AL683" s="1"/>
      <c r="AM683" s="1"/>
      <c r="AN683" s="1"/>
      <c r="AO683" s="1"/>
      <c r="AP683" s="1"/>
      <c r="AQ683" s="1"/>
      <c r="AR683" s="1"/>
      <c r="AS683" s="1"/>
      <c r="AT683" s="1"/>
      <c r="AU683" s="1"/>
      <c r="AV683" s="1"/>
      <c r="AW683" s="1"/>
      <c r="AX683" s="1"/>
      <c r="AY683" s="1"/>
      <c r="AZ683" s="1"/>
      <c r="BA683" s="1"/>
      <c r="BB683" s="1"/>
      <c r="BC683" s="1"/>
      <c r="BD683" s="1"/>
      <c r="BE683" s="1"/>
      <c r="BF683" s="1"/>
      <c r="BG683" s="1"/>
      <c r="BH683" s="1"/>
      <c r="BI683" s="1"/>
      <c r="BJ683" s="1"/>
      <c r="BK683" s="1"/>
      <c r="BL683" s="1"/>
      <c r="BM683" s="1"/>
      <c r="BN683" s="1"/>
      <c r="BO683" s="1"/>
      <c r="BP683" s="1"/>
      <c r="BQ683" s="1"/>
      <c r="BR683" s="1"/>
    </row>
    <row r="684" spans="1:70" ht="14.25" customHeight="1" x14ac:dyDescent="0.3">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c r="AC684" s="1"/>
      <c r="AD684" s="1"/>
      <c r="AE684" s="1"/>
      <c r="AF684" s="1"/>
      <c r="AG684" s="1"/>
      <c r="AH684" s="1"/>
      <c r="AI684" s="1"/>
      <c r="AJ684" s="1"/>
      <c r="AK684" s="1"/>
      <c r="AL684" s="1"/>
      <c r="AM684" s="1"/>
      <c r="AN684" s="1"/>
      <c r="AO684" s="1"/>
      <c r="AP684" s="1"/>
      <c r="AQ684" s="1"/>
      <c r="AR684" s="1"/>
      <c r="AS684" s="1"/>
      <c r="AT684" s="1"/>
      <c r="AU684" s="1"/>
      <c r="AV684" s="1"/>
      <c r="AW684" s="1"/>
      <c r="AX684" s="1"/>
      <c r="AY684" s="1"/>
      <c r="AZ684" s="1"/>
      <c r="BA684" s="1"/>
      <c r="BB684" s="1"/>
      <c r="BC684" s="1"/>
      <c r="BD684" s="1"/>
      <c r="BE684" s="1"/>
      <c r="BF684" s="1"/>
      <c r="BG684" s="1"/>
      <c r="BH684" s="1"/>
      <c r="BI684" s="1"/>
      <c r="BJ684" s="1"/>
      <c r="BK684" s="1"/>
      <c r="BL684" s="1"/>
      <c r="BM684" s="1"/>
      <c r="BN684" s="1"/>
      <c r="BO684" s="1"/>
      <c r="BP684" s="1"/>
      <c r="BQ684" s="1"/>
      <c r="BR684" s="1"/>
    </row>
    <row r="685" spans="1:70" ht="14.25" customHeight="1" x14ac:dyDescent="0.3">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c r="AC685" s="1"/>
      <c r="AD685" s="1"/>
      <c r="AE685" s="1"/>
      <c r="AF685" s="1"/>
      <c r="AG685" s="1"/>
      <c r="AH685" s="1"/>
      <c r="AI685" s="1"/>
      <c r="AJ685" s="1"/>
      <c r="AK685" s="1"/>
      <c r="AL685" s="1"/>
      <c r="AM685" s="1"/>
      <c r="AN685" s="1"/>
      <c r="AO685" s="1"/>
      <c r="AP685" s="1"/>
      <c r="AQ685" s="1"/>
      <c r="AR685" s="1"/>
      <c r="AS685" s="1"/>
      <c r="AT685" s="1"/>
      <c r="AU685" s="1"/>
      <c r="AV685" s="1"/>
      <c r="AW685" s="1"/>
      <c r="AX685" s="1"/>
      <c r="AY685" s="1"/>
      <c r="AZ685" s="1"/>
      <c r="BA685" s="1"/>
      <c r="BB685" s="1"/>
      <c r="BC685" s="1"/>
      <c r="BD685" s="1"/>
      <c r="BE685" s="1"/>
      <c r="BF685" s="1"/>
      <c r="BG685" s="1"/>
      <c r="BH685" s="1"/>
      <c r="BI685" s="1"/>
      <c r="BJ685" s="1"/>
      <c r="BK685" s="1"/>
      <c r="BL685" s="1"/>
      <c r="BM685" s="1"/>
      <c r="BN685" s="1"/>
      <c r="BO685" s="1"/>
      <c r="BP685" s="1"/>
      <c r="BQ685" s="1"/>
      <c r="BR685" s="1"/>
    </row>
    <row r="686" spans="1:70" ht="14.25" customHeight="1" x14ac:dyDescent="0.3">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c r="AC686" s="1"/>
      <c r="AD686" s="1"/>
      <c r="AE686" s="1"/>
      <c r="AF686" s="1"/>
      <c r="AG686" s="1"/>
      <c r="AH686" s="1"/>
      <c r="AI686" s="1"/>
      <c r="AJ686" s="1"/>
      <c r="AK686" s="1"/>
      <c r="AL686" s="1"/>
      <c r="AM686" s="1"/>
      <c r="AN686" s="1"/>
      <c r="AO686" s="1"/>
      <c r="AP686" s="1"/>
      <c r="AQ686" s="1"/>
      <c r="AR686" s="1"/>
      <c r="AS686" s="1"/>
      <c r="AT686" s="1"/>
      <c r="AU686" s="1"/>
      <c r="AV686" s="1"/>
      <c r="AW686" s="1"/>
      <c r="AX686" s="1"/>
      <c r="AY686" s="1"/>
      <c r="AZ686" s="1"/>
      <c r="BA686" s="1"/>
      <c r="BB686" s="1"/>
      <c r="BC686" s="1"/>
      <c r="BD686" s="1"/>
      <c r="BE686" s="1"/>
      <c r="BF686" s="1"/>
      <c r="BG686" s="1"/>
      <c r="BH686" s="1"/>
      <c r="BI686" s="1"/>
      <c r="BJ686" s="1"/>
      <c r="BK686" s="1"/>
      <c r="BL686" s="1"/>
      <c r="BM686" s="1"/>
      <c r="BN686" s="1"/>
      <c r="BO686" s="1"/>
      <c r="BP686" s="1"/>
      <c r="BQ686" s="1"/>
      <c r="BR686" s="1"/>
    </row>
    <row r="687" spans="1:70" ht="14.25" customHeight="1" x14ac:dyDescent="0.3">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c r="AC687" s="1"/>
      <c r="AD687" s="1"/>
      <c r="AE687" s="1"/>
      <c r="AF687" s="1"/>
      <c r="AG687" s="1"/>
      <c r="AH687" s="1"/>
      <c r="AI687" s="1"/>
      <c r="AJ687" s="1"/>
      <c r="AK687" s="1"/>
      <c r="AL687" s="1"/>
      <c r="AM687" s="1"/>
      <c r="AN687" s="1"/>
      <c r="AO687" s="1"/>
      <c r="AP687" s="1"/>
      <c r="AQ687" s="1"/>
      <c r="AR687" s="1"/>
      <c r="AS687" s="1"/>
      <c r="AT687" s="1"/>
      <c r="AU687" s="1"/>
      <c r="AV687" s="1"/>
      <c r="AW687" s="1"/>
      <c r="AX687" s="1"/>
      <c r="AY687" s="1"/>
      <c r="AZ687" s="1"/>
      <c r="BA687" s="1"/>
      <c r="BB687" s="1"/>
      <c r="BC687" s="1"/>
      <c r="BD687" s="1"/>
      <c r="BE687" s="1"/>
      <c r="BF687" s="1"/>
      <c r="BG687" s="1"/>
      <c r="BH687" s="1"/>
      <c r="BI687" s="1"/>
      <c r="BJ687" s="1"/>
      <c r="BK687" s="1"/>
      <c r="BL687" s="1"/>
      <c r="BM687" s="1"/>
      <c r="BN687" s="1"/>
      <c r="BO687" s="1"/>
      <c r="BP687" s="1"/>
      <c r="BQ687" s="1"/>
      <c r="BR687" s="1"/>
    </row>
    <row r="688" spans="1:70" ht="14.25" customHeight="1" x14ac:dyDescent="0.3">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c r="AC688" s="1"/>
      <c r="AD688" s="1"/>
      <c r="AE688" s="1"/>
      <c r="AF688" s="1"/>
      <c r="AG688" s="1"/>
      <c r="AH688" s="1"/>
      <c r="AI688" s="1"/>
      <c r="AJ688" s="1"/>
      <c r="AK688" s="1"/>
      <c r="AL688" s="1"/>
      <c r="AM688" s="1"/>
      <c r="AN688" s="1"/>
      <c r="AO688" s="1"/>
      <c r="AP688" s="1"/>
      <c r="AQ688" s="1"/>
      <c r="AR688" s="1"/>
      <c r="AS688" s="1"/>
      <c r="AT688" s="1"/>
      <c r="AU688" s="1"/>
      <c r="AV688" s="1"/>
      <c r="AW688" s="1"/>
      <c r="AX688" s="1"/>
      <c r="AY688" s="1"/>
      <c r="AZ688" s="1"/>
      <c r="BA688" s="1"/>
      <c r="BB688" s="1"/>
      <c r="BC688" s="1"/>
      <c r="BD688" s="1"/>
      <c r="BE688" s="1"/>
      <c r="BF688" s="1"/>
      <c r="BG688" s="1"/>
      <c r="BH688" s="1"/>
      <c r="BI688" s="1"/>
      <c r="BJ688" s="1"/>
      <c r="BK688" s="1"/>
      <c r="BL688" s="1"/>
      <c r="BM688" s="1"/>
      <c r="BN688" s="1"/>
      <c r="BO688" s="1"/>
      <c r="BP688" s="1"/>
      <c r="BQ688" s="1"/>
      <c r="BR688" s="1"/>
    </row>
    <row r="689" spans="1:70" ht="14.25" customHeight="1" x14ac:dyDescent="0.3">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c r="AC689" s="1"/>
      <c r="AD689" s="1"/>
      <c r="AE689" s="1"/>
      <c r="AF689" s="1"/>
      <c r="AG689" s="1"/>
      <c r="AH689" s="1"/>
      <c r="AI689" s="1"/>
      <c r="AJ689" s="1"/>
      <c r="AK689" s="1"/>
      <c r="AL689" s="1"/>
      <c r="AM689" s="1"/>
      <c r="AN689" s="1"/>
      <c r="AO689" s="1"/>
      <c r="AP689" s="1"/>
      <c r="AQ689" s="1"/>
      <c r="AR689" s="1"/>
      <c r="AS689" s="1"/>
      <c r="AT689" s="1"/>
      <c r="AU689" s="1"/>
      <c r="AV689" s="1"/>
      <c r="AW689" s="1"/>
      <c r="AX689" s="1"/>
      <c r="AY689" s="1"/>
      <c r="AZ689" s="1"/>
      <c r="BA689" s="1"/>
      <c r="BB689" s="1"/>
      <c r="BC689" s="1"/>
      <c r="BD689" s="1"/>
      <c r="BE689" s="1"/>
      <c r="BF689" s="1"/>
      <c r="BG689" s="1"/>
      <c r="BH689" s="1"/>
      <c r="BI689" s="1"/>
      <c r="BJ689" s="1"/>
      <c r="BK689" s="1"/>
      <c r="BL689" s="1"/>
      <c r="BM689" s="1"/>
      <c r="BN689" s="1"/>
      <c r="BO689" s="1"/>
      <c r="BP689" s="1"/>
      <c r="BQ689" s="1"/>
      <c r="BR689" s="1"/>
    </row>
    <row r="690" spans="1:70" ht="14.25" customHeight="1" x14ac:dyDescent="0.3">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c r="AC690" s="1"/>
      <c r="AD690" s="1"/>
      <c r="AE690" s="1"/>
      <c r="AF690" s="1"/>
      <c r="AG690" s="1"/>
      <c r="AH690" s="1"/>
      <c r="AI690" s="1"/>
      <c r="AJ690" s="1"/>
      <c r="AK690" s="1"/>
      <c r="AL690" s="1"/>
      <c r="AM690" s="1"/>
      <c r="AN690" s="1"/>
      <c r="AO690" s="1"/>
      <c r="AP690" s="1"/>
      <c r="AQ690" s="1"/>
      <c r="AR690" s="1"/>
      <c r="AS690" s="1"/>
      <c r="AT690" s="1"/>
      <c r="AU690" s="1"/>
      <c r="AV690" s="1"/>
      <c r="AW690" s="1"/>
      <c r="AX690" s="1"/>
      <c r="AY690" s="1"/>
      <c r="AZ690" s="1"/>
      <c r="BA690" s="1"/>
      <c r="BB690" s="1"/>
      <c r="BC690" s="1"/>
      <c r="BD690" s="1"/>
      <c r="BE690" s="1"/>
      <c r="BF690" s="1"/>
      <c r="BG690" s="1"/>
      <c r="BH690" s="1"/>
      <c r="BI690" s="1"/>
      <c r="BJ690" s="1"/>
      <c r="BK690" s="1"/>
      <c r="BL690" s="1"/>
      <c r="BM690" s="1"/>
      <c r="BN690" s="1"/>
      <c r="BO690" s="1"/>
      <c r="BP690" s="1"/>
      <c r="BQ690" s="1"/>
      <c r="BR690" s="1"/>
    </row>
    <row r="691" spans="1:70" ht="14.25" customHeight="1" x14ac:dyDescent="0.3">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c r="AC691" s="1"/>
      <c r="AD691" s="1"/>
      <c r="AE691" s="1"/>
      <c r="AF691" s="1"/>
      <c r="AG691" s="1"/>
      <c r="AH691" s="1"/>
      <c r="AI691" s="1"/>
      <c r="AJ691" s="1"/>
      <c r="AK691" s="1"/>
      <c r="AL691" s="1"/>
      <c r="AM691" s="1"/>
      <c r="AN691" s="1"/>
      <c r="AO691" s="1"/>
      <c r="AP691" s="1"/>
      <c r="AQ691" s="1"/>
      <c r="AR691" s="1"/>
      <c r="AS691" s="1"/>
      <c r="AT691" s="1"/>
      <c r="AU691" s="1"/>
      <c r="AV691" s="1"/>
      <c r="AW691" s="1"/>
      <c r="AX691" s="1"/>
      <c r="AY691" s="1"/>
      <c r="AZ691" s="1"/>
      <c r="BA691" s="1"/>
      <c r="BB691" s="1"/>
      <c r="BC691" s="1"/>
      <c r="BD691" s="1"/>
      <c r="BE691" s="1"/>
      <c r="BF691" s="1"/>
      <c r="BG691" s="1"/>
      <c r="BH691" s="1"/>
      <c r="BI691" s="1"/>
      <c r="BJ691" s="1"/>
      <c r="BK691" s="1"/>
      <c r="BL691" s="1"/>
      <c r="BM691" s="1"/>
      <c r="BN691" s="1"/>
      <c r="BO691" s="1"/>
      <c r="BP691" s="1"/>
      <c r="BQ691" s="1"/>
      <c r="BR691" s="1"/>
    </row>
    <row r="692" spans="1:70" ht="14.25" customHeight="1" x14ac:dyDescent="0.3">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c r="AC692" s="1"/>
      <c r="AD692" s="1"/>
      <c r="AE692" s="1"/>
      <c r="AF692" s="1"/>
      <c r="AG692" s="1"/>
      <c r="AH692" s="1"/>
      <c r="AI692" s="1"/>
      <c r="AJ692" s="1"/>
      <c r="AK692" s="1"/>
      <c r="AL692" s="1"/>
      <c r="AM692" s="1"/>
      <c r="AN692" s="1"/>
      <c r="AO692" s="1"/>
      <c r="AP692" s="1"/>
      <c r="AQ692" s="1"/>
      <c r="AR692" s="1"/>
      <c r="AS692" s="1"/>
      <c r="AT692" s="1"/>
      <c r="AU692" s="1"/>
      <c r="AV692" s="1"/>
      <c r="AW692" s="1"/>
      <c r="AX692" s="1"/>
      <c r="AY692" s="1"/>
      <c r="AZ692" s="1"/>
      <c r="BA692" s="1"/>
      <c r="BB692" s="1"/>
      <c r="BC692" s="1"/>
      <c r="BD692" s="1"/>
      <c r="BE692" s="1"/>
      <c r="BF692" s="1"/>
      <c r="BG692" s="1"/>
      <c r="BH692" s="1"/>
      <c r="BI692" s="1"/>
      <c r="BJ692" s="1"/>
      <c r="BK692" s="1"/>
      <c r="BL692" s="1"/>
      <c r="BM692" s="1"/>
      <c r="BN692" s="1"/>
      <c r="BO692" s="1"/>
      <c r="BP692" s="1"/>
      <c r="BQ692" s="1"/>
      <c r="BR692" s="1"/>
    </row>
    <row r="693" spans="1:70" ht="14.25" customHeight="1" x14ac:dyDescent="0.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c r="AC693" s="1"/>
      <c r="AD693" s="1"/>
      <c r="AE693" s="1"/>
      <c r="AF693" s="1"/>
      <c r="AG693" s="1"/>
      <c r="AH693" s="1"/>
      <c r="AI693" s="1"/>
      <c r="AJ693" s="1"/>
      <c r="AK693" s="1"/>
      <c r="AL693" s="1"/>
      <c r="AM693" s="1"/>
      <c r="AN693" s="1"/>
      <c r="AO693" s="1"/>
      <c r="AP693" s="1"/>
      <c r="AQ693" s="1"/>
      <c r="AR693" s="1"/>
      <c r="AS693" s="1"/>
      <c r="AT693" s="1"/>
      <c r="AU693" s="1"/>
      <c r="AV693" s="1"/>
      <c r="AW693" s="1"/>
      <c r="AX693" s="1"/>
      <c r="AY693" s="1"/>
      <c r="AZ693" s="1"/>
      <c r="BA693" s="1"/>
      <c r="BB693" s="1"/>
      <c r="BC693" s="1"/>
      <c r="BD693" s="1"/>
      <c r="BE693" s="1"/>
      <c r="BF693" s="1"/>
      <c r="BG693" s="1"/>
      <c r="BH693" s="1"/>
      <c r="BI693" s="1"/>
      <c r="BJ693" s="1"/>
      <c r="BK693" s="1"/>
      <c r="BL693" s="1"/>
      <c r="BM693" s="1"/>
      <c r="BN693" s="1"/>
      <c r="BO693" s="1"/>
      <c r="BP693" s="1"/>
      <c r="BQ693" s="1"/>
      <c r="BR693" s="1"/>
    </row>
    <row r="694" spans="1:70" ht="14.25" customHeight="1" x14ac:dyDescent="0.3">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c r="AC694" s="1"/>
      <c r="AD694" s="1"/>
      <c r="AE694" s="1"/>
      <c r="AF694" s="1"/>
      <c r="AG694" s="1"/>
      <c r="AH694" s="1"/>
      <c r="AI694" s="1"/>
      <c r="AJ694" s="1"/>
      <c r="AK694" s="1"/>
      <c r="AL694" s="1"/>
      <c r="AM694" s="1"/>
      <c r="AN694" s="1"/>
      <c r="AO694" s="1"/>
      <c r="AP694" s="1"/>
      <c r="AQ694" s="1"/>
      <c r="AR694" s="1"/>
      <c r="AS694" s="1"/>
      <c r="AT694" s="1"/>
      <c r="AU694" s="1"/>
      <c r="AV694" s="1"/>
      <c r="AW694" s="1"/>
      <c r="AX694" s="1"/>
      <c r="AY694" s="1"/>
      <c r="AZ694" s="1"/>
      <c r="BA694" s="1"/>
      <c r="BB694" s="1"/>
      <c r="BC694" s="1"/>
      <c r="BD694" s="1"/>
      <c r="BE694" s="1"/>
      <c r="BF694" s="1"/>
      <c r="BG694" s="1"/>
      <c r="BH694" s="1"/>
      <c r="BI694" s="1"/>
      <c r="BJ694" s="1"/>
      <c r="BK694" s="1"/>
      <c r="BL694" s="1"/>
      <c r="BM694" s="1"/>
      <c r="BN694" s="1"/>
      <c r="BO694" s="1"/>
      <c r="BP694" s="1"/>
      <c r="BQ694" s="1"/>
      <c r="BR694" s="1"/>
    </row>
    <row r="695" spans="1:70" ht="14.25" customHeight="1" x14ac:dyDescent="0.3">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c r="AC695" s="1"/>
      <c r="AD695" s="1"/>
      <c r="AE695" s="1"/>
      <c r="AF695" s="1"/>
      <c r="AG695" s="1"/>
      <c r="AH695" s="1"/>
      <c r="AI695" s="1"/>
      <c r="AJ695" s="1"/>
      <c r="AK695" s="1"/>
      <c r="AL695" s="1"/>
      <c r="AM695" s="1"/>
      <c r="AN695" s="1"/>
      <c r="AO695" s="1"/>
      <c r="AP695" s="1"/>
      <c r="AQ695" s="1"/>
      <c r="AR695" s="1"/>
      <c r="AS695" s="1"/>
      <c r="AT695" s="1"/>
      <c r="AU695" s="1"/>
      <c r="AV695" s="1"/>
      <c r="AW695" s="1"/>
      <c r="AX695" s="1"/>
      <c r="AY695" s="1"/>
      <c r="AZ695" s="1"/>
      <c r="BA695" s="1"/>
      <c r="BB695" s="1"/>
      <c r="BC695" s="1"/>
      <c r="BD695" s="1"/>
      <c r="BE695" s="1"/>
      <c r="BF695" s="1"/>
      <c r="BG695" s="1"/>
      <c r="BH695" s="1"/>
      <c r="BI695" s="1"/>
      <c r="BJ695" s="1"/>
      <c r="BK695" s="1"/>
      <c r="BL695" s="1"/>
      <c r="BM695" s="1"/>
      <c r="BN695" s="1"/>
      <c r="BO695" s="1"/>
      <c r="BP695" s="1"/>
      <c r="BQ695" s="1"/>
      <c r="BR695" s="1"/>
    </row>
    <row r="696" spans="1:70" ht="14.25" customHeight="1" x14ac:dyDescent="0.3">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c r="AC696" s="1"/>
      <c r="AD696" s="1"/>
      <c r="AE696" s="1"/>
      <c r="AF696" s="1"/>
      <c r="AG696" s="1"/>
      <c r="AH696" s="1"/>
      <c r="AI696" s="1"/>
      <c r="AJ696" s="1"/>
      <c r="AK696" s="1"/>
      <c r="AL696" s="1"/>
      <c r="AM696" s="1"/>
      <c r="AN696" s="1"/>
      <c r="AO696" s="1"/>
      <c r="AP696" s="1"/>
      <c r="AQ696" s="1"/>
      <c r="AR696" s="1"/>
      <c r="AS696" s="1"/>
      <c r="AT696" s="1"/>
      <c r="AU696" s="1"/>
      <c r="AV696" s="1"/>
      <c r="AW696" s="1"/>
      <c r="AX696" s="1"/>
      <c r="AY696" s="1"/>
      <c r="AZ696" s="1"/>
      <c r="BA696" s="1"/>
      <c r="BB696" s="1"/>
      <c r="BC696" s="1"/>
      <c r="BD696" s="1"/>
      <c r="BE696" s="1"/>
      <c r="BF696" s="1"/>
      <c r="BG696" s="1"/>
      <c r="BH696" s="1"/>
      <c r="BI696" s="1"/>
      <c r="BJ696" s="1"/>
      <c r="BK696" s="1"/>
      <c r="BL696" s="1"/>
      <c r="BM696" s="1"/>
      <c r="BN696" s="1"/>
      <c r="BO696" s="1"/>
      <c r="BP696" s="1"/>
      <c r="BQ696" s="1"/>
      <c r="BR696" s="1"/>
    </row>
    <row r="697" spans="1:70" ht="14.25" customHeight="1" x14ac:dyDescent="0.3">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c r="AC697" s="1"/>
      <c r="AD697" s="1"/>
      <c r="AE697" s="1"/>
      <c r="AF697" s="1"/>
      <c r="AG697" s="1"/>
      <c r="AH697" s="1"/>
      <c r="AI697" s="1"/>
      <c r="AJ697" s="1"/>
      <c r="AK697" s="1"/>
      <c r="AL697" s="1"/>
      <c r="AM697" s="1"/>
      <c r="AN697" s="1"/>
      <c r="AO697" s="1"/>
      <c r="AP697" s="1"/>
      <c r="AQ697" s="1"/>
      <c r="AR697" s="1"/>
      <c r="AS697" s="1"/>
      <c r="AT697" s="1"/>
      <c r="AU697" s="1"/>
      <c r="AV697" s="1"/>
      <c r="AW697" s="1"/>
      <c r="AX697" s="1"/>
      <c r="AY697" s="1"/>
      <c r="AZ697" s="1"/>
      <c r="BA697" s="1"/>
      <c r="BB697" s="1"/>
      <c r="BC697" s="1"/>
      <c r="BD697" s="1"/>
      <c r="BE697" s="1"/>
      <c r="BF697" s="1"/>
      <c r="BG697" s="1"/>
      <c r="BH697" s="1"/>
      <c r="BI697" s="1"/>
      <c r="BJ697" s="1"/>
      <c r="BK697" s="1"/>
      <c r="BL697" s="1"/>
      <c r="BM697" s="1"/>
      <c r="BN697" s="1"/>
      <c r="BO697" s="1"/>
      <c r="BP697" s="1"/>
      <c r="BQ697" s="1"/>
      <c r="BR697" s="1"/>
    </row>
    <row r="698" spans="1:70" ht="14.25" customHeight="1" x14ac:dyDescent="0.3">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c r="AC698" s="1"/>
      <c r="AD698" s="1"/>
      <c r="AE698" s="1"/>
      <c r="AF698" s="1"/>
      <c r="AG698" s="1"/>
      <c r="AH698" s="1"/>
      <c r="AI698" s="1"/>
      <c r="AJ698" s="1"/>
      <c r="AK698" s="1"/>
      <c r="AL698" s="1"/>
      <c r="AM698" s="1"/>
      <c r="AN698" s="1"/>
      <c r="AO698" s="1"/>
      <c r="AP698" s="1"/>
      <c r="AQ698" s="1"/>
      <c r="AR698" s="1"/>
      <c r="AS698" s="1"/>
      <c r="AT698" s="1"/>
      <c r="AU698" s="1"/>
      <c r="AV698" s="1"/>
      <c r="AW698" s="1"/>
      <c r="AX698" s="1"/>
      <c r="AY698" s="1"/>
      <c r="AZ698" s="1"/>
      <c r="BA698" s="1"/>
      <c r="BB698" s="1"/>
      <c r="BC698" s="1"/>
      <c r="BD698" s="1"/>
      <c r="BE698" s="1"/>
      <c r="BF698" s="1"/>
      <c r="BG698" s="1"/>
      <c r="BH698" s="1"/>
      <c r="BI698" s="1"/>
      <c r="BJ698" s="1"/>
      <c r="BK698" s="1"/>
      <c r="BL698" s="1"/>
      <c r="BM698" s="1"/>
      <c r="BN698" s="1"/>
      <c r="BO698" s="1"/>
      <c r="BP698" s="1"/>
      <c r="BQ698" s="1"/>
      <c r="BR698" s="1"/>
    </row>
    <row r="699" spans="1:70" ht="14.25" customHeight="1" x14ac:dyDescent="0.3">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c r="AC699" s="1"/>
      <c r="AD699" s="1"/>
      <c r="AE699" s="1"/>
      <c r="AF699" s="1"/>
      <c r="AG699" s="1"/>
      <c r="AH699" s="1"/>
      <c r="AI699" s="1"/>
      <c r="AJ699" s="1"/>
      <c r="AK699" s="1"/>
      <c r="AL699" s="1"/>
      <c r="AM699" s="1"/>
      <c r="AN699" s="1"/>
      <c r="AO699" s="1"/>
      <c r="AP699" s="1"/>
      <c r="AQ699" s="1"/>
      <c r="AR699" s="1"/>
      <c r="AS699" s="1"/>
      <c r="AT699" s="1"/>
      <c r="AU699" s="1"/>
      <c r="AV699" s="1"/>
      <c r="AW699" s="1"/>
      <c r="AX699" s="1"/>
      <c r="AY699" s="1"/>
      <c r="AZ699" s="1"/>
      <c r="BA699" s="1"/>
      <c r="BB699" s="1"/>
      <c r="BC699" s="1"/>
      <c r="BD699" s="1"/>
      <c r="BE699" s="1"/>
      <c r="BF699" s="1"/>
      <c r="BG699" s="1"/>
      <c r="BH699" s="1"/>
      <c r="BI699" s="1"/>
      <c r="BJ699" s="1"/>
      <c r="BK699" s="1"/>
      <c r="BL699" s="1"/>
      <c r="BM699" s="1"/>
      <c r="BN699" s="1"/>
      <c r="BO699" s="1"/>
      <c r="BP699" s="1"/>
      <c r="BQ699" s="1"/>
      <c r="BR699" s="1"/>
    </row>
    <row r="700" spans="1:70" ht="14.25" customHeight="1" x14ac:dyDescent="0.3">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c r="AC700" s="1"/>
      <c r="AD700" s="1"/>
      <c r="AE700" s="1"/>
      <c r="AF700" s="1"/>
      <c r="AG700" s="1"/>
      <c r="AH700" s="1"/>
      <c r="AI700" s="1"/>
      <c r="AJ700" s="1"/>
      <c r="AK700" s="1"/>
      <c r="AL700" s="1"/>
      <c r="AM700" s="1"/>
      <c r="AN700" s="1"/>
      <c r="AO700" s="1"/>
      <c r="AP700" s="1"/>
      <c r="AQ700" s="1"/>
      <c r="AR700" s="1"/>
      <c r="AS700" s="1"/>
      <c r="AT700" s="1"/>
      <c r="AU700" s="1"/>
      <c r="AV700" s="1"/>
      <c r="AW700" s="1"/>
      <c r="AX700" s="1"/>
      <c r="AY700" s="1"/>
      <c r="AZ700" s="1"/>
      <c r="BA700" s="1"/>
      <c r="BB700" s="1"/>
      <c r="BC700" s="1"/>
      <c r="BD700" s="1"/>
      <c r="BE700" s="1"/>
      <c r="BF700" s="1"/>
      <c r="BG700" s="1"/>
      <c r="BH700" s="1"/>
      <c r="BI700" s="1"/>
      <c r="BJ700" s="1"/>
      <c r="BK700" s="1"/>
      <c r="BL700" s="1"/>
      <c r="BM700" s="1"/>
      <c r="BN700" s="1"/>
      <c r="BO700" s="1"/>
      <c r="BP700" s="1"/>
      <c r="BQ700" s="1"/>
      <c r="BR700" s="1"/>
    </row>
    <row r="701" spans="1:70" ht="14.25" customHeight="1" x14ac:dyDescent="0.3">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c r="AC701" s="1"/>
      <c r="AD701" s="1"/>
      <c r="AE701" s="1"/>
      <c r="AF701" s="1"/>
      <c r="AG701" s="1"/>
      <c r="AH701" s="1"/>
      <c r="AI701" s="1"/>
      <c r="AJ701" s="1"/>
      <c r="AK701" s="1"/>
      <c r="AL701" s="1"/>
      <c r="AM701" s="1"/>
      <c r="AN701" s="1"/>
      <c r="AO701" s="1"/>
      <c r="AP701" s="1"/>
      <c r="AQ701" s="1"/>
      <c r="AR701" s="1"/>
      <c r="AS701" s="1"/>
      <c r="AT701" s="1"/>
      <c r="AU701" s="1"/>
      <c r="AV701" s="1"/>
      <c r="AW701" s="1"/>
      <c r="AX701" s="1"/>
      <c r="AY701" s="1"/>
      <c r="AZ701" s="1"/>
      <c r="BA701" s="1"/>
      <c r="BB701" s="1"/>
      <c r="BC701" s="1"/>
      <c r="BD701" s="1"/>
      <c r="BE701" s="1"/>
      <c r="BF701" s="1"/>
      <c r="BG701" s="1"/>
      <c r="BH701" s="1"/>
      <c r="BI701" s="1"/>
      <c r="BJ701" s="1"/>
      <c r="BK701" s="1"/>
      <c r="BL701" s="1"/>
      <c r="BM701" s="1"/>
      <c r="BN701" s="1"/>
      <c r="BO701" s="1"/>
      <c r="BP701" s="1"/>
      <c r="BQ701" s="1"/>
      <c r="BR701" s="1"/>
    </row>
    <row r="702" spans="1:70" ht="14.25" customHeight="1" x14ac:dyDescent="0.3">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c r="AC702" s="1"/>
      <c r="AD702" s="1"/>
      <c r="AE702" s="1"/>
      <c r="AF702" s="1"/>
      <c r="AG702" s="1"/>
      <c r="AH702" s="1"/>
      <c r="AI702" s="1"/>
      <c r="AJ702" s="1"/>
      <c r="AK702" s="1"/>
      <c r="AL702" s="1"/>
      <c r="AM702" s="1"/>
      <c r="AN702" s="1"/>
      <c r="AO702" s="1"/>
      <c r="AP702" s="1"/>
      <c r="AQ702" s="1"/>
      <c r="AR702" s="1"/>
      <c r="AS702" s="1"/>
      <c r="AT702" s="1"/>
      <c r="AU702" s="1"/>
      <c r="AV702" s="1"/>
      <c r="AW702" s="1"/>
      <c r="AX702" s="1"/>
      <c r="AY702" s="1"/>
      <c r="AZ702" s="1"/>
      <c r="BA702" s="1"/>
      <c r="BB702" s="1"/>
      <c r="BC702" s="1"/>
      <c r="BD702" s="1"/>
      <c r="BE702" s="1"/>
      <c r="BF702" s="1"/>
      <c r="BG702" s="1"/>
      <c r="BH702" s="1"/>
      <c r="BI702" s="1"/>
      <c r="BJ702" s="1"/>
      <c r="BK702" s="1"/>
      <c r="BL702" s="1"/>
      <c r="BM702" s="1"/>
      <c r="BN702" s="1"/>
      <c r="BO702" s="1"/>
      <c r="BP702" s="1"/>
      <c r="BQ702" s="1"/>
      <c r="BR702" s="1"/>
    </row>
    <row r="703" spans="1:70" ht="14.25" customHeight="1" x14ac:dyDescent="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c r="AC703" s="1"/>
      <c r="AD703" s="1"/>
      <c r="AE703" s="1"/>
      <c r="AF703" s="1"/>
      <c r="AG703" s="1"/>
      <c r="AH703" s="1"/>
      <c r="AI703" s="1"/>
      <c r="AJ703" s="1"/>
      <c r="AK703" s="1"/>
      <c r="AL703" s="1"/>
      <c r="AM703" s="1"/>
      <c r="AN703" s="1"/>
      <c r="AO703" s="1"/>
      <c r="AP703" s="1"/>
      <c r="AQ703" s="1"/>
      <c r="AR703" s="1"/>
      <c r="AS703" s="1"/>
      <c r="AT703" s="1"/>
      <c r="AU703" s="1"/>
      <c r="AV703" s="1"/>
      <c r="AW703" s="1"/>
      <c r="AX703" s="1"/>
      <c r="AY703" s="1"/>
      <c r="AZ703" s="1"/>
      <c r="BA703" s="1"/>
      <c r="BB703" s="1"/>
      <c r="BC703" s="1"/>
      <c r="BD703" s="1"/>
      <c r="BE703" s="1"/>
      <c r="BF703" s="1"/>
      <c r="BG703" s="1"/>
      <c r="BH703" s="1"/>
      <c r="BI703" s="1"/>
      <c r="BJ703" s="1"/>
      <c r="BK703" s="1"/>
      <c r="BL703" s="1"/>
      <c r="BM703" s="1"/>
      <c r="BN703" s="1"/>
      <c r="BO703" s="1"/>
      <c r="BP703" s="1"/>
      <c r="BQ703" s="1"/>
      <c r="BR703" s="1"/>
    </row>
    <row r="704" spans="1:70" ht="14.25" customHeight="1" x14ac:dyDescent="0.3">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c r="AC704" s="1"/>
      <c r="AD704" s="1"/>
      <c r="AE704" s="1"/>
      <c r="AF704" s="1"/>
      <c r="AG704" s="1"/>
      <c r="AH704" s="1"/>
      <c r="AI704" s="1"/>
      <c r="AJ704" s="1"/>
      <c r="AK704" s="1"/>
      <c r="AL704" s="1"/>
      <c r="AM704" s="1"/>
      <c r="AN704" s="1"/>
      <c r="AO704" s="1"/>
      <c r="AP704" s="1"/>
      <c r="AQ704" s="1"/>
      <c r="AR704" s="1"/>
      <c r="AS704" s="1"/>
      <c r="AT704" s="1"/>
      <c r="AU704" s="1"/>
      <c r="AV704" s="1"/>
      <c r="AW704" s="1"/>
      <c r="AX704" s="1"/>
      <c r="AY704" s="1"/>
      <c r="AZ704" s="1"/>
      <c r="BA704" s="1"/>
      <c r="BB704" s="1"/>
      <c r="BC704" s="1"/>
      <c r="BD704" s="1"/>
      <c r="BE704" s="1"/>
      <c r="BF704" s="1"/>
      <c r="BG704" s="1"/>
      <c r="BH704" s="1"/>
      <c r="BI704" s="1"/>
      <c r="BJ704" s="1"/>
      <c r="BK704" s="1"/>
      <c r="BL704" s="1"/>
      <c r="BM704" s="1"/>
      <c r="BN704" s="1"/>
      <c r="BO704" s="1"/>
      <c r="BP704" s="1"/>
      <c r="BQ704" s="1"/>
      <c r="BR704" s="1"/>
    </row>
    <row r="705" spans="1:70" ht="14.25" customHeight="1" x14ac:dyDescent="0.3">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c r="AC705" s="1"/>
      <c r="AD705" s="1"/>
      <c r="AE705" s="1"/>
      <c r="AF705" s="1"/>
      <c r="AG705" s="1"/>
      <c r="AH705" s="1"/>
      <c r="AI705" s="1"/>
      <c r="AJ705" s="1"/>
      <c r="AK705" s="1"/>
      <c r="AL705" s="1"/>
      <c r="AM705" s="1"/>
      <c r="AN705" s="1"/>
      <c r="AO705" s="1"/>
      <c r="AP705" s="1"/>
      <c r="AQ705" s="1"/>
      <c r="AR705" s="1"/>
      <c r="AS705" s="1"/>
      <c r="AT705" s="1"/>
      <c r="AU705" s="1"/>
      <c r="AV705" s="1"/>
      <c r="AW705" s="1"/>
      <c r="AX705" s="1"/>
      <c r="AY705" s="1"/>
      <c r="AZ705" s="1"/>
      <c r="BA705" s="1"/>
      <c r="BB705" s="1"/>
      <c r="BC705" s="1"/>
      <c r="BD705" s="1"/>
      <c r="BE705" s="1"/>
      <c r="BF705" s="1"/>
      <c r="BG705" s="1"/>
      <c r="BH705" s="1"/>
      <c r="BI705" s="1"/>
      <c r="BJ705" s="1"/>
      <c r="BK705" s="1"/>
      <c r="BL705" s="1"/>
      <c r="BM705" s="1"/>
      <c r="BN705" s="1"/>
      <c r="BO705" s="1"/>
      <c r="BP705" s="1"/>
      <c r="BQ705" s="1"/>
      <c r="BR705" s="1"/>
    </row>
    <row r="706" spans="1:70" ht="14.25" customHeight="1" x14ac:dyDescent="0.3">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c r="AC706" s="1"/>
      <c r="AD706" s="1"/>
      <c r="AE706" s="1"/>
      <c r="AF706" s="1"/>
      <c r="AG706" s="1"/>
      <c r="AH706" s="1"/>
      <c r="AI706" s="1"/>
      <c r="AJ706" s="1"/>
      <c r="AK706" s="1"/>
      <c r="AL706" s="1"/>
      <c r="AM706" s="1"/>
      <c r="AN706" s="1"/>
      <c r="AO706" s="1"/>
      <c r="AP706" s="1"/>
      <c r="AQ706" s="1"/>
      <c r="AR706" s="1"/>
      <c r="AS706" s="1"/>
      <c r="AT706" s="1"/>
      <c r="AU706" s="1"/>
      <c r="AV706" s="1"/>
      <c r="AW706" s="1"/>
      <c r="AX706" s="1"/>
      <c r="AY706" s="1"/>
      <c r="AZ706" s="1"/>
      <c r="BA706" s="1"/>
      <c r="BB706" s="1"/>
      <c r="BC706" s="1"/>
      <c r="BD706" s="1"/>
      <c r="BE706" s="1"/>
      <c r="BF706" s="1"/>
      <c r="BG706" s="1"/>
      <c r="BH706" s="1"/>
      <c r="BI706" s="1"/>
      <c r="BJ706" s="1"/>
      <c r="BK706" s="1"/>
      <c r="BL706" s="1"/>
      <c r="BM706" s="1"/>
      <c r="BN706" s="1"/>
      <c r="BO706" s="1"/>
      <c r="BP706" s="1"/>
      <c r="BQ706" s="1"/>
      <c r="BR706" s="1"/>
    </row>
    <row r="707" spans="1:70" ht="14.25" customHeight="1" x14ac:dyDescent="0.3">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c r="AC707" s="1"/>
      <c r="AD707" s="1"/>
      <c r="AE707" s="1"/>
      <c r="AF707" s="1"/>
      <c r="AG707" s="1"/>
      <c r="AH707" s="1"/>
      <c r="AI707" s="1"/>
      <c r="AJ707" s="1"/>
      <c r="AK707" s="1"/>
      <c r="AL707" s="1"/>
      <c r="AM707" s="1"/>
      <c r="AN707" s="1"/>
      <c r="AO707" s="1"/>
      <c r="AP707" s="1"/>
      <c r="AQ707" s="1"/>
      <c r="AR707" s="1"/>
      <c r="AS707" s="1"/>
      <c r="AT707" s="1"/>
      <c r="AU707" s="1"/>
      <c r="AV707" s="1"/>
      <c r="AW707" s="1"/>
      <c r="AX707" s="1"/>
      <c r="AY707" s="1"/>
      <c r="AZ707" s="1"/>
      <c r="BA707" s="1"/>
      <c r="BB707" s="1"/>
      <c r="BC707" s="1"/>
      <c r="BD707" s="1"/>
      <c r="BE707" s="1"/>
      <c r="BF707" s="1"/>
      <c r="BG707" s="1"/>
      <c r="BH707" s="1"/>
      <c r="BI707" s="1"/>
      <c r="BJ707" s="1"/>
      <c r="BK707" s="1"/>
      <c r="BL707" s="1"/>
      <c r="BM707" s="1"/>
      <c r="BN707" s="1"/>
      <c r="BO707" s="1"/>
      <c r="BP707" s="1"/>
      <c r="BQ707" s="1"/>
      <c r="BR707" s="1"/>
    </row>
    <row r="708" spans="1:70" ht="14.25" customHeight="1" x14ac:dyDescent="0.3">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c r="AC708" s="1"/>
      <c r="AD708" s="1"/>
      <c r="AE708" s="1"/>
      <c r="AF708" s="1"/>
      <c r="AG708" s="1"/>
      <c r="AH708" s="1"/>
      <c r="AI708" s="1"/>
      <c r="AJ708" s="1"/>
      <c r="AK708" s="1"/>
      <c r="AL708" s="1"/>
      <c r="AM708" s="1"/>
      <c r="AN708" s="1"/>
      <c r="AO708" s="1"/>
      <c r="AP708" s="1"/>
      <c r="AQ708" s="1"/>
      <c r="AR708" s="1"/>
      <c r="AS708" s="1"/>
      <c r="AT708" s="1"/>
      <c r="AU708" s="1"/>
      <c r="AV708" s="1"/>
      <c r="AW708" s="1"/>
      <c r="AX708" s="1"/>
      <c r="AY708" s="1"/>
      <c r="AZ708" s="1"/>
      <c r="BA708" s="1"/>
      <c r="BB708" s="1"/>
      <c r="BC708" s="1"/>
      <c r="BD708" s="1"/>
      <c r="BE708" s="1"/>
      <c r="BF708" s="1"/>
      <c r="BG708" s="1"/>
      <c r="BH708" s="1"/>
      <c r="BI708" s="1"/>
      <c r="BJ708" s="1"/>
      <c r="BK708" s="1"/>
      <c r="BL708" s="1"/>
      <c r="BM708" s="1"/>
      <c r="BN708" s="1"/>
      <c r="BO708" s="1"/>
      <c r="BP708" s="1"/>
      <c r="BQ708" s="1"/>
      <c r="BR708" s="1"/>
    </row>
    <row r="709" spans="1:70" ht="14.25" customHeight="1" x14ac:dyDescent="0.3">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c r="AC709" s="1"/>
      <c r="AD709" s="1"/>
      <c r="AE709" s="1"/>
      <c r="AF709" s="1"/>
      <c r="AG709" s="1"/>
      <c r="AH709" s="1"/>
      <c r="AI709" s="1"/>
      <c r="AJ709" s="1"/>
      <c r="AK709" s="1"/>
      <c r="AL709" s="1"/>
      <c r="AM709" s="1"/>
      <c r="AN709" s="1"/>
      <c r="AO709" s="1"/>
      <c r="AP709" s="1"/>
      <c r="AQ709" s="1"/>
      <c r="AR709" s="1"/>
      <c r="AS709" s="1"/>
      <c r="AT709" s="1"/>
      <c r="AU709" s="1"/>
      <c r="AV709" s="1"/>
      <c r="AW709" s="1"/>
      <c r="AX709" s="1"/>
      <c r="AY709" s="1"/>
      <c r="AZ709" s="1"/>
      <c r="BA709" s="1"/>
      <c r="BB709" s="1"/>
      <c r="BC709" s="1"/>
      <c r="BD709" s="1"/>
      <c r="BE709" s="1"/>
      <c r="BF709" s="1"/>
      <c r="BG709" s="1"/>
      <c r="BH709" s="1"/>
      <c r="BI709" s="1"/>
      <c r="BJ709" s="1"/>
      <c r="BK709" s="1"/>
      <c r="BL709" s="1"/>
      <c r="BM709" s="1"/>
      <c r="BN709" s="1"/>
      <c r="BO709" s="1"/>
      <c r="BP709" s="1"/>
      <c r="BQ709" s="1"/>
      <c r="BR709" s="1"/>
    </row>
    <row r="710" spans="1:70" ht="14.25" customHeight="1" x14ac:dyDescent="0.3">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c r="AC710" s="1"/>
      <c r="AD710" s="1"/>
      <c r="AE710" s="1"/>
      <c r="AF710" s="1"/>
      <c r="AG710" s="1"/>
      <c r="AH710" s="1"/>
      <c r="AI710" s="1"/>
      <c r="AJ710" s="1"/>
      <c r="AK710" s="1"/>
      <c r="AL710" s="1"/>
      <c r="AM710" s="1"/>
      <c r="AN710" s="1"/>
      <c r="AO710" s="1"/>
      <c r="AP710" s="1"/>
      <c r="AQ710" s="1"/>
      <c r="AR710" s="1"/>
      <c r="AS710" s="1"/>
      <c r="AT710" s="1"/>
      <c r="AU710" s="1"/>
      <c r="AV710" s="1"/>
      <c r="AW710" s="1"/>
      <c r="AX710" s="1"/>
      <c r="AY710" s="1"/>
      <c r="AZ710" s="1"/>
      <c r="BA710" s="1"/>
      <c r="BB710" s="1"/>
      <c r="BC710" s="1"/>
      <c r="BD710" s="1"/>
      <c r="BE710" s="1"/>
      <c r="BF710" s="1"/>
      <c r="BG710" s="1"/>
      <c r="BH710" s="1"/>
      <c r="BI710" s="1"/>
      <c r="BJ710" s="1"/>
      <c r="BK710" s="1"/>
      <c r="BL710" s="1"/>
      <c r="BM710" s="1"/>
      <c r="BN710" s="1"/>
      <c r="BO710" s="1"/>
      <c r="BP710" s="1"/>
      <c r="BQ710" s="1"/>
      <c r="BR710" s="1"/>
    </row>
    <row r="711" spans="1:70" ht="14.25" customHeight="1" x14ac:dyDescent="0.3">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c r="AC711" s="1"/>
      <c r="AD711" s="1"/>
      <c r="AE711" s="1"/>
      <c r="AF711" s="1"/>
      <c r="AG711" s="1"/>
      <c r="AH711" s="1"/>
      <c r="AI711" s="1"/>
      <c r="AJ711" s="1"/>
      <c r="AK711" s="1"/>
      <c r="AL711" s="1"/>
      <c r="AM711" s="1"/>
      <c r="AN711" s="1"/>
      <c r="AO711" s="1"/>
      <c r="AP711" s="1"/>
      <c r="AQ711" s="1"/>
      <c r="AR711" s="1"/>
      <c r="AS711" s="1"/>
      <c r="AT711" s="1"/>
      <c r="AU711" s="1"/>
      <c r="AV711" s="1"/>
      <c r="AW711" s="1"/>
      <c r="AX711" s="1"/>
      <c r="AY711" s="1"/>
      <c r="AZ711" s="1"/>
      <c r="BA711" s="1"/>
      <c r="BB711" s="1"/>
      <c r="BC711" s="1"/>
      <c r="BD711" s="1"/>
      <c r="BE711" s="1"/>
      <c r="BF711" s="1"/>
      <c r="BG711" s="1"/>
      <c r="BH711" s="1"/>
      <c r="BI711" s="1"/>
      <c r="BJ711" s="1"/>
      <c r="BK711" s="1"/>
      <c r="BL711" s="1"/>
      <c r="BM711" s="1"/>
      <c r="BN711" s="1"/>
      <c r="BO711" s="1"/>
      <c r="BP711" s="1"/>
      <c r="BQ711" s="1"/>
      <c r="BR711" s="1"/>
    </row>
    <row r="712" spans="1:70" ht="14.25" customHeight="1" x14ac:dyDescent="0.3">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c r="AC712" s="1"/>
      <c r="AD712" s="1"/>
      <c r="AE712" s="1"/>
      <c r="AF712" s="1"/>
      <c r="AG712" s="1"/>
      <c r="AH712" s="1"/>
      <c r="AI712" s="1"/>
      <c r="AJ712" s="1"/>
      <c r="AK712" s="1"/>
      <c r="AL712" s="1"/>
      <c r="AM712" s="1"/>
      <c r="AN712" s="1"/>
      <c r="AO712" s="1"/>
      <c r="AP712" s="1"/>
      <c r="AQ712" s="1"/>
      <c r="AR712" s="1"/>
      <c r="AS712" s="1"/>
      <c r="AT712" s="1"/>
      <c r="AU712" s="1"/>
      <c r="AV712" s="1"/>
      <c r="AW712" s="1"/>
      <c r="AX712" s="1"/>
      <c r="AY712" s="1"/>
      <c r="AZ712" s="1"/>
      <c r="BA712" s="1"/>
      <c r="BB712" s="1"/>
      <c r="BC712" s="1"/>
      <c r="BD712" s="1"/>
      <c r="BE712" s="1"/>
      <c r="BF712" s="1"/>
      <c r="BG712" s="1"/>
      <c r="BH712" s="1"/>
      <c r="BI712" s="1"/>
      <c r="BJ712" s="1"/>
      <c r="BK712" s="1"/>
      <c r="BL712" s="1"/>
      <c r="BM712" s="1"/>
      <c r="BN712" s="1"/>
      <c r="BO712" s="1"/>
      <c r="BP712" s="1"/>
      <c r="BQ712" s="1"/>
      <c r="BR712" s="1"/>
    </row>
    <row r="713" spans="1:70" ht="14.25" customHeight="1" x14ac:dyDescent="0.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c r="AC713" s="1"/>
      <c r="AD713" s="1"/>
      <c r="AE713" s="1"/>
      <c r="AF713" s="1"/>
      <c r="AG713" s="1"/>
      <c r="AH713" s="1"/>
      <c r="AI713" s="1"/>
      <c r="AJ713" s="1"/>
      <c r="AK713" s="1"/>
      <c r="AL713" s="1"/>
      <c r="AM713" s="1"/>
      <c r="AN713" s="1"/>
      <c r="AO713" s="1"/>
      <c r="AP713" s="1"/>
      <c r="AQ713" s="1"/>
      <c r="AR713" s="1"/>
      <c r="AS713" s="1"/>
      <c r="AT713" s="1"/>
      <c r="AU713" s="1"/>
      <c r="AV713" s="1"/>
      <c r="AW713" s="1"/>
      <c r="AX713" s="1"/>
      <c r="AY713" s="1"/>
      <c r="AZ713" s="1"/>
      <c r="BA713" s="1"/>
      <c r="BB713" s="1"/>
      <c r="BC713" s="1"/>
      <c r="BD713" s="1"/>
      <c r="BE713" s="1"/>
      <c r="BF713" s="1"/>
      <c r="BG713" s="1"/>
      <c r="BH713" s="1"/>
      <c r="BI713" s="1"/>
      <c r="BJ713" s="1"/>
      <c r="BK713" s="1"/>
      <c r="BL713" s="1"/>
      <c r="BM713" s="1"/>
      <c r="BN713" s="1"/>
      <c r="BO713" s="1"/>
      <c r="BP713" s="1"/>
      <c r="BQ713" s="1"/>
      <c r="BR713" s="1"/>
    </row>
    <row r="714" spans="1:70" ht="14.25" customHeight="1" x14ac:dyDescent="0.3">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c r="AC714" s="1"/>
      <c r="AD714" s="1"/>
      <c r="AE714" s="1"/>
      <c r="AF714" s="1"/>
      <c r="AG714" s="1"/>
      <c r="AH714" s="1"/>
      <c r="AI714" s="1"/>
      <c r="AJ714" s="1"/>
      <c r="AK714" s="1"/>
      <c r="AL714" s="1"/>
      <c r="AM714" s="1"/>
      <c r="AN714" s="1"/>
      <c r="AO714" s="1"/>
      <c r="AP714" s="1"/>
      <c r="AQ714" s="1"/>
      <c r="AR714" s="1"/>
      <c r="AS714" s="1"/>
      <c r="AT714" s="1"/>
      <c r="AU714" s="1"/>
      <c r="AV714" s="1"/>
      <c r="AW714" s="1"/>
      <c r="AX714" s="1"/>
      <c r="AY714" s="1"/>
      <c r="AZ714" s="1"/>
      <c r="BA714" s="1"/>
      <c r="BB714" s="1"/>
      <c r="BC714" s="1"/>
      <c r="BD714" s="1"/>
      <c r="BE714" s="1"/>
      <c r="BF714" s="1"/>
      <c r="BG714" s="1"/>
      <c r="BH714" s="1"/>
      <c r="BI714" s="1"/>
      <c r="BJ714" s="1"/>
      <c r="BK714" s="1"/>
      <c r="BL714" s="1"/>
      <c r="BM714" s="1"/>
      <c r="BN714" s="1"/>
      <c r="BO714" s="1"/>
      <c r="BP714" s="1"/>
      <c r="BQ714" s="1"/>
      <c r="BR714" s="1"/>
    </row>
    <row r="715" spans="1:70" ht="14.25" customHeight="1" x14ac:dyDescent="0.3">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c r="AC715" s="1"/>
      <c r="AD715" s="1"/>
      <c r="AE715" s="1"/>
      <c r="AF715" s="1"/>
      <c r="AG715" s="1"/>
      <c r="AH715" s="1"/>
      <c r="AI715" s="1"/>
      <c r="AJ715" s="1"/>
      <c r="AK715" s="1"/>
      <c r="AL715" s="1"/>
      <c r="AM715" s="1"/>
      <c r="AN715" s="1"/>
      <c r="AO715" s="1"/>
      <c r="AP715" s="1"/>
      <c r="AQ715" s="1"/>
      <c r="AR715" s="1"/>
      <c r="AS715" s="1"/>
      <c r="AT715" s="1"/>
      <c r="AU715" s="1"/>
      <c r="AV715" s="1"/>
      <c r="AW715" s="1"/>
      <c r="AX715" s="1"/>
      <c r="AY715" s="1"/>
      <c r="AZ715" s="1"/>
      <c r="BA715" s="1"/>
      <c r="BB715" s="1"/>
      <c r="BC715" s="1"/>
      <c r="BD715" s="1"/>
      <c r="BE715" s="1"/>
      <c r="BF715" s="1"/>
      <c r="BG715" s="1"/>
      <c r="BH715" s="1"/>
      <c r="BI715" s="1"/>
      <c r="BJ715" s="1"/>
      <c r="BK715" s="1"/>
      <c r="BL715" s="1"/>
      <c r="BM715" s="1"/>
      <c r="BN715" s="1"/>
      <c r="BO715" s="1"/>
      <c r="BP715" s="1"/>
      <c r="BQ715" s="1"/>
      <c r="BR715" s="1"/>
    </row>
    <row r="716" spans="1:70" ht="14.25" customHeight="1" x14ac:dyDescent="0.3">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c r="AC716" s="1"/>
      <c r="AD716" s="1"/>
      <c r="AE716" s="1"/>
      <c r="AF716" s="1"/>
      <c r="AG716" s="1"/>
      <c r="AH716" s="1"/>
      <c r="AI716" s="1"/>
      <c r="AJ716" s="1"/>
      <c r="AK716" s="1"/>
      <c r="AL716" s="1"/>
      <c r="AM716" s="1"/>
      <c r="AN716" s="1"/>
      <c r="AO716" s="1"/>
      <c r="AP716" s="1"/>
      <c r="AQ716" s="1"/>
      <c r="AR716" s="1"/>
      <c r="AS716" s="1"/>
      <c r="AT716" s="1"/>
      <c r="AU716" s="1"/>
      <c r="AV716" s="1"/>
      <c r="AW716" s="1"/>
      <c r="AX716" s="1"/>
      <c r="AY716" s="1"/>
      <c r="AZ716" s="1"/>
      <c r="BA716" s="1"/>
      <c r="BB716" s="1"/>
      <c r="BC716" s="1"/>
      <c r="BD716" s="1"/>
      <c r="BE716" s="1"/>
      <c r="BF716" s="1"/>
      <c r="BG716" s="1"/>
      <c r="BH716" s="1"/>
      <c r="BI716" s="1"/>
      <c r="BJ716" s="1"/>
      <c r="BK716" s="1"/>
      <c r="BL716" s="1"/>
      <c r="BM716" s="1"/>
      <c r="BN716" s="1"/>
      <c r="BO716" s="1"/>
      <c r="BP716" s="1"/>
      <c r="BQ716" s="1"/>
      <c r="BR716" s="1"/>
    </row>
    <row r="717" spans="1:70" ht="14.25" customHeight="1" x14ac:dyDescent="0.3">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c r="AC717" s="1"/>
      <c r="AD717" s="1"/>
      <c r="AE717" s="1"/>
      <c r="AF717" s="1"/>
      <c r="AG717" s="1"/>
      <c r="AH717" s="1"/>
      <c r="AI717" s="1"/>
      <c r="AJ717" s="1"/>
      <c r="AK717" s="1"/>
      <c r="AL717" s="1"/>
      <c r="AM717" s="1"/>
      <c r="AN717" s="1"/>
      <c r="AO717" s="1"/>
      <c r="AP717" s="1"/>
      <c r="AQ717" s="1"/>
      <c r="AR717" s="1"/>
      <c r="AS717" s="1"/>
      <c r="AT717" s="1"/>
      <c r="AU717" s="1"/>
      <c r="AV717" s="1"/>
      <c r="AW717" s="1"/>
      <c r="AX717" s="1"/>
      <c r="AY717" s="1"/>
      <c r="AZ717" s="1"/>
      <c r="BA717" s="1"/>
      <c r="BB717" s="1"/>
      <c r="BC717" s="1"/>
      <c r="BD717" s="1"/>
      <c r="BE717" s="1"/>
      <c r="BF717" s="1"/>
      <c r="BG717" s="1"/>
      <c r="BH717" s="1"/>
      <c r="BI717" s="1"/>
      <c r="BJ717" s="1"/>
      <c r="BK717" s="1"/>
      <c r="BL717" s="1"/>
      <c r="BM717" s="1"/>
      <c r="BN717" s="1"/>
      <c r="BO717" s="1"/>
      <c r="BP717" s="1"/>
      <c r="BQ717" s="1"/>
      <c r="BR717" s="1"/>
    </row>
    <row r="718" spans="1:70" ht="14.25" customHeight="1" x14ac:dyDescent="0.3">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c r="AC718" s="1"/>
      <c r="AD718" s="1"/>
      <c r="AE718" s="1"/>
      <c r="AF718" s="1"/>
      <c r="AG718" s="1"/>
      <c r="AH718" s="1"/>
      <c r="AI718" s="1"/>
      <c r="AJ718" s="1"/>
      <c r="AK718" s="1"/>
      <c r="AL718" s="1"/>
      <c r="AM718" s="1"/>
      <c r="AN718" s="1"/>
      <c r="AO718" s="1"/>
      <c r="AP718" s="1"/>
      <c r="AQ718" s="1"/>
      <c r="AR718" s="1"/>
      <c r="AS718" s="1"/>
      <c r="AT718" s="1"/>
      <c r="AU718" s="1"/>
      <c r="AV718" s="1"/>
      <c r="AW718" s="1"/>
      <c r="AX718" s="1"/>
      <c r="AY718" s="1"/>
      <c r="AZ718" s="1"/>
      <c r="BA718" s="1"/>
      <c r="BB718" s="1"/>
      <c r="BC718" s="1"/>
      <c r="BD718" s="1"/>
      <c r="BE718" s="1"/>
      <c r="BF718" s="1"/>
      <c r="BG718" s="1"/>
      <c r="BH718" s="1"/>
      <c r="BI718" s="1"/>
      <c r="BJ718" s="1"/>
      <c r="BK718" s="1"/>
      <c r="BL718" s="1"/>
      <c r="BM718" s="1"/>
      <c r="BN718" s="1"/>
      <c r="BO718" s="1"/>
      <c r="BP718" s="1"/>
      <c r="BQ718" s="1"/>
      <c r="BR718" s="1"/>
    </row>
    <row r="719" spans="1:70" ht="14.25" customHeight="1" x14ac:dyDescent="0.3">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c r="AC719" s="1"/>
      <c r="AD719" s="1"/>
      <c r="AE719" s="1"/>
      <c r="AF719" s="1"/>
      <c r="AG719" s="1"/>
      <c r="AH719" s="1"/>
      <c r="AI719" s="1"/>
      <c r="AJ719" s="1"/>
      <c r="AK719" s="1"/>
      <c r="AL719" s="1"/>
      <c r="AM719" s="1"/>
      <c r="AN719" s="1"/>
      <c r="AO719" s="1"/>
      <c r="AP719" s="1"/>
      <c r="AQ719" s="1"/>
      <c r="AR719" s="1"/>
      <c r="AS719" s="1"/>
      <c r="AT719" s="1"/>
      <c r="AU719" s="1"/>
      <c r="AV719" s="1"/>
      <c r="AW719" s="1"/>
      <c r="AX719" s="1"/>
      <c r="AY719" s="1"/>
      <c r="AZ719" s="1"/>
      <c r="BA719" s="1"/>
      <c r="BB719" s="1"/>
      <c r="BC719" s="1"/>
      <c r="BD719" s="1"/>
      <c r="BE719" s="1"/>
      <c r="BF719" s="1"/>
      <c r="BG719" s="1"/>
      <c r="BH719" s="1"/>
      <c r="BI719" s="1"/>
      <c r="BJ719" s="1"/>
      <c r="BK719" s="1"/>
      <c r="BL719" s="1"/>
      <c r="BM719" s="1"/>
      <c r="BN719" s="1"/>
      <c r="BO719" s="1"/>
      <c r="BP719" s="1"/>
      <c r="BQ719" s="1"/>
      <c r="BR719" s="1"/>
    </row>
    <row r="720" spans="1:70" ht="14.25" customHeight="1" x14ac:dyDescent="0.3">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c r="AC720" s="1"/>
      <c r="AD720" s="1"/>
      <c r="AE720" s="1"/>
      <c r="AF720" s="1"/>
      <c r="AG720" s="1"/>
      <c r="AH720" s="1"/>
      <c r="AI720" s="1"/>
      <c r="AJ720" s="1"/>
      <c r="AK720" s="1"/>
      <c r="AL720" s="1"/>
      <c r="AM720" s="1"/>
      <c r="AN720" s="1"/>
      <c r="AO720" s="1"/>
      <c r="AP720" s="1"/>
      <c r="AQ720" s="1"/>
      <c r="AR720" s="1"/>
      <c r="AS720" s="1"/>
      <c r="AT720" s="1"/>
      <c r="AU720" s="1"/>
      <c r="AV720" s="1"/>
      <c r="AW720" s="1"/>
      <c r="AX720" s="1"/>
      <c r="AY720" s="1"/>
      <c r="AZ720" s="1"/>
      <c r="BA720" s="1"/>
      <c r="BB720" s="1"/>
      <c r="BC720" s="1"/>
      <c r="BD720" s="1"/>
      <c r="BE720" s="1"/>
      <c r="BF720" s="1"/>
      <c r="BG720" s="1"/>
      <c r="BH720" s="1"/>
      <c r="BI720" s="1"/>
      <c r="BJ720" s="1"/>
      <c r="BK720" s="1"/>
      <c r="BL720" s="1"/>
      <c r="BM720" s="1"/>
      <c r="BN720" s="1"/>
      <c r="BO720" s="1"/>
      <c r="BP720" s="1"/>
      <c r="BQ720" s="1"/>
      <c r="BR720" s="1"/>
    </row>
    <row r="721" spans="1:70" ht="14.25" customHeight="1" x14ac:dyDescent="0.3">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c r="AC721" s="1"/>
      <c r="AD721" s="1"/>
      <c r="AE721" s="1"/>
      <c r="AF721" s="1"/>
      <c r="AG721" s="1"/>
      <c r="AH721" s="1"/>
      <c r="AI721" s="1"/>
      <c r="AJ721" s="1"/>
      <c r="AK721" s="1"/>
      <c r="AL721" s="1"/>
      <c r="AM721" s="1"/>
      <c r="AN721" s="1"/>
      <c r="AO721" s="1"/>
      <c r="AP721" s="1"/>
      <c r="AQ721" s="1"/>
      <c r="AR721" s="1"/>
      <c r="AS721" s="1"/>
      <c r="AT721" s="1"/>
      <c r="AU721" s="1"/>
      <c r="AV721" s="1"/>
      <c r="AW721" s="1"/>
      <c r="AX721" s="1"/>
      <c r="AY721" s="1"/>
      <c r="AZ721" s="1"/>
      <c r="BA721" s="1"/>
      <c r="BB721" s="1"/>
      <c r="BC721" s="1"/>
      <c r="BD721" s="1"/>
      <c r="BE721" s="1"/>
      <c r="BF721" s="1"/>
      <c r="BG721" s="1"/>
      <c r="BH721" s="1"/>
      <c r="BI721" s="1"/>
      <c r="BJ721" s="1"/>
      <c r="BK721" s="1"/>
      <c r="BL721" s="1"/>
      <c r="BM721" s="1"/>
      <c r="BN721" s="1"/>
      <c r="BO721" s="1"/>
      <c r="BP721" s="1"/>
      <c r="BQ721" s="1"/>
      <c r="BR721" s="1"/>
    </row>
    <row r="722" spans="1:70" ht="14.25" customHeight="1" x14ac:dyDescent="0.3">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c r="AC722" s="1"/>
      <c r="AD722" s="1"/>
      <c r="AE722" s="1"/>
      <c r="AF722" s="1"/>
      <c r="AG722" s="1"/>
      <c r="AH722" s="1"/>
      <c r="AI722" s="1"/>
      <c r="AJ722" s="1"/>
      <c r="AK722" s="1"/>
      <c r="AL722" s="1"/>
      <c r="AM722" s="1"/>
      <c r="AN722" s="1"/>
      <c r="AO722" s="1"/>
      <c r="AP722" s="1"/>
      <c r="AQ722" s="1"/>
      <c r="AR722" s="1"/>
      <c r="AS722" s="1"/>
      <c r="AT722" s="1"/>
      <c r="AU722" s="1"/>
      <c r="AV722" s="1"/>
      <c r="AW722" s="1"/>
      <c r="AX722" s="1"/>
      <c r="AY722" s="1"/>
      <c r="AZ722" s="1"/>
      <c r="BA722" s="1"/>
      <c r="BB722" s="1"/>
      <c r="BC722" s="1"/>
      <c r="BD722" s="1"/>
      <c r="BE722" s="1"/>
      <c r="BF722" s="1"/>
      <c r="BG722" s="1"/>
      <c r="BH722" s="1"/>
      <c r="BI722" s="1"/>
      <c r="BJ722" s="1"/>
      <c r="BK722" s="1"/>
      <c r="BL722" s="1"/>
      <c r="BM722" s="1"/>
      <c r="BN722" s="1"/>
      <c r="BO722" s="1"/>
      <c r="BP722" s="1"/>
      <c r="BQ722" s="1"/>
      <c r="BR722" s="1"/>
    </row>
    <row r="723" spans="1:70" ht="14.25" customHeight="1" x14ac:dyDescent="0.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c r="AC723" s="1"/>
      <c r="AD723" s="1"/>
      <c r="AE723" s="1"/>
      <c r="AF723" s="1"/>
      <c r="AG723" s="1"/>
      <c r="AH723" s="1"/>
      <c r="AI723" s="1"/>
      <c r="AJ723" s="1"/>
      <c r="AK723" s="1"/>
      <c r="AL723" s="1"/>
      <c r="AM723" s="1"/>
      <c r="AN723" s="1"/>
      <c r="AO723" s="1"/>
      <c r="AP723" s="1"/>
      <c r="AQ723" s="1"/>
      <c r="AR723" s="1"/>
      <c r="AS723" s="1"/>
      <c r="AT723" s="1"/>
      <c r="AU723" s="1"/>
      <c r="AV723" s="1"/>
      <c r="AW723" s="1"/>
      <c r="AX723" s="1"/>
      <c r="AY723" s="1"/>
      <c r="AZ723" s="1"/>
      <c r="BA723" s="1"/>
      <c r="BB723" s="1"/>
      <c r="BC723" s="1"/>
      <c r="BD723" s="1"/>
      <c r="BE723" s="1"/>
      <c r="BF723" s="1"/>
      <c r="BG723" s="1"/>
      <c r="BH723" s="1"/>
      <c r="BI723" s="1"/>
      <c r="BJ723" s="1"/>
      <c r="BK723" s="1"/>
      <c r="BL723" s="1"/>
      <c r="BM723" s="1"/>
      <c r="BN723" s="1"/>
      <c r="BO723" s="1"/>
      <c r="BP723" s="1"/>
      <c r="BQ723" s="1"/>
      <c r="BR723" s="1"/>
    </row>
    <row r="724" spans="1:70" ht="14.25" customHeight="1" x14ac:dyDescent="0.3">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c r="AC724" s="1"/>
      <c r="AD724" s="1"/>
      <c r="AE724" s="1"/>
      <c r="AF724" s="1"/>
      <c r="AG724" s="1"/>
      <c r="AH724" s="1"/>
      <c r="AI724" s="1"/>
      <c r="AJ724" s="1"/>
      <c r="AK724" s="1"/>
      <c r="AL724" s="1"/>
      <c r="AM724" s="1"/>
      <c r="AN724" s="1"/>
      <c r="AO724" s="1"/>
      <c r="AP724" s="1"/>
      <c r="AQ724" s="1"/>
      <c r="AR724" s="1"/>
      <c r="AS724" s="1"/>
      <c r="AT724" s="1"/>
      <c r="AU724" s="1"/>
      <c r="AV724" s="1"/>
      <c r="AW724" s="1"/>
      <c r="AX724" s="1"/>
      <c r="AY724" s="1"/>
      <c r="AZ724" s="1"/>
      <c r="BA724" s="1"/>
      <c r="BB724" s="1"/>
      <c r="BC724" s="1"/>
      <c r="BD724" s="1"/>
      <c r="BE724" s="1"/>
      <c r="BF724" s="1"/>
      <c r="BG724" s="1"/>
      <c r="BH724" s="1"/>
      <c r="BI724" s="1"/>
      <c r="BJ724" s="1"/>
      <c r="BK724" s="1"/>
      <c r="BL724" s="1"/>
      <c r="BM724" s="1"/>
      <c r="BN724" s="1"/>
      <c r="BO724" s="1"/>
      <c r="BP724" s="1"/>
      <c r="BQ724" s="1"/>
      <c r="BR724" s="1"/>
    </row>
    <row r="725" spans="1:70" ht="14.25" customHeight="1" x14ac:dyDescent="0.3">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c r="AC725" s="1"/>
      <c r="AD725" s="1"/>
      <c r="AE725" s="1"/>
      <c r="AF725" s="1"/>
      <c r="AG725" s="1"/>
      <c r="AH725" s="1"/>
      <c r="AI725" s="1"/>
      <c r="AJ725" s="1"/>
      <c r="AK725" s="1"/>
      <c r="AL725" s="1"/>
      <c r="AM725" s="1"/>
      <c r="AN725" s="1"/>
      <c r="AO725" s="1"/>
      <c r="AP725" s="1"/>
      <c r="AQ725" s="1"/>
      <c r="AR725" s="1"/>
      <c r="AS725" s="1"/>
      <c r="AT725" s="1"/>
      <c r="AU725" s="1"/>
      <c r="AV725" s="1"/>
      <c r="AW725" s="1"/>
      <c r="AX725" s="1"/>
      <c r="AY725" s="1"/>
      <c r="AZ725" s="1"/>
      <c r="BA725" s="1"/>
      <c r="BB725" s="1"/>
      <c r="BC725" s="1"/>
      <c r="BD725" s="1"/>
      <c r="BE725" s="1"/>
      <c r="BF725" s="1"/>
      <c r="BG725" s="1"/>
      <c r="BH725" s="1"/>
      <c r="BI725" s="1"/>
      <c r="BJ725" s="1"/>
      <c r="BK725" s="1"/>
      <c r="BL725" s="1"/>
      <c r="BM725" s="1"/>
      <c r="BN725" s="1"/>
      <c r="BO725" s="1"/>
      <c r="BP725" s="1"/>
      <c r="BQ725" s="1"/>
      <c r="BR725" s="1"/>
    </row>
    <row r="726" spans="1:70" ht="14.25" customHeight="1" x14ac:dyDescent="0.3">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c r="AC726" s="1"/>
      <c r="AD726" s="1"/>
      <c r="AE726" s="1"/>
      <c r="AF726" s="1"/>
      <c r="AG726" s="1"/>
      <c r="AH726" s="1"/>
      <c r="AI726" s="1"/>
      <c r="AJ726" s="1"/>
      <c r="AK726" s="1"/>
      <c r="AL726" s="1"/>
      <c r="AM726" s="1"/>
      <c r="AN726" s="1"/>
      <c r="AO726" s="1"/>
      <c r="AP726" s="1"/>
      <c r="AQ726" s="1"/>
      <c r="AR726" s="1"/>
      <c r="AS726" s="1"/>
      <c r="AT726" s="1"/>
      <c r="AU726" s="1"/>
      <c r="AV726" s="1"/>
      <c r="AW726" s="1"/>
      <c r="AX726" s="1"/>
      <c r="AY726" s="1"/>
      <c r="AZ726" s="1"/>
      <c r="BA726" s="1"/>
      <c r="BB726" s="1"/>
      <c r="BC726" s="1"/>
      <c r="BD726" s="1"/>
      <c r="BE726" s="1"/>
      <c r="BF726" s="1"/>
      <c r="BG726" s="1"/>
      <c r="BH726" s="1"/>
      <c r="BI726" s="1"/>
      <c r="BJ726" s="1"/>
      <c r="BK726" s="1"/>
      <c r="BL726" s="1"/>
      <c r="BM726" s="1"/>
      <c r="BN726" s="1"/>
      <c r="BO726" s="1"/>
      <c r="BP726" s="1"/>
      <c r="BQ726" s="1"/>
      <c r="BR726" s="1"/>
    </row>
    <row r="727" spans="1:70" ht="14.25" customHeight="1" x14ac:dyDescent="0.3">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c r="AC727" s="1"/>
      <c r="AD727" s="1"/>
      <c r="AE727" s="1"/>
      <c r="AF727" s="1"/>
      <c r="AG727" s="1"/>
      <c r="AH727" s="1"/>
      <c r="AI727" s="1"/>
      <c r="AJ727" s="1"/>
      <c r="AK727" s="1"/>
      <c r="AL727" s="1"/>
      <c r="AM727" s="1"/>
      <c r="AN727" s="1"/>
      <c r="AO727" s="1"/>
      <c r="AP727" s="1"/>
      <c r="AQ727" s="1"/>
      <c r="AR727" s="1"/>
      <c r="AS727" s="1"/>
      <c r="AT727" s="1"/>
      <c r="AU727" s="1"/>
      <c r="AV727" s="1"/>
      <c r="AW727" s="1"/>
      <c r="AX727" s="1"/>
      <c r="AY727" s="1"/>
      <c r="AZ727" s="1"/>
      <c r="BA727" s="1"/>
      <c r="BB727" s="1"/>
      <c r="BC727" s="1"/>
      <c r="BD727" s="1"/>
      <c r="BE727" s="1"/>
      <c r="BF727" s="1"/>
      <c r="BG727" s="1"/>
      <c r="BH727" s="1"/>
      <c r="BI727" s="1"/>
      <c r="BJ727" s="1"/>
      <c r="BK727" s="1"/>
      <c r="BL727" s="1"/>
      <c r="BM727" s="1"/>
      <c r="BN727" s="1"/>
      <c r="BO727" s="1"/>
      <c r="BP727" s="1"/>
      <c r="BQ727" s="1"/>
      <c r="BR727" s="1"/>
    </row>
    <row r="728" spans="1:70" ht="14.25" customHeight="1" x14ac:dyDescent="0.3">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c r="AC728" s="1"/>
      <c r="AD728" s="1"/>
      <c r="AE728" s="1"/>
      <c r="AF728" s="1"/>
      <c r="AG728" s="1"/>
      <c r="AH728" s="1"/>
      <c r="AI728" s="1"/>
      <c r="AJ728" s="1"/>
      <c r="AK728" s="1"/>
      <c r="AL728" s="1"/>
      <c r="AM728" s="1"/>
      <c r="AN728" s="1"/>
      <c r="AO728" s="1"/>
      <c r="AP728" s="1"/>
      <c r="AQ728" s="1"/>
      <c r="AR728" s="1"/>
      <c r="AS728" s="1"/>
      <c r="AT728" s="1"/>
      <c r="AU728" s="1"/>
      <c r="AV728" s="1"/>
      <c r="AW728" s="1"/>
      <c r="AX728" s="1"/>
      <c r="AY728" s="1"/>
      <c r="AZ728" s="1"/>
      <c r="BA728" s="1"/>
      <c r="BB728" s="1"/>
      <c r="BC728" s="1"/>
      <c r="BD728" s="1"/>
      <c r="BE728" s="1"/>
      <c r="BF728" s="1"/>
      <c r="BG728" s="1"/>
      <c r="BH728" s="1"/>
      <c r="BI728" s="1"/>
      <c r="BJ728" s="1"/>
      <c r="BK728" s="1"/>
      <c r="BL728" s="1"/>
      <c r="BM728" s="1"/>
      <c r="BN728" s="1"/>
      <c r="BO728" s="1"/>
      <c r="BP728" s="1"/>
      <c r="BQ728" s="1"/>
      <c r="BR728" s="1"/>
    </row>
    <row r="729" spans="1:70" ht="14.25" customHeight="1" x14ac:dyDescent="0.3">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c r="AC729" s="1"/>
      <c r="AD729" s="1"/>
      <c r="AE729" s="1"/>
      <c r="AF729" s="1"/>
      <c r="AG729" s="1"/>
      <c r="AH729" s="1"/>
      <c r="AI729" s="1"/>
      <c r="AJ729" s="1"/>
      <c r="AK729" s="1"/>
      <c r="AL729" s="1"/>
      <c r="AM729" s="1"/>
      <c r="AN729" s="1"/>
      <c r="AO729" s="1"/>
      <c r="AP729" s="1"/>
      <c r="AQ729" s="1"/>
      <c r="AR729" s="1"/>
      <c r="AS729" s="1"/>
      <c r="AT729" s="1"/>
      <c r="AU729" s="1"/>
      <c r="AV729" s="1"/>
      <c r="AW729" s="1"/>
      <c r="AX729" s="1"/>
      <c r="AY729" s="1"/>
      <c r="AZ729" s="1"/>
      <c r="BA729" s="1"/>
      <c r="BB729" s="1"/>
      <c r="BC729" s="1"/>
      <c r="BD729" s="1"/>
      <c r="BE729" s="1"/>
      <c r="BF729" s="1"/>
      <c r="BG729" s="1"/>
      <c r="BH729" s="1"/>
      <c r="BI729" s="1"/>
      <c r="BJ729" s="1"/>
      <c r="BK729" s="1"/>
      <c r="BL729" s="1"/>
      <c r="BM729" s="1"/>
      <c r="BN729" s="1"/>
      <c r="BO729" s="1"/>
      <c r="BP729" s="1"/>
      <c r="BQ729" s="1"/>
      <c r="BR729" s="1"/>
    </row>
    <row r="730" spans="1:70" ht="14.25" customHeight="1" x14ac:dyDescent="0.3">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c r="AC730" s="1"/>
      <c r="AD730" s="1"/>
      <c r="AE730" s="1"/>
      <c r="AF730" s="1"/>
      <c r="AG730" s="1"/>
      <c r="AH730" s="1"/>
      <c r="AI730" s="1"/>
      <c r="AJ730" s="1"/>
      <c r="AK730" s="1"/>
      <c r="AL730" s="1"/>
      <c r="AM730" s="1"/>
      <c r="AN730" s="1"/>
      <c r="AO730" s="1"/>
      <c r="AP730" s="1"/>
      <c r="AQ730" s="1"/>
      <c r="AR730" s="1"/>
      <c r="AS730" s="1"/>
      <c r="AT730" s="1"/>
      <c r="AU730" s="1"/>
      <c r="AV730" s="1"/>
      <c r="AW730" s="1"/>
      <c r="AX730" s="1"/>
      <c r="AY730" s="1"/>
      <c r="AZ730" s="1"/>
      <c r="BA730" s="1"/>
      <c r="BB730" s="1"/>
      <c r="BC730" s="1"/>
      <c r="BD730" s="1"/>
      <c r="BE730" s="1"/>
      <c r="BF730" s="1"/>
      <c r="BG730" s="1"/>
      <c r="BH730" s="1"/>
      <c r="BI730" s="1"/>
      <c r="BJ730" s="1"/>
      <c r="BK730" s="1"/>
      <c r="BL730" s="1"/>
      <c r="BM730" s="1"/>
      <c r="BN730" s="1"/>
      <c r="BO730" s="1"/>
      <c r="BP730" s="1"/>
      <c r="BQ730" s="1"/>
      <c r="BR730" s="1"/>
    </row>
    <row r="731" spans="1:70" ht="14.25" customHeight="1" x14ac:dyDescent="0.3">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c r="AC731" s="1"/>
      <c r="AD731" s="1"/>
      <c r="AE731" s="1"/>
      <c r="AF731" s="1"/>
      <c r="AG731" s="1"/>
      <c r="AH731" s="1"/>
      <c r="AI731" s="1"/>
      <c r="AJ731" s="1"/>
      <c r="AK731" s="1"/>
      <c r="AL731" s="1"/>
      <c r="AM731" s="1"/>
      <c r="AN731" s="1"/>
      <c r="AO731" s="1"/>
      <c r="AP731" s="1"/>
      <c r="AQ731" s="1"/>
      <c r="AR731" s="1"/>
      <c r="AS731" s="1"/>
      <c r="AT731" s="1"/>
      <c r="AU731" s="1"/>
      <c r="AV731" s="1"/>
      <c r="AW731" s="1"/>
      <c r="AX731" s="1"/>
      <c r="AY731" s="1"/>
      <c r="AZ731" s="1"/>
      <c r="BA731" s="1"/>
      <c r="BB731" s="1"/>
      <c r="BC731" s="1"/>
      <c r="BD731" s="1"/>
      <c r="BE731" s="1"/>
      <c r="BF731" s="1"/>
      <c r="BG731" s="1"/>
      <c r="BH731" s="1"/>
      <c r="BI731" s="1"/>
      <c r="BJ731" s="1"/>
      <c r="BK731" s="1"/>
      <c r="BL731" s="1"/>
      <c r="BM731" s="1"/>
      <c r="BN731" s="1"/>
      <c r="BO731" s="1"/>
      <c r="BP731" s="1"/>
      <c r="BQ731" s="1"/>
      <c r="BR731" s="1"/>
    </row>
    <row r="732" spans="1:70" ht="14.25" customHeight="1" x14ac:dyDescent="0.3">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c r="AC732" s="1"/>
      <c r="AD732" s="1"/>
      <c r="AE732" s="1"/>
      <c r="AF732" s="1"/>
      <c r="AG732" s="1"/>
      <c r="AH732" s="1"/>
      <c r="AI732" s="1"/>
      <c r="AJ732" s="1"/>
      <c r="AK732" s="1"/>
      <c r="AL732" s="1"/>
      <c r="AM732" s="1"/>
      <c r="AN732" s="1"/>
      <c r="AO732" s="1"/>
      <c r="AP732" s="1"/>
      <c r="AQ732" s="1"/>
      <c r="AR732" s="1"/>
      <c r="AS732" s="1"/>
      <c r="AT732" s="1"/>
      <c r="AU732" s="1"/>
      <c r="AV732" s="1"/>
      <c r="AW732" s="1"/>
      <c r="AX732" s="1"/>
      <c r="AY732" s="1"/>
      <c r="AZ732" s="1"/>
      <c r="BA732" s="1"/>
      <c r="BB732" s="1"/>
      <c r="BC732" s="1"/>
      <c r="BD732" s="1"/>
      <c r="BE732" s="1"/>
      <c r="BF732" s="1"/>
      <c r="BG732" s="1"/>
      <c r="BH732" s="1"/>
      <c r="BI732" s="1"/>
      <c r="BJ732" s="1"/>
      <c r="BK732" s="1"/>
      <c r="BL732" s="1"/>
      <c r="BM732" s="1"/>
      <c r="BN732" s="1"/>
      <c r="BO732" s="1"/>
      <c r="BP732" s="1"/>
      <c r="BQ732" s="1"/>
      <c r="BR732" s="1"/>
    </row>
    <row r="733" spans="1:70" ht="14.25" customHeight="1" x14ac:dyDescent="0.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c r="AC733" s="1"/>
      <c r="AD733" s="1"/>
      <c r="AE733" s="1"/>
      <c r="AF733" s="1"/>
      <c r="AG733" s="1"/>
      <c r="AH733" s="1"/>
      <c r="AI733" s="1"/>
      <c r="AJ733" s="1"/>
      <c r="AK733" s="1"/>
      <c r="AL733" s="1"/>
      <c r="AM733" s="1"/>
      <c r="AN733" s="1"/>
      <c r="AO733" s="1"/>
      <c r="AP733" s="1"/>
      <c r="AQ733" s="1"/>
      <c r="AR733" s="1"/>
      <c r="AS733" s="1"/>
      <c r="AT733" s="1"/>
      <c r="AU733" s="1"/>
      <c r="AV733" s="1"/>
      <c r="AW733" s="1"/>
      <c r="AX733" s="1"/>
      <c r="AY733" s="1"/>
      <c r="AZ733" s="1"/>
      <c r="BA733" s="1"/>
      <c r="BB733" s="1"/>
      <c r="BC733" s="1"/>
      <c r="BD733" s="1"/>
      <c r="BE733" s="1"/>
      <c r="BF733" s="1"/>
      <c r="BG733" s="1"/>
      <c r="BH733" s="1"/>
      <c r="BI733" s="1"/>
      <c r="BJ733" s="1"/>
      <c r="BK733" s="1"/>
      <c r="BL733" s="1"/>
      <c r="BM733" s="1"/>
      <c r="BN733" s="1"/>
      <c r="BO733" s="1"/>
      <c r="BP733" s="1"/>
      <c r="BQ733" s="1"/>
      <c r="BR733" s="1"/>
    </row>
    <row r="734" spans="1:70" ht="14.25" customHeight="1" x14ac:dyDescent="0.3">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c r="AC734" s="1"/>
      <c r="AD734" s="1"/>
      <c r="AE734" s="1"/>
      <c r="AF734" s="1"/>
      <c r="AG734" s="1"/>
      <c r="AH734" s="1"/>
      <c r="AI734" s="1"/>
      <c r="AJ734" s="1"/>
      <c r="AK734" s="1"/>
      <c r="AL734" s="1"/>
      <c r="AM734" s="1"/>
      <c r="AN734" s="1"/>
      <c r="AO734" s="1"/>
      <c r="AP734" s="1"/>
      <c r="AQ734" s="1"/>
      <c r="AR734" s="1"/>
      <c r="AS734" s="1"/>
      <c r="AT734" s="1"/>
      <c r="AU734" s="1"/>
      <c r="AV734" s="1"/>
      <c r="AW734" s="1"/>
      <c r="AX734" s="1"/>
      <c r="AY734" s="1"/>
      <c r="AZ734" s="1"/>
      <c r="BA734" s="1"/>
      <c r="BB734" s="1"/>
      <c r="BC734" s="1"/>
      <c r="BD734" s="1"/>
      <c r="BE734" s="1"/>
      <c r="BF734" s="1"/>
      <c r="BG734" s="1"/>
      <c r="BH734" s="1"/>
      <c r="BI734" s="1"/>
      <c r="BJ734" s="1"/>
      <c r="BK734" s="1"/>
      <c r="BL734" s="1"/>
      <c r="BM734" s="1"/>
      <c r="BN734" s="1"/>
      <c r="BO734" s="1"/>
      <c r="BP734" s="1"/>
      <c r="BQ734" s="1"/>
      <c r="BR734" s="1"/>
    </row>
    <row r="735" spans="1:70" ht="14.25" customHeight="1" x14ac:dyDescent="0.3">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c r="AC735" s="1"/>
      <c r="AD735" s="1"/>
      <c r="AE735" s="1"/>
      <c r="AF735" s="1"/>
      <c r="AG735" s="1"/>
      <c r="AH735" s="1"/>
      <c r="AI735" s="1"/>
      <c r="AJ735" s="1"/>
      <c r="AK735" s="1"/>
      <c r="AL735" s="1"/>
      <c r="AM735" s="1"/>
      <c r="AN735" s="1"/>
      <c r="AO735" s="1"/>
      <c r="AP735" s="1"/>
      <c r="AQ735" s="1"/>
      <c r="AR735" s="1"/>
      <c r="AS735" s="1"/>
      <c r="AT735" s="1"/>
      <c r="AU735" s="1"/>
      <c r="AV735" s="1"/>
      <c r="AW735" s="1"/>
      <c r="AX735" s="1"/>
      <c r="AY735" s="1"/>
      <c r="AZ735" s="1"/>
      <c r="BA735" s="1"/>
      <c r="BB735" s="1"/>
      <c r="BC735" s="1"/>
      <c r="BD735" s="1"/>
      <c r="BE735" s="1"/>
      <c r="BF735" s="1"/>
      <c r="BG735" s="1"/>
      <c r="BH735" s="1"/>
      <c r="BI735" s="1"/>
      <c r="BJ735" s="1"/>
      <c r="BK735" s="1"/>
      <c r="BL735" s="1"/>
      <c r="BM735" s="1"/>
      <c r="BN735" s="1"/>
      <c r="BO735" s="1"/>
      <c r="BP735" s="1"/>
      <c r="BQ735" s="1"/>
      <c r="BR735" s="1"/>
    </row>
    <row r="736" spans="1:70" ht="14.25" customHeight="1" x14ac:dyDescent="0.3">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c r="AC736" s="1"/>
      <c r="AD736" s="1"/>
      <c r="AE736" s="1"/>
      <c r="AF736" s="1"/>
      <c r="AG736" s="1"/>
      <c r="AH736" s="1"/>
      <c r="AI736" s="1"/>
      <c r="AJ736" s="1"/>
      <c r="AK736" s="1"/>
      <c r="AL736" s="1"/>
      <c r="AM736" s="1"/>
      <c r="AN736" s="1"/>
      <c r="AO736" s="1"/>
      <c r="AP736" s="1"/>
      <c r="AQ736" s="1"/>
      <c r="AR736" s="1"/>
      <c r="AS736" s="1"/>
      <c r="AT736" s="1"/>
      <c r="AU736" s="1"/>
      <c r="AV736" s="1"/>
      <c r="AW736" s="1"/>
      <c r="AX736" s="1"/>
      <c r="AY736" s="1"/>
      <c r="AZ736" s="1"/>
      <c r="BA736" s="1"/>
      <c r="BB736" s="1"/>
      <c r="BC736" s="1"/>
      <c r="BD736" s="1"/>
      <c r="BE736" s="1"/>
      <c r="BF736" s="1"/>
      <c r="BG736" s="1"/>
      <c r="BH736" s="1"/>
      <c r="BI736" s="1"/>
      <c r="BJ736" s="1"/>
      <c r="BK736" s="1"/>
      <c r="BL736" s="1"/>
      <c r="BM736" s="1"/>
      <c r="BN736" s="1"/>
      <c r="BO736" s="1"/>
      <c r="BP736" s="1"/>
      <c r="BQ736" s="1"/>
      <c r="BR736" s="1"/>
    </row>
    <row r="737" spans="1:70" ht="14.25" customHeight="1" x14ac:dyDescent="0.3">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c r="AC737" s="1"/>
      <c r="AD737" s="1"/>
      <c r="AE737" s="1"/>
      <c r="AF737" s="1"/>
      <c r="AG737" s="1"/>
      <c r="AH737" s="1"/>
      <c r="AI737" s="1"/>
      <c r="AJ737" s="1"/>
      <c r="AK737" s="1"/>
      <c r="AL737" s="1"/>
      <c r="AM737" s="1"/>
      <c r="AN737" s="1"/>
      <c r="AO737" s="1"/>
      <c r="AP737" s="1"/>
      <c r="AQ737" s="1"/>
      <c r="AR737" s="1"/>
      <c r="AS737" s="1"/>
      <c r="AT737" s="1"/>
      <c r="AU737" s="1"/>
      <c r="AV737" s="1"/>
      <c r="AW737" s="1"/>
      <c r="AX737" s="1"/>
      <c r="AY737" s="1"/>
      <c r="AZ737" s="1"/>
      <c r="BA737" s="1"/>
      <c r="BB737" s="1"/>
      <c r="BC737" s="1"/>
      <c r="BD737" s="1"/>
      <c r="BE737" s="1"/>
      <c r="BF737" s="1"/>
      <c r="BG737" s="1"/>
      <c r="BH737" s="1"/>
      <c r="BI737" s="1"/>
      <c r="BJ737" s="1"/>
      <c r="BK737" s="1"/>
      <c r="BL737" s="1"/>
      <c r="BM737" s="1"/>
      <c r="BN737" s="1"/>
      <c r="BO737" s="1"/>
      <c r="BP737" s="1"/>
      <c r="BQ737" s="1"/>
      <c r="BR737" s="1"/>
    </row>
    <row r="738" spans="1:70" ht="14.25" customHeight="1" x14ac:dyDescent="0.3">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c r="AC738" s="1"/>
      <c r="AD738" s="1"/>
      <c r="AE738" s="1"/>
      <c r="AF738" s="1"/>
      <c r="AG738" s="1"/>
      <c r="AH738" s="1"/>
      <c r="AI738" s="1"/>
      <c r="AJ738" s="1"/>
      <c r="AK738" s="1"/>
      <c r="AL738" s="1"/>
      <c r="AM738" s="1"/>
      <c r="AN738" s="1"/>
      <c r="AO738" s="1"/>
      <c r="AP738" s="1"/>
      <c r="AQ738" s="1"/>
      <c r="AR738" s="1"/>
      <c r="AS738" s="1"/>
      <c r="AT738" s="1"/>
      <c r="AU738" s="1"/>
      <c r="AV738" s="1"/>
      <c r="AW738" s="1"/>
      <c r="AX738" s="1"/>
      <c r="AY738" s="1"/>
      <c r="AZ738" s="1"/>
      <c r="BA738" s="1"/>
      <c r="BB738" s="1"/>
      <c r="BC738" s="1"/>
      <c r="BD738" s="1"/>
      <c r="BE738" s="1"/>
      <c r="BF738" s="1"/>
      <c r="BG738" s="1"/>
      <c r="BH738" s="1"/>
      <c r="BI738" s="1"/>
      <c r="BJ738" s="1"/>
      <c r="BK738" s="1"/>
      <c r="BL738" s="1"/>
      <c r="BM738" s="1"/>
      <c r="BN738" s="1"/>
      <c r="BO738" s="1"/>
      <c r="BP738" s="1"/>
      <c r="BQ738" s="1"/>
      <c r="BR738" s="1"/>
    </row>
    <row r="739" spans="1:70" ht="14.25" customHeight="1" x14ac:dyDescent="0.3">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c r="AC739" s="1"/>
      <c r="AD739" s="1"/>
      <c r="AE739" s="1"/>
      <c r="AF739" s="1"/>
      <c r="AG739" s="1"/>
      <c r="AH739" s="1"/>
      <c r="AI739" s="1"/>
      <c r="AJ739" s="1"/>
      <c r="AK739" s="1"/>
      <c r="AL739" s="1"/>
      <c r="AM739" s="1"/>
      <c r="AN739" s="1"/>
      <c r="AO739" s="1"/>
      <c r="AP739" s="1"/>
      <c r="AQ739" s="1"/>
      <c r="AR739" s="1"/>
      <c r="AS739" s="1"/>
      <c r="AT739" s="1"/>
      <c r="AU739" s="1"/>
      <c r="AV739" s="1"/>
      <c r="AW739" s="1"/>
      <c r="AX739" s="1"/>
      <c r="AY739" s="1"/>
      <c r="AZ739" s="1"/>
      <c r="BA739" s="1"/>
      <c r="BB739" s="1"/>
      <c r="BC739" s="1"/>
      <c r="BD739" s="1"/>
      <c r="BE739" s="1"/>
      <c r="BF739" s="1"/>
      <c r="BG739" s="1"/>
      <c r="BH739" s="1"/>
      <c r="BI739" s="1"/>
      <c r="BJ739" s="1"/>
      <c r="BK739" s="1"/>
      <c r="BL739" s="1"/>
      <c r="BM739" s="1"/>
      <c r="BN739" s="1"/>
      <c r="BO739" s="1"/>
      <c r="BP739" s="1"/>
      <c r="BQ739" s="1"/>
      <c r="BR739" s="1"/>
    </row>
    <row r="740" spans="1:70" ht="14.25" customHeight="1" x14ac:dyDescent="0.3">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c r="AC740" s="1"/>
      <c r="AD740" s="1"/>
      <c r="AE740" s="1"/>
      <c r="AF740" s="1"/>
      <c r="AG740" s="1"/>
      <c r="AH740" s="1"/>
      <c r="AI740" s="1"/>
      <c r="AJ740" s="1"/>
      <c r="AK740" s="1"/>
      <c r="AL740" s="1"/>
      <c r="AM740" s="1"/>
      <c r="AN740" s="1"/>
      <c r="AO740" s="1"/>
      <c r="AP740" s="1"/>
      <c r="AQ740" s="1"/>
      <c r="AR740" s="1"/>
      <c r="AS740" s="1"/>
      <c r="AT740" s="1"/>
      <c r="AU740" s="1"/>
      <c r="AV740" s="1"/>
      <c r="AW740" s="1"/>
      <c r="AX740" s="1"/>
      <c r="AY740" s="1"/>
      <c r="AZ740" s="1"/>
      <c r="BA740" s="1"/>
      <c r="BB740" s="1"/>
      <c r="BC740" s="1"/>
      <c r="BD740" s="1"/>
      <c r="BE740" s="1"/>
      <c r="BF740" s="1"/>
      <c r="BG740" s="1"/>
      <c r="BH740" s="1"/>
      <c r="BI740" s="1"/>
      <c r="BJ740" s="1"/>
      <c r="BK740" s="1"/>
      <c r="BL740" s="1"/>
      <c r="BM740" s="1"/>
      <c r="BN740" s="1"/>
      <c r="BO740" s="1"/>
      <c r="BP740" s="1"/>
      <c r="BQ740" s="1"/>
      <c r="BR740" s="1"/>
    </row>
    <row r="741" spans="1:70" ht="14.25" customHeight="1" x14ac:dyDescent="0.3">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c r="AC741" s="1"/>
      <c r="AD741" s="1"/>
      <c r="AE741" s="1"/>
      <c r="AF741" s="1"/>
      <c r="AG741" s="1"/>
      <c r="AH741" s="1"/>
      <c r="AI741" s="1"/>
      <c r="AJ741" s="1"/>
      <c r="AK741" s="1"/>
      <c r="AL741" s="1"/>
      <c r="AM741" s="1"/>
      <c r="AN741" s="1"/>
      <c r="AO741" s="1"/>
      <c r="AP741" s="1"/>
      <c r="AQ741" s="1"/>
      <c r="AR741" s="1"/>
      <c r="AS741" s="1"/>
      <c r="AT741" s="1"/>
      <c r="AU741" s="1"/>
      <c r="AV741" s="1"/>
      <c r="AW741" s="1"/>
      <c r="AX741" s="1"/>
      <c r="AY741" s="1"/>
      <c r="AZ741" s="1"/>
      <c r="BA741" s="1"/>
      <c r="BB741" s="1"/>
      <c r="BC741" s="1"/>
      <c r="BD741" s="1"/>
      <c r="BE741" s="1"/>
      <c r="BF741" s="1"/>
      <c r="BG741" s="1"/>
      <c r="BH741" s="1"/>
      <c r="BI741" s="1"/>
      <c r="BJ741" s="1"/>
      <c r="BK741" s="1"/>
      <c r="BL741" s="1"/>
      <c r="BM741" s="1"/>
      <c r="BN741" s="1"/>
      <c r="BO741" s="1"/>
      <c r="BP741" s="1"/>
      <c r="BQ741" s="1"/>
      <c r="BR741" s="1"/>
    </row>
    <row r="742" spans="1:70" ht="14.25" customHeight="1" x14ac:dyDescent="0.3">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c r="AC742" s="1"/>
      <c r="AD742" s="1"/>
      <c r="AE742" s="1"/>
      <c r="AF742" s="1"/>
      <c r="AG742" s="1"/>
      <c r="AH742" s="1"/>
      <c r="AI742" s="1"/>
      <c r="AJ742" s="1"/>
      <c r="AK742" s="1"/>
      <c r="AL742" s="1"/>
      <c r="AM742" s="1"/>
      <c r="AN742" s="1"/>
      <c r="AO742" s="1"/>
      <c r="AP742" s="1"/>
      <c r="AQ742" s="1"/>
      <c r="AR742" s="1"/>
      <c r="AS742" s="1"/>
      <c r="AT742" s="1"/>
      <c r="AU742" s="1"/>
      <c r="AV742" s="1"/>
      <c r="AW742" s="1"/>
      <c r="AX742" s="1"/>
      <c r="AY742" s="1"/>
      <c r="AZ742" s="1"/>
      <c r="BA742" s="1"/>
      <c r="BB742" s="1"/>
      <c r="BC742" s="1"/>
      <c r="BD742" s="1"/>
      <c r="BE742" s="1"/>
      <c r="BF742" s="1"/>
      <c r="BG742" s="1"/>
      <c r="BH742" s="1"/>
      <c r="BI742" s="1"/>
      <c r="BJ742" s="1"/>
      <c r="BK742" s="1"/>
      <c r="BL742" s="1"/>
      <c r="BM742" s="1"/>
      <c r="BN742" s="1"/>
      <c r="BO742" s="1"/>
      <c r="BP742" s="1"/>
      <c r="BQ742" s="1"/>
      <c r="BR742" s="1"/>
    </row>
    <row r="743" spans="1:70" ht="14.25" customHeight="1" x14ac:dyDescent="0.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c r="AC743" s="1"/>
      <c r="AD743" s="1"/>
      <c r="AE743" s="1"/>
      <c r="AF743" s="1"/>
      <c r="AG743" s="1"/>
      <c r="AH743" s="1"/>
      <c r="AI743" s="1"/>
      <c r="AJ743" s="1"/>
      <c r="AK743" s="1"/>
      <c r="AL743" s="1"/>
      <c r="AM743" s="1"/>
      <c r="AN743" s="1"/>
      <c r="AO743" s="1"/>
      <c r="AP743" s="1"/>
      <c r="AQ743" s="1"/>
      <c r="AR743" s="1"/>
      <c r="AS743" s="1"/>
      <c r="AT743" s="1"/>
      <c r="AU743" s="1"/>
      <c r="AV743" s="1"/>
      <c r="AW743" s="1"/>
      <c r="AX743" s="1"/>
      <c r="AY743" s="1"/>
      <c r="AZ743" s="1"/>
      <c r="BA743" s="1"/>
      <c r="BB743" s="1"/>
      <c r="BC743" s="1"/>
      <c r="BD743" s="1"/>
      <c r="BE743" s="1"/>
      <c r="BF743" s="1"/>
      <c r="BG743" s="1"/>
      <c r="BH743" s="1"/>
      <c r="BI743" s="1"/>
      <c r="BJ743" s="1"/>
      <c r="BK743" s="1"/>
      <c r="BL743" s="1"/>
      <c r="BM743" s="1"/>
      <c r="BN743" s="1"/>
      <c r="BO743" s="1"/>
      <c r="BP743" s="1"/>
      <c r="BQ743" s="1"/>
      <c r="BR743" s="1"/>
    </row>
    <row r="744" spans="1:70" ht="14.25" customHeight="1" x14ac:dyDescent="0.3">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c r="AC744" s="1"/>
      <c r="AD744" s="1"/>
      <c r="AE744" s="1"/>
      <c r="AF744" s="1"/>
      <c r="AG744" s="1"/>
      <c r="AH744" s="1"/>
      <c r="AI744" s="1"/>
      <c r="AJ744" s="1"/>
      <c r="AK744" s="1"/>
      <c r="AL744" s="1"/>
      <c r="AM744" s="1"/>
      <c r="AN744" s="1"/>
      <c r="AO744" s="1"/>
      <c r="AP744" s="1"/>
      <c r="AQ744" s="1"/>
      <c r="AR744" s="1"/>
      <c r="AS744" s="1"/>
      <c r="AT744" s="1"/>
      <c r="AU744" s="1"/>
      <c r="AV744" s="1"/>
      <c r="AW744" s="1"/>
      <c r="AX744" s="1"/>
      <c r="AY744" s="1"/>
      <c r="AZ744" s="1"/>
      <c r="BA744" s="1"/>
      <c r="BB744" s="1"/>
      <c r="BC744" s="1"/>
      <c r="BD744" s="1"/>
      <c r="BE744" s="1"/>
      <c r="BF744" s="1"/>
      <c r="BG744" s="1"/>
      <c r="BH744" s="1"/>
      <c r="BI744" s="1"/>
      <c r="BJ744" s="1"/>
      <c r="BK744" s="1"/>
      <c r="BL744" s="1"/>
      <c r="BM744" s="1"/>
      <c r="BN744" s="1"/>
      <c r="BO744" s="1"/>
      <c r="BP744" s="1"/>
      <c r="BQ744" s="1"/>
      <c r="BR744" s="1"/>
    </row>
    <row r="745" spans="1:70" ht="14.25" customHeight="1" x14ac:dyDescent="0.3">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c r="AC745" s="1"/>
      <c r="AD745" s="1"/>
      <c r="AE745" s="1"/>
      <c r="AF745" s="1"/>
      <c r="AG745" s="1"/>
      <c r="AH745" s="1"/>
      <c r="AI745" s="1"/>
      <c r="AJ745" s="1"/>
      <c r="AK745" s="1"/>
      <c r="AL745" s="1"/>
      <c r="AM745" s="1"/>
      <c r="AN745" s="1"/>
      <c r="AO745" s="1"/>
      <c r="AP745" s="1"/>
      <c r="AQ745" s="1"/>
      <c r="AR745" s="1"/>
      <c r="AS745" s="1"/>
      <c r="AT745" s="1"/>
      <c r="AU745" s="1"/>
      <c r="AV745" s="1"/>
      <c r="AW745" s="1"/>
      <c r="AX745" s="1"/>
      <c r="AY745" s="1"/>
      <c r="AZ745" s="1"/>
      <c r="BA745" s="1"/>
      <c r="BB745" s="1"/>
      <c r="BC745" s="1"/>
      <c r="BD745" s="1"/>
      <c r="BE745" s="1"/>
      <c r="BF745" s="1"/>
      <c r="BG745" s="1"/>
      <c r="BH745" s="1"/>
      <c r="BI745" s="1"/>
      <c r="BJ745" s="1"/>
      <c r="BK745" s="1"/>
      <c r="BL745" s="1"/>
      <c r="BM745" s="1"/>
      <c r="BN745" s="1"/>
      <c r="BO745" s="1"/>
      <c r="BP745" s="1"/>
      <c r="BQ745" s="1"/>
      <c r="BR745" s="1"/>
    </row>
    <row r="746" spans="1:70" ht="14.25" customHeight="1" x14ac:dyDescent="0.3">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c r="AC746" s="1"/>
      <c r="AD746" s="1"/>
      <c r="AE746" s="1"/>
      <c r="AF746" s="1"/>
      <c r="AG746" s="1"/>
      <c r="AH746" s="1"/>
      <c r="AI746" s="1"/>
      <c r="AJ746" s="1"/>
      <c r="AK746" s="1"/>
      <c r="AL746" s="1"/>
      <c r="AM746" s="1"/>
      <c r="AN746" s="1"/>
      <c r="AO746" s="1"/>
      <c r="AP746" s="1"/>
      <c r="AQ746" s="1"/>
      <c r="AR746" s="1"/>
      <c r="AS746" s="1"/>
      <c r="AT746" s="1"/>
      <c r="AU746" s="1"/>
      <c r="AV746" s="1"/>
      <c r="AW746" s="1"/>
      <c r="AX746" s="1"/>
      <c r="AY746" s="1"/>
      <c r="AZ746" s="1"/>
      <c r="BA746" s="1"/>
      <c r="BB746" s="1"/>
      <c r="BC746" s="1"/>
      <c r="BD746" s="1"/>
      <c r="BE746" s="1"/>
      <c r="BF746" s="1"/>
      <c r="BG746" s="1"/>
      <c r="BH746" s="1"/>
      <c r="BI746" s="1"/>
      <c r="BJ746" s="1"/>
      <c r="BK746" s="1"/>
      <c r="BL746" s="1"/>
      <c r="BM746" s="1"/>
      <c r="BN746" s="1"/>
      <c r="BO746" s="1"/>
      <c r="BP746" s="1"/>
      <c r="BQ746" s="1"/>
      <c r="BR746" s="1"/>
    </row>
    <row r="747" spans="1:70" ht="14.25" customHeight="1" x14ac:dyDescent="0.3">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c r="AC747" s="1"/>
      <c r="AD747" s="1"/>
      <c r="AE747" s="1"/>
      <c r="AF747" s="1"/>
      <c r="AG747" s="1"/>
      <c r="AH747" s="1"/>
      <c r="AI747" s="1"/>
      <c r="AJ747" s="1"/>
      <c r="AK747" s="1"/>
      <c r="AL747" s="1"/>
      <c r="AM747" s="1"/>
      <c r="AN747" s="1"/>
      <c r="AO747" s="1"/>
      <c r="AP747" s="1"/>
      <c r="AQ747" s="1"/>
      <c r="AR747" s="1"/>
      <c r="AS747" s="1"/>
      <c r="AT747" s="1"/>
      <c r="AU747" s="1"/>
      <c r="AV747" s="1"/>
      <c r="AW747" s="1"/>
      <c r="AX747" s="1"/>
      <c r="AY747" s="1"/>
      <c r="AZ747" s="1"/>
      <c r="BA747" s="1"/>
      <c r="BB747" s="1"/>
      <c r="BC747" s="1"/>
      <c r="BD747" s="1"/>
      <c r="BE747" s="1"/>
      <c r="BF747" s="1"/>
      <c r="BG747" s="1"/>
      <c r="BH747" s="1"/>
      <c r="BI747" s="1"/>
      <c r="BJ747" s="1"/>
      <c r="BK747" s="1"/>
      <c r="BL747" s="1"/>
      <c r="BM747" s="1"/>
      <c r="BN747" s="1"/>
      <c r="BO747" s="1"/>
      <c r="BP747" s="1"/>
      <c r="BQ747" s="1"/>
      <c r="BR747" s="1"/>
    </row>
    <row r="748" spans="1:70" ht="14.25" customHeight="1" x14ac:dyDescent="0.3">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c r="AC748" s="1"/>
      <c r="AD748" s="1"/>
      <c r="AE748" s="1"/>
      <c r="AF748" s="1"/>
      <c r="AG748" s="1"/>
      <c r="AH748" s="1"/>
      <c r="AI748" s="1"/>
      <c r="AJ748" s="1"/>
      <c r="AK748" s="1"/>
      <c r="AL748" s="1"/>
      <c r="AM748" s="1"/>
      <c r="AN748" s="1"/>
      <c r="AO748" s="1"/>
      <c r="AP748" s="1"/>
      <c r="AQ748" s="1"/>
      <c r="AR748" s="1"/>
      <c r="AS748" s="1"/>
      <c r="AT748" s="1"/>
      <c r="AU748" s="1"/>
      <c r="AV748" s="1"/>
      <c r="AW748" s="1"/>
      <c r="AX748" s="1"/>
      <c r="AY748" s="1"/>
      <c r="AZ748" s="1"/>
      <c r="BA748" s="1"/>
      <c r="BB748" s="1"/>
      <c r="BC748" s="1"/>
      <c r="BD748" s="1"/>
      <c r="BE748" s="1"/>
      <c r="BF748" s="1"/>
      <c r="BG748" s="1"/>
      <c r="BH748" s="1"/>
      <c r="BI748" s="1"/>
      <c r="BJ748" s="1"/>
      <c r="BK748" s="1"/>
      <c r="BL748" s="1"/>
      <c r="BM748" s="1"/>
      <c r="BN748" s="1"/>
      <c r="BO748" s="1"/>
      <c r="BP748" s="1"/>
      <c r="BQ748" s="1"/>
      <c r="BR748" s="1"/>
    </row>
    <row r="749" spans="1:70" ht="14.25" customHeight="1" x14ac:dyDescent="0.3">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c r="AC749" s="1"/>
      <c r="AD749" s="1"/>
      <c r="AE749" s="1"/>
      <c r="AF749" s="1"/>
      <c r="AG749" s="1"/>
      <c r="AH749" s="1"/>
      <c r="AI749" s="1"/>
      <c r="AJ749" s="1"/>
      <c r="AK749" s="1"/>
      <c r="AL749" s="1"/>
      <c r="AM749" s="1"/>
      <c r="AN749" s="1"/>
      <c r="AO749" s="1"/>
      <c r="AP749" s="1"/>
      <c r="AQ749" s="1"/>
      <c r="AR749" s="1"/>
      <c r="AS749" s="1"/>
      <c r="AT749" s="1"/>
      <c r="AU749" s="1"/>
      <c r="AV749" s="1"/>
      <c r="AW749" s="1"/>
      <c r="AX749" s="1"/>
      <c r="AY749" s="1"/>
      <c r="AZ749" s="1"/>
      <c r="BA749" s="1"/>
      <c r="BB749" s="1"/>
      <c r="BC749" s="1"/>
      <c r="BD749" s="1"/>
      <c r="BE749" s="1"/>
      <c r="BF749" s="1"/>
      <c r="BG749" s="1"/>
      <c r="BH749" s="1"/>
      <c r="BI749" s="1"/>
      <c r="BJ749" s="1"/>
      <c r="BK749" s="1"/>
      <c r="BL749" s="1"/>
      <c r="BM749" s="1"/>
      <c r="BN749" s="1"/>
      <c r="BO749" s="1"/>
      <c r="BP749" s="1"/>
      <c r="BQ749" s="1"/>
      <c r="BR749" s="1"/>
    </row>
    <row r="750" spans="1:70" ht="14.25" customHeight="1" x14ac:dyDescent="0.3">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c r="AC750" s="1"/>
      <c r="AD750" s="1"/>
      <c r="AE750" s="1"/>
      <c r="AF750" s="1"/>
      <c r="AG750" s="1"/>
      <c r="AH750" s="1"/>
      <c r="AI750" s="1"/>
      <c r="AJ750" s="1"/>
      <c r="AK750" s="1"/>
      <c r="AL750" s="1"/>
      <c r="AM750" s="1"/>
      <c r="AN750" s="1"/>
      <c r="AO750" s="1"/>
      <c r="AP750" s="1"/>
      <c r="AQ750" s="1"/>
      <c r="AR750" s="1"/>
      <c r="AS750" s="1"/>
      <c r="AT750" s="1"/>
      <c r="AU750" s="1"/>
      <c r="AV750" s="1"/>
      <c r="AW750" s="1"/>
      <c r="AX750" s="1"/>
      <c r="AY750" s="1"/>
      <c r="AZ750" s="1"/>
      <c r="BA750" s="1"/>
      <c r="BB750" s="1"/>
      <c r="BC750" s="1"/>
      <c r="BD750" s="1"/>
      <c r="BE750" s="1"/>
      <c r="BF750" s="1"/>
      <c r="BG750" s="1"/>
      <c r="BH750" s="1"/>
      <c r="BI750" s="1"/>
      <c r="BJ750" s="1"/>
      <c r="BK750" s="1"/>
      <c r="BL750" s="1"/>
      <c r="BM750" s="1"/>
      <c r="BN750" s="1"/>
      <c r="BO750" s="1"/>
      <c r="BP750" s="1"/>
      <c r="BQ750" s="1"/>
      <c r="BR750" s="1"/>
    </row>
    <row r="751" spans="1:70" ht="14.25" customHeight="1" x14ac:dyDescent="0.3">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c r="AC751" s="1"/>
      <c r="AD751" s="1"/>
      <c r="AE751" s="1"/>
      <c r="AF751" s="1"/>
      <c r="AG751" s="1"/>
      <c r="AH751" s="1"/>
      <c r="AI751" s="1"/>
      <c r="AJ751" s="1"/>
      <c r="AK751" s="1"/>
      <c r="AL751" s="1"/>
      <c r="AM751" s="1"/>
      <c r="AN751" s="1"/>
      <c r="AO751" s="1"/>
      <c r="AP751" s="1"/>
      <c r="AQ751" s="1"/>
      <c r="AR751" s="1"/>
      <c r="AS751" s="1"/>
      <c r="AT751" s="1"/>
      <c r="AU751" s="1"/>
      <c r="AV751" s="1"/>
      <c r="AW751" s="1"/>
      <c r="AX751" s="1"/>
      <c r="AY751" s="1"/>
      <c r="AZ751" s="1"/>
      <c r="BA751" s="1"/>
      <c r="BB751" s="1"/>
      <c r="BC751" s="1"/>
      <c r="BD751" s="1"/>
      <c r="BE751" s="1"/>
      <c r="BF751" s="1"/>
      <c r="BG751" s="1"/>
      <c r="BH751" s="1"/>
      <c r="BI751" s="1"/>
      <c r="BJ751" s="1"/>
      <c r="BK751" s="1"/>
      <c r="BL751" s="1"/>
      <c r="BM751" s="1"/>
      <c r="BN751" s="1"/>
      <c r="BO751" s="1"/>
      <c r="BP751" s="1"/>
      <c r="BQ751" s="1"/>
      <c r="BR751" s="1"/>
    </row>
    <row r="752" spans="1:70" ht="14.25" customHeight="1" x14ac:dyDescent="0.3">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c r="AC752" s="1"/>
      <c r="AD752" s="1"/>
      <c r="AE752" s="1"/>
      <c r="AF752" s="1"/>
      <c r="AG752" s="1"/>
      <c r="AH752" s="1"/>
      <c r="AI752" s="1"/>
      <c r="AJ752" s="1"/>
      <c r="AK752" s="1"/>
      <c r="AL752" s="1"/>
      <c r="AM752" s="1"/>
      <c r="AN752" s="1"/>
      <c r="AO752" s="1"/>
      <c r="AP752" s="1"/>
      <c r="AQ752" s="1"/>
      <c r="AR752" s="1"/>
      <c r="AS752" s="1"/>
      <c r="AT752" s="1"/>
      <c r="AU752" s="1"/>
      <c r="AV752" s="1"/>
      <c r="AW752" s="1"/>
      <c r="AX752" s="1"/>
      <c r="AY752" s="1"/>
      <c r="AZ752" s="1"/>
      <c r="BA752" s="1"/>
      <c r="BB752" s="1"/>
      <c r="BC752" s="1"/>
      <c r="BD752" s="1"/>
      <c r="BE752" s="1"/>
      <c r="BF752" s="1"/>
      <c r="BG752" s="1"/>
      <c r="BH752" s="1"/>
      <c r="BI752" s="1"/>
      <c r="BJ752" s="1"/>
      <c r="BK752" s="1"/>
      <c r="BL752" s="1"/>
      <c r="BM752" s="1"/>
      <c r="BN752" s="1"/>
      <c r="BO752" s="1"/>
      <c r="BP752" s="1"/>
      <c r="BQ752" s="1"/>
      <c r="BR752" s="1"/>
    </row>
    <row r="753" spans="1:70" ht="14.25" customHeight="1" x14ac:dyDescent="0.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c r="AC753" s="1"/>
      <c r="AD753" s="1"/>
      <c r="AE753" s="1"/>
      <c r="AF753" s="1"/>
      <c r="AG753" s="1"/>
      <c r="AH753" s="1"/>
      <c r="AI753" s="1"/>
      <c r="AJ753" s="1"/>
      <c r="AK753" s="1"/>
      <c r="AL753" s="1"/>
      <c r="AM753" s="1"/>
      <c r="AN753" s="1"/>
      <c r="AO753" s="1"/>
      <c r="AP753" s="1"/>
      <c r="AQ753" s="1"/>
      <c r="AR753" s="1"/>
      <c r="AS753" s="1"/>
      <c r="AT753" s="1"/>
      <c r="AU753" s="1"/>
      <c r="AV753" s="1"/>
      <c r="AW753" s="1"/>
      <c r="AX753" s="1"/>
      <c r="AY753" s="1"/>
      <c r="AZ753" s="1"/>
      <c r="BA753" s="1"/>
      <c r="BB753" s="1"/>
      <c r="BC753" s="1"/>
      <c r="BD753" s="1"/>
      <c r="BE753" s="1"/>
      <c r="BF753" s="1"/>
      <c r="BG753" s="1"/>
      <c r="BH753" s="1"/>
      <c r="BI753" s="1"/>
      <c r="BJ753" s="1"/>
      <c r="BK753" s="1"/>
      <c r="BL753" s="1"/>
      <c r="BM753" s="1"/>
      <c r="BN753" s="1"/>
      <c r="BO753" s="1"/>
      <c r="BP753" s="1"/>
      <c r="BQ753" s="1"/>
      <c r="BR753" s="1"/>
    </row>
    <row r="754" spans="1:70" ht="14.25" customHeight="1" x14ac:dyDescent="0.3">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c r="AC754" s="1"/>
      <c r="AD754" s="1"/>
      <c r="AE754" s="1"/>
      <c r="AF754" s="1"/>
      <c r="AG754" s="1"/>
      <c r="AH754" s="1"/>
      <c r="AI754" s="1"/>
      <c r="AJ754" s="1"/>
      <c r="AK754" s="1"/>
      <c r="AL754" s="1"/>
      <c r="AM754" s="1"/>
      <c r="AN754" s="1"/>
      <c r="AO754" s="1"/>
      <c r="AP754" s="1"/>
      <c r="AQ754" s="1"/>
      <c r="AR754" s="1"/>
      <c r="AS754" s="1"/>
      <c r="AT754" s="1"/>
      <c r="AU754" s="1"/>
      <c r="AV754" s="1"/>
      <c r="AW754" s="1"/>
      <c r="AX754" s="1"/>
      <c r="AY754" s="1"/>
      <c r="AZ754" s="1"/>
      <c r="BA754" s="1"/>
      <c r="BB754" s="1"/>
      <c r="BC754" s="1"/>
      <c r="BD754" s="1"/>
      <c r="BE754" s="1"/>
      <c r="BF754" s="1"/>
      <c r="BG754" s="1"/>
      <c r="BH754" s="1"/>
      <c r="BI754" s="1"/>
      <c r="BJ754" s="1"/>
      <c r="BK754" s="1"/>
      <c r="BL754" s="1"/>
      <c r="BM754" s="1"/>
      <c r="BN754" s="1"/>
      <c r="BO754" s="1"/>
      <c r="BP754" s="1"/>
      <c r="BQ754" s="1"/>
      <c r="BR754" s="1"/>
    </row>
    <row r="755" spans="1:70" ht="14.25" customHeight="1" x14ac:dyDescent="0.3">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c r="AC755" s="1"/>
      <c r="AD755" s="1"/>
      <c r="AE755" s="1"/>
      <c r="AF755" s="1"/>
      <c r="AG755" s="1"/>
      <c r="AH755" s="1"/>
      <c r="AI755" s="1"/>
      <c r="AJ755" s="1"/>
      <c r="AK755" s="1"/>
      <c r="AL755" s="1"/>
      <c r="AM755" s="1"/>
      <c r="AN755" s="1"/>
      <c r="AO755" s="1"/>
      <c r="AP755" s="1"/>
      <c r="AQ755" s="1"/>
      <c r="AR755" s="1"/>
      <c r="AS755" s="1"/>
      <c r="AT755" s="1"/>
      <c r="AU755" s="1"/>
      <c r="AV755" s="1"/>
      <c r="AW755" s="1"/>
      <c r="AX755" s="1"/>
      <c r="AY755" s="1"/>
      <c r="AZ755" s="1"/>
      <c r="BA755" s="1"/>
      <c r="BB755" s="1"/>
      <c r="BC755" s="1"/>
      <c r="BD755" s="1"/>
      <c r="BE755" s="1"/>
      <c r="BF755" s="1"/>
      <c r="BG755" s="1"/>
      <c r="BH755" s="1"/>
      <c r="BI755" s="1"/>
      <c r="BJ755" s="1"/>
      <c r="BK755" s="1"/>
      <c r="BL755" s="1"/>
      <c r="BM755" s="1"/>
      <c r="BN755" s="1"/>
      <c r="BO755" s="1"/>
      <c r="BP755" s="1"/>
      <c r="BQ755" s="1"/>
      <c r="BR755" s="1"/>
    </row>
    <row r="756" spans="1:70" ht="14.25" customHeight="1" x14ac:dyDescent="0.3">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c r="AC756" s="1"/>
      <c r="AD756" s="1"/>
      <c r="AE756" s="1"/>
      <c r="AF756" s="1"/>
      <c r="AG756" s="1"/>
      <c r="AH756" s="1"/>
      <c r="AI756" s="1"/>
      <c r="AJ756" s="1"/>
      <c r="AK756" s="1"/>
      <c r="AL756" s="1"/>
      <c r="AM756" s="1"/>
      <c r="AN756" s="1"/>
      <c r="AO756" s="1"/>
      <c r="AP756" s="1"/>
      <c r="AQ756" s="1"/>
      <c r="AR756" s="1"/>
      <c r="AS756" s="1"/>
      <c r="AT756" s="1"/>
      <c r="AU756" s="1"/>
      <c r="AV756" s="1"/>
      <c r="AW756" s="1"/>
      <c r="AX756" s="1"/>
      <c r="AY756" s="1"/>
      <c r="AZ756" s="1"/>
      <c r="BA756" s="1"/>
      <c r="BB756" s="1"/>
      <c r="BC756" s="1"/>
      <c r="BD756" s="1"/>
      <c r="BE756" s="1"/>
      <c r="BF756" s="1"/>
      <c r="BG756" s="1"/>
      <c r="BH756" s="1"/>
      <c r="BI756" s="1"/>
      <c r="BJ756" s="1"/>
      <c r="BK756" s="1"/>
      <c r="BL756" s="1"/>
      <c r="BM756" s="1"/>
      <c r="BN756" s="1"/>
      <c r="BO756" s="1"/>
      <c r="BP756" s="1"/>
      <c r="BQ756" s="1"/>
      <c r="BR756" s="1"/>
    </row>
    <row r="757" spans="1:70" ht="14.25" customHeight="1" x14ac:dyDescent="0.3">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c r="AC757" s="1"/>
      <c r="AD757" s="1"/>
      <c r="AE757" s="1"/>
      <c r="AF757" s="1"/>
      <c r="AG757" s="1"/>
      <c r="AH757" s="1"/>
      <c r="AI757" s="1"/>
      <c r="AJ757" s="1"/>
      <c r="AK757" s="1"/>
      <c r="AL757" s="1"/>
      <c r="AM757" s="1"/>
      <c r="AN757" s="1"/>
      <c r="AO757" s="1"/>
      <c r="AP757" s="1"/>
      <c r="AQ757" s="1"/>
      <c r="AR757" s="1"/>
      <c r="AS757" s="1"/>
      <c r="AT757" s="1"/>
      <c r="AU757" s="1"/>
      <c r="AV757" s="1"/>
      <c r="AW757" s="1"/>
      <c r="AX757" s="1"/>
      <c r="AY757" s="1"/>
      <c r="AZ757" s="1"/>
      <c r="BA757" s="1"/>
      <c r="BB757" s="1"/>
      <c r="BC757" s="1"/>
      <c r="BD757" s="1"/>
      <c r="BE757" s="1"/>
      <c r="BF757" s="1"/>
      <c r="BG757" s="1"/>
      <c r="BH757" s="1"/>
      <c r="BI757" s="1"/>
      <c r="BJ757" s="1"/>
      <c r="BK757" s="1"/>
      <c r="BL757" s="1"/>
      <c r="BM757" s="1"/>
      <c r="BN757" s="1"/>
      <c r="BO757" s="1"/>
      <c r="BP757" s="1"/>
      <c r="BQ757" s="1"/>
      <c r="BR757" s="1"/>
    </row>
    <row r="758" spans="1:70" ht="14.25" customHeight="1" x14ac:dyDescent="0.3">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c r="AC758" s="1"/>
      <c r="AD758" s="1"/>
      <c r="AE758" s="1"/>
      <c r="AF758" s="1"/>
      <c r="AG758" s="1"/>
      <c r="AH758" s="1"/>
      <c r="AI758" s="1"/>
      <c r="AJ758" s="1"/>
      <c r="AK758" s="1"/>
      <c r="AL758" s="1"/>
      <c r="AM758" s="1"/>
      <c r="AN758" s="1"/>
      <c r="AO758" s="1"/>
      <c r="AP758" s="1"/>
      <c r="AQ758" s="1"/>
      <c r="AR758" s="1"/>
      <c r="AS758" s="1"/>
      <c r="AT758" s="1"/>
      <c r="AU758" s="1"/>
      <c r="AV758" s="1"/>
      <c r="AW758" s="1"/>
      <c r="AX758" s="1"/>
      <c r="AY758" s="1"/>
      <c r="AZ758" s="1"/>
      <c r="BA758" s="1"/>
      <c r="BB758" s="1"/>
      <c r="BC758" s="1"/>
      <c r="BD758" s="1"/>
      <c r="BE758" s="1"/>
      <c r="BF758" s="1"/>
      <c r="BG758" s="1"/>
      <c r="BH758" s="1"/>
      <c r="BI758" s="1"/>
      <c r="BJ758" s="1"/>
      <c r="BK758" s="1"/>
      <c r="BL758" s="1"/>
      <c r="BM758" s="1"/>
      <c r="BN758" s="1"/>
      <c r="BO758" s="1"/>
      <c r="BP758" s="1"/>
      <c r="BQ758" s="1"/>
      <c r="BR758" s="1"/>
    </row>
    <row r="759" spans="1:70" ht="14.25" customHeight="1" x14ac:dyDescent="0.3">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c r="AC759" s="1"/>
      <c r="AD759" s="1"/>
      <c r="AE759" s="1"/>
      <c r="AF759" s="1"/>
      <c r="AG759" s="1"/>
      <c r="AH759" s="1"/>
      <c r="AI759" s="1"/>
      <c r="AJ759" s="1"/>
      <c r="AK759" s="1"/>
      <c r="AL759" s="1"/>
      <c r="AM759" s="1"/>
      <c r="AN759" s="1"/>
      <c r="AO759" s="1"/>
      <c r="AP759" s="1"/>
      <c r="AQ759" s="1"/>
      <c r="AR759" s="1"/>
      <c r="AS759" s="1"/>
      <c r="AT759" s="1"/>
      <c r="AU759" s="1"/>
      <c r="AV759" s="1"/>
      <c r="AW759" s="1"/>
      <c r="AX759" s="1"/>
      <c r="AY759" s="1"/>
      <c r="AZ759" s="1"/>
      <c r="BA759" s="1"/>
      <c r="BB759" s="1"/>
      <c r="BC759" s="1"/>
      <c r="BD759" s="1"/>
      <c r="BE759" s="1"/>
      <c r="BF759" s="1"/>
      <c r="BG759" s="1"/>
      <c r="BH759" s="1"/>
      <c r="BI759" s="1"/>
      <c r="BJ759" s="1"/>
      <c r="BK759" s="1"/>
      <c r="BL759" s="1"/>
      <c r="BM759" s="1"/>
      <c r="BN759" s="1"/>
      <c r="BO759" s="1"/>
      <c r="BP759" s="1"/>
      <c r="BQ759" s="1"/>
      <c r="BR759" s="1"/>
    </row>
    <row r="760" spans="1:70" ht="14.25" customHeight="1" x14ac:dyDescent="0.3">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c r="AC760" s="1"/>
      <c r="AD760" s="1"/>
      <c r="AE760" s="1"/>
      <c r="AF760" s="1"/>
      <c r="AG760" s="1"/>
      <c r="AH760" s="1"/>
      <c r="AI760" s="1"/>
      <c r="AJ760" s="1"/>
      <c r="AK760" s="1"/>
      <c r="AL760" s="1"/>
      <c r="AM760" s="1"/>
      <c r="AN760" s="1"/>
      <c r="AO760" s="1"/>
      <c r="AP760" s="1"/>
      <c r="AQ760" s="1"/>
      <c r="AR760" s="1"/>
      <c r="AS760" s="1"/>
      <c r="AT760" s="1"/>
      <c r="AU760" s="1"/>
      <c r="AV760" s="1"/>
      <c r="AW760" s="1"/>
      <c r="AX760" s="1"/>
      <c r="AY760" s="1"/>
      <c r="AZ760" s="1"/>
      <c r="BA760" s="1"/>
      <c r="BB760" s="1"/>
      <c r="BC760" s="1"/>
      <c r="BD760" s="1"/>
      <c r="BE760" s="1"/>
      <c r="BF760" s="1"/>
      <c r="BG760" s="1"/>
      <c r="BH760" s="1"/>
      <c r="BI760" s="1"/>
      <c r="BJ760" s="1"/>
      <c r="BK760" s="1"/>
      <c r="BL760" s="1"/>
      <c r="BM760" s="1"/>
      <c r="BN760" s="1"/>
      <c r="BO760" s="1"/>
      <c r="BP760" s="1"/>
      <c r="BQ760" s="1"/>
      <c r="BR760" s="1"/>
    </row>
    <row r="761" spans="1:70" ht="14.25" customHeight="1" x14ac:dyDescent="0.3">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c r="AC761" s="1"/>
      <c r="AD761" s="1"/>
      <c r="AE761" s="1"/>
      <c r="AF761" s="1"/>
      <c r="AG761" s="1"/>
      <c r="AH761" s="1"/>
      <c r="AI761" s="1"/>
      <c r="AJ761" s="1"/>
      <c r="AK761" s="1"/>
      <c r="AL761" s="1"/>
      <c r="AM761" s="1"/>
      <c r="AN761" s="1"/>
      <c r="AO761" s="1"/>
      <c r="AP761" s="1"/>
      <c r="AQ761" s="1"/>
      <c r="AR761" s="1"/>
      <c r="AS761" s="1"/>
      <c r="AT761" s="1"/>
      <c r="AU761" s="1"/>
      <c r="AV761" s="1"/>
      <c r="AW761" s="1"/>
      <c r="AX761" s="1"/>
      <c r="AY761" s="1"/>
      <c r="AZ761" s="1"/>
      <c r="BA761" s="1"/>
      <c r="BB761" s="1"/>
      <c r="BC761" s="1"/>
      <c r="BD761" s="1"/>
      <c r="BE761" s="1"/>
      <c r="BF761" s="1"/>
      <c r="BG761" s="1"/>
      <c r="BH761" s="1"/>
      <c r="BI761" s="1"/>
      <c r="BJ761" s="1"/>
      <c r="BK761" s="1"/>
      <c r="BL761" s="1"/>
      <c r="BM761" s="1"/>
      <c r="BN761" s="1"/>
      <c r="BO761" s="1"/>
      <c r="BP761" s="1"/>
      <c r="BQ761" s="1"/>
      <c r="BR761" s="1"/>
    </row>
    <row r="762" spans="1:70" ht="14.25" customHeight="1" x14ac:dyDescent="0.3">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c r="AC762" s="1"/>
      <c r="AD762" s="1"/>
      <c r="AE762" s="1"/>
      <c r="AF762" s="1"/>
      <c r="AG762" s="1"/>
      <c r="AH762" s="1"/>
      <c r="AI762" s="1"/>
      <c r="AJ762" s="1"/>
      <c r="AK762" s="1"/>
      <c r="AL762" s="1"/>
      <c r="AM762" s="1"/>
      <c r="AN762" s="1"/>
      <c r="AO762" s="1"/>
      <c r="AP762" s="1"/>
      <c r="AQ762" s="1"/>
      <c r="AR762" s="1"/>
      <c r="AS762" s="1"/>
      <c r="AT762" s="1"/>
      <c r="AU762" s="1"/>
      <c r="AV762" s="1"/>
      <c r="AW762" s="1"/>
      <c r="AX762" s="1"/>
      <c r="AY762" s="1"/>
      <c r="AZ762" s="1"/>
      <c r="BA762" s="1"/>
      <c r="BB762" s="1"/>
      <c r="BC762" s="1"/>
      <c r="BD762" s="1"/>
      <c r="BE762" s="1"/>
      <c r="BF762" s="1"/>
      <c r="BG762" s="1"/>
      <c r="BH762" s="1"/>
      <c r="BI762" s="1"/>
      <c r="BJ762" s="1"/>
      <c r="BK762" s="1"/>
      <c r="BL762" s="1"/>
      <c r="BM762" s="1"/>
      <c r="BN762" s="1"/>
      <c r="BO762" s="1"/>
      <c r="BP762" s="1"/>
      <c r="BQ762" s="1"/>
      <c r="BR762" s="1"/>
    </row>
    <row r="763" spans="1:70" ht="14.25" customHeight="1" x14ac:dyDescent="0.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c r="AC763" s="1"/>
      <c r="AD763" s="1"/>
      <c r="AE763" s="1"/>
      <c r="AF763" s="1"/>
      <c r="AG763" s="1"/>
      <c r="AH763" s="1"/>
      <c r="AI763" s="1"/>
      <c r="AJ763" s="1"/>
      <c r="AK763" s="1"/>
      <c r="AL763" s="1"/>
      <c r="AM763" s="1"/>
      <c r="AN763" s="1"/>
      <c r="AO763" s="1"/>
      <c r="AP763" s="1"/>
      <c r="AQ763" s="1"/>
      <c r="AR763" s="1"/>
      <c r="AS763" s="1"/>
      <c r="AT763" s="1"/>
      <c r="AU763" s="1"/>
      <c r="AV763" s="1"/>
      <c r="AW763" s="1"/>
      <c r="AX763" s="1"/>
      <c r="AY763" s="1"/>
      <c r="AZ763" s="1"/>
      <c r="BA763" s="1"/>
      <c r="BB763" s="1"/>
      <c r="BC763" s="1"/>
      <c r="BD763" s="1"/>
      <c r="BE763" s="1"/>
      <c r="BF763" s="1"/>
      <c r="BG763" s="1"/>
      <c r="BH763" s="1"/>
      <c r="BI763" s="1"/>
      <c r="BJ763" s="1"/>
      <c r="BK763" s="1"/>
      <c r="BL763" s="1"/>
      <c r="BM763" s="1"/>
      <c r="BN763" s="1"/>
      <c r="BO763" s="1"/>
      <c r="BP763" s="1"/>
      <c r="BQ763" s="1"/>
      <c r="BR763" s="1"/>
    </row>
    <row r="764" spans="1:70" ht="14.25" customHeight="1" x14ac:dyDescent="0.3">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c r="AC764" s="1"/>
      <c r="AD764" s="1"/>
      <c r="AE764" s="1"/>
      <c r="AF764" s="1"/>
      <c r="AG764" s="1"/>
      <c r="AH764" s="1"/>
      <c r="AI764" s="1"/>
      <c r="AJ764" s="1"/>
      <c r="AK764" s="1"/>
      <c r="AL764" s="1"/>
      <c r="AM764" s="1"/>
      <c r="AN764" s="1"/>
      <c r="AO764" s="1"/>
      <c r="AP764" s="1"/>
      <c r="AQ764" s="1"/>
      <c r="AR764" s="1"/>
      <c r="AS764" s="1"/>
      <c r="AT764" s="1"/>
      <c r="AU764" s="1"/>
      <c r="AV764" s="1"/>
      <c r="AW764" s="1"/>
      <c r="AX764" s="1"/>
      <c r="AY764" s="1"/>
      <c r="AZ764" s="1"/>
      <c r="BA764" s="1"/>
      <c r="BB764" s="1"/>
      <c r="BC764" s="1"/>
      <c r="BD764" s="1"/>
      <c r="BE764" s="1"/>
      <c r="BF764" s="1"/>
      <c r="BG764" s="1"/>
      <c r="BH764" s="1"/>
      <c r="BI764" s="1"/>
      <c r="BJ764" s="1"/>
      <c r="BK764" s="1"/>
      <c r="BL764" s="1"/>
      <c r="BM764" s="1"/>
      <c r="BN764" s="1"/>
      <c r="BO764" s="1"/>
      <c r="BP764" s="1"/>
      <c r="BQ764" s="1"/>
      <c r="BR764" s="1"/>
    </row>
    <row r="765" spans="1:70" ht="14.25" customHeight="1" x14ac:dyDescent="0.3">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c r="AC765" s="1"/>
      <c r="AD765" s="1"/>
      <c r="AE765" s="1"/>
      <c r="AF765" s="1"/>
      <c r="AG765" s="1"/>
      <c r="AH765" s="1"/>
      <c r="AI765" s="1"/>
      <c r="AJ765" s="1"/>
      <c r="AK765" s="1"/>
      <c r="AL765" s="1"/>
      <c r="AM765" s="1"/>
      <c r="AN765" s="1"/>
      <c r="AO765" s="1"/>
      <c r="AP765" s="1"/>
      <c r="AQ765" s="1"/>
      <c r="AR765" s="1"/>
      <c r="AS765" s="1"/>
      <c r="AT765" s="1"/>
      <c r="AU765" s="1"/>
      <c r="AV765" s="1"/>
      <c r="AW765" s="1"/>
      <c r="AX765" s="1"/>
      <c r="AY765" s="1"/>
      <c r="AZ765" s="1"/>
      <c r="BA765" s="1"/>
      <c r="BB765" s="1"/>
      <c r="BC765" s="1"/>
      <c r="BD765" s="1"/>
      <c r="BE765" s="1"/>
      <c r="BF765" s="1"/>
      <c r="BG765" s="1"/>
      <c r="BH765" s="1"/>
      <c r="BI765" s="1"/>
      <c r="BJ765" s="1"/>
      <c r="BK765" s="1"/>
      <c r="BL765" s="1"/>
      <c r="BM765" s="1"/>
      <c r="BN765" s="1"/>
      <c r="BO765" s="1"/>
      <c r="BP765" s="1"/>
      <c r="BQ765" s="1"/>
      <c r="BR765" s="1"/>
    </row>
    <row r="766" spans="1:70" ht="14.25" customHeight="1" x14ac:dyDescent="0.3">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c r="AC766" s="1"/>
      <c r="AD766" s="1"/>
      <c r="AE766" s="1"/>
      <c r="AF766" s="1"/>
      <c r="AG766" s="1"/>
      <c r="AH766" s="1"/>
      <c r="AI766" s="1"/>
      <c r="AJ766" s="1"/>
      <c r="AK766" s="1"/>
      <c r="AL766" s="1"/>
      <c r="AM766" s="1"/>
      <c r="AN766" s="1"/>
      <c r="AO766" s="1"/>
      <c r="AP766" s="1"/>
      <c r="AQ766" s="1"/>
      <c r="AR766" s="1"/>
      <c r="AS766" s="1"/>
      <c r="AT766" s="1"/>
      <c r="AU766" s="1"/>
      <c r="AV766" s="1"/>
      <c r="AW766" s="1"/>
      <c r="AX766" s="1"/>
      <c r="AY766" s="1"/>
      <c r="AZ766" s="1"/>
      <c r="BA766" s="1"/>
      <c r="BB766" s="1"/>
      <c r="BC766" s="1"/>
      <c r="BD766" s="1"/>
      <c r="BE766" s="1"/>
      <c r="BF766" s="1"/>
      <c r="BG766" s="1"/>
      <c r="BH766" s="1"/>
      <c r="BI766" s="1"/>
      <c r="BJ766" s="1"/>
      <c r="BK766" s="1"/>
      <c r="BL766" s="1"/>
      <c r="BM766" s="1"/>
      <c r="BN766" s="1"/>
      <c r="BO766" s="1"/>
      <c r="BP766" s="1"/>
      <c r="BQ766" s="1"/>
      <c r="BR766" s="1"/>
    </row>
    <row r="767" spans="1:70" ht="14.25" customHeight="1" x14ac:dyDescent="0.3">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c r="AC767" s="1"/>
      <c r="AD767" s="1"/>
      <c r="AE767" s="1"/>
      <c r="AF767" s="1"/>
      <c r="AG767" s="1"/>
      <c r="AH767" s="1"/>
      <c r="AI767" s="1"/>
      <c r="AJ767" s="1"/>
      <c r="AK767" s="1"/>
      <c r="AL767" s="1"/>
      <c r="AM767" s="1"/>
      <c r="AN767" s="1"/>
      <c r="AO767" s="1"/>
      <c r="AP767" s="1"/>
      <c r="AQ767" s="1"/>
      <c r="AR767" s="1"/>
      <c r="AS767" s="1"/>
      <c r="AT767" s="1"/>
      <c r="AU767" s="1"/>
      <c r="AV767" s="1"/>
      <c r="AW767" s="1"/>
      <c r="AX767" s="1"/>
      <c r="AY767" s="1"/>
      <c r="AZ767" s="1"/>
      <c r="BA767" s="1"/>
      <c r="BB767" s="1"/>
      <c r="BC767" s="1"/>
      <c r="BD767" s="1"/>
      <c r="BE767" s="1"/>
      <c r="BF767" s="1"/>
      <c r="BG767" s="1"/>
      <c r="BH767" s="1"/>
      <c r="BI767" s="1"/>
      <c r="BJ767" s="1"/>
      <c r="BK767" s="1"/>
      <c r="BL767" s="1"/>
      <c r="BM767" s="1"/>
      <c r="BN767" s="1"/>
      <c r="BO767" s="1"/>
      <c r="BP767" s="1"/>
      <c r="BQ767" s="1"/>
      <c r="BR767" s="1"/>
    </row>
    <row r="768" spans="1:70" ht="14.25" customHeight="1" x14ac:dyDescent="0.3">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c r="AC768" s="1"/>
      <c r="AD768" s="1"/>
      <c r="AE768" s="1"/>
      <c r="AF768" s="1"/>
      <c r="AG768" s="1"/>
      <c r="AH768" s="1"/>
      <c r="AI768" s="1"/>
      <c r="AJ768" s="1"/>
      <c r="AK768" s="1"/>
      <c r="AL768" s="1"/>
      <c r="AM768" s="1"/>
      <c r="AN768" s="1"/>
      <c r="AO768" s="1"/>
      <c r="AP768" s="1"/>
      <c r="AQ768" s="1"/>
      <c r="AR768" s="1"/>
      <c r="AS768" s="1"/>
      <c r="AT768" s="1"/>
      <c r="AU768" s="1"/>
      <c r="AV768" s="1"/>
      <c r="AW768" s="1"/>
      <c r="AX768" s="1"/>
      <c r="AY768" s="1"/>
      <c r="AZ768" s="1"/>
      <c r="BA768" s="1"/>
      <c r="BB768" s="1"/>
      <c r="BC768" s="1"/>
      <c r="BD768" s="1"/>
      <c r="BE768" s="1"/>
      <c r="BF768" s="1"/>
      <c r="BG768" s="1"/>
      <c r="BH768" s="1"/>
      <c r="BI768" s="1"/>
      <c r="BJ768" s="1"/>
      <c r="BK768" s="1"/>
      <c r="BL768" s="1"/>
      <c r="BM768" s="1"/>
      <c r="BN768" s="1"/>
      <c r="BO768" s="1"/>
      <c r="BP768" s="1"/>
      <c r="BQ768" s="1"/>
      <c r="BR768" s="1"/>
    </row>
    <row r="769" spans="1:70" ht="14.25" customHeight="1" x14ac:dyDescent="0.3">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c r="AC769" s="1"/>
      <c r="AD769" s="1"/>
      <c r="AE769" s="1"/>
      <c r="AF769" s="1"/>
      <c r="AG769" s="1"/>
      <c r="AH769" s="1"/>
      <c r="AI769" s="1"/>
      <c r="AJ769" s="1"/>
      <c r="AK769" s="1"/>
      <c r="AL769" s="1"/>
      <c r="AM769" s="1"/>
      <c r="AN769" s="1"/>
      <c r="AO769" s="1"/>
      <c r="AP769" s="1"/>
      <c r="AQ769" s="1"/>
      <c r="AR769" s="1"/>
      <c r="AS769" s="1"/>
      <c r="AT769" s="1"/>
      <c r="AU769" s="1"/>
      <c r="AV769" s="1"/>
      <c r="AW769" s="1"/>
      <c r="AX769" s="1"/>
      <c r="AY769" s="1"/>
      <c r="AZ769" s="1"/>
      <c r="BA769" s="1"/>
      <c r="BB769" s="1"/>
      <c r="BC769" s="1"/>
      <c r="BD769" s="1"/>
      <c r="BE769" s="1"/>
      <c r="BF769" s="1"/>
      <c r="BG769" s="1"/>
      <c r="BH769" s="1"/>
      <c r="BI769" s="1"/>
      <c r="BJ769" s="1"/>
      <c r="BK769" s="1"/>
      <c r="BL769" s="1"/>
      <c r="BM769" s="1"/>
      <c r="BN769" s="1"/>
      <c r="BO769" s="1"/>
      <c r="BP769" s="1"/>
      <c r="BQ769" s="1"/>
      <c r="BR769" s="1"/>
    </row>
    <row r="770" spans="1:70" ht="14.25" customHeight="1" x14ac:dyDescent="0.3">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c r="AC770" s="1"/>
      <c r="AD770" s="1"/>
      <c r="AE770" s="1"/>
      <c r="AF770" s="1"/>
      <c r="AG770" s="1"/>
      <c r="AH770" s="1"/>
      <c r="AI770" s="1"/>
      <c r="AJ770" s="1"/>
      <c r="AK770" s="1"/>
      <c r="AL770" s="1"/>
      <c r="AM770" s="1"/>
      <c r="AN770" s="1"/>
      <c r="AO770" s="1"/>
      <c r="AP770" s="1"/>
      <c r="AQ770" s="1"/>
      <c r="AR770" s="1"/>
      <c r="AS770" s="1"/>
      <c r="AT770" s="1"/>
      <c r="AU770" s="1"/>
      <c r="AV770" s="1"/>
      <c r="AW770" s="1"/>
      <c r="AX770" s="1"/>
      <c r="AY770" s="1"/>
      <c r="AZ770" s="1"/>
      <c r="BA770" s="1"/>
      <c r="BB770" s="1"/>
      <c r="BC770" s="1"/>
      <c r="BD770" s="1"/>
      <c r="BE770" s="1"/>
      <c r="BF770" s="1"/>
      <c r="BG770" s="1"/>
      <c r="BH770" s="1"/>
      <c r="BI770" s="1"/>
      <c r="BJ770" s="1"/>
      <c r="BK770" s="1"/>
      <c r="BL770" s="1"/>
      <c r="BM770" s="1"/>
      <c r="BN770" s="1"/>
      <c r="BO770" s="1"/>
      <c r="BP770" s="1"/>
      <c r="BQ770" s="1"/>
      <c r="BR770" s="1"/>
    </row>
    <row r="771" spans="1:70" ht="14.25" customHeight="1" x14ac:dyDescent="0.3">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c r="AC771" s="1"/>
      <c r="AD771" s="1"/>
      <c r="AE771" s="1"/>
      <c r="AF771" s="1"/>
      <c r="AG771" s="1"/>
      <c r="AH771" s="1"/>
      <c r="AI771" s="1"/>
      <c r="AJ771" s="1"/>
      <c r="AK771" s="1"/>
      <c r="AL771" s="1"/>
      <c r="AM771" s="1"/>
      <c r="AN771" s="1"/>
      <c r="AO771" s="1"/>
      <c r="AP771" s="1"/>
      <c r="AQ771" s="1"/>
      <c r="AR771" s="1"/>
      <c r="AS771" s="1"/>
      <c r="AT771" s="1"/>
      <c r="AU771" s="1"/>
      <c r="AV771" s="1"/>
      <c r="AW771" s="1"/>
      <c r="AX771" s="1"/>
      <c r="AY771" s="1"/>
      <c r="AZ771" s="1"/>
      <c r="BA771" s="1"/>
      <c r="BB771" s="1"/>
      <c r="BC771" s="1"/>
      <c r="BD771" s="1"/>
      <c r="BE771" s="1"/>
      <c r="BF771" s="1"/>
      <c r="BG771" s="1"/>
      <c r="BH771" s="1"/>
      <c r="BI771" s="1"/>
      <c r="BJ771" s="1"/>
      <c r="BK771" s="1"/>
      <c r="BL771" s="1"/>
      <c r="BM771" s="1"/>
      <c r="BN771" s="1"/>
      <c r="BO771" s="1"/>
      <c r="BP771" s="1"/>
      <c r="BQ771" s="1"/>
      <c r="BR771" s="1"/>
    </row>
    <row r="772" spans="1:70" ht="14.25" customHeight="1" x14ac:dyDescent="0.3">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c r="AC772" s="1"/>
      <c r="AD772" s="1"/>
      <c r="AE772" s="1"/>
      <c r="AF772" s="1"/>
      <c r="AG772" s="1"/>
      <c r="AH772" s="1"/>
      <c r="AI772" s="1"/>
      <c r="AJ772" s="1"/>
      <c r="AK772" s="1"/>
      <c r="AL772" s="1"/>
      <c r="AM772" s="1"/>
      <c r="AN772" s="1"/>
      <c r="AO772" s="1"/>
      <c r="AP772" s="1"/>
      <c r="AQ772" s="1"/>
      <c r="AR772" s="1"/>
      <c r="AS772" s="1"/>
      <c r="AT772" s="1"/>
      <c r="AU772" s="1"/>
      <c r="AV772" s="1"/>
      <c r="AW772" s="1"/>
      <c r="AX772" s="1"/>
      <c r="AY772" s="1"/>
      <c r="AZ772" s="1"/>
      <c r="BA772" s="1"/>
      <c r="BB772" s="1"/>
      <c r="BC772" s="1"/>
      <c r="BD772" s="1"/>
      <c r="BE772" s="1"/>
      <c r="BF772" s="1"/>
      <c r="BG772" s="1"/>
      <c r="BH772" s="1"/>
      <c r="BI772" s="1"/>
      <c r="BJ772" s="1"/>
      <c r="BK772" s="1"/>
      <c r="BL772" s="1"/>
      <c r="BM772" s="1"/>
      <c r="BN772" s="1"/>
      <c r="BO772" s="1"/>
      <c r="BP772" s="1"/>
      <c r="BQ772" s="1"/>
      <c r="BR772" s="1"/>
    </row>
    <row r="773" spans="1:70" ht="14.25" customHeight="1" x14ac:dyDescent="0.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c r="AC773" s="1"/>
      <c r="AD773" s="1"/>
      <c r="AE773" s="1"/>
      <c r="AF773" s="1"/>
      <c r="AG773" s="1"/>
      <c r="AH773" s="1"/>
      <c r="AI773" s="1"/>
      <c r="AJ773" s="1"/>
      <c r="AK773" s="1"/>
      <c r="AL773" s="1"/>
      <c r="AM773" s="1"/>
      <c r="AN773" s="1"/>
      <c r="AO773" s="1"/>
      <c r="AP773" s="1"/>
      <c r="AQ773" s="1"/>
      <c r="AR773" s="1"/>
      <c r="AS773" s="1"/>
      <c r="AT773" s="1"/>
      <c r="AU773" s="1"/>
      <c r="AV773" s="1"/>
      <c r="AW773" s="1"/>
      <c r="AX773" s="1"/>
      <c r="AY773" s="1"/>
      <c r="AZ773" s="1"/>
      <c r="BA773" s="1"/>
      <c r="BB773" s="1"/>
      <c r="BC773" s="1"/>
      <c r="BD773" s="1"/>
      <c r="BE773" s="1"/>
      <c r="BF773" s="1"/>
      <c r="BG773" s="1"/>
      <c r="BH773" s="1"/>
      <c r="BI773" s="1"/>
      <c r="BJ773" s="1"/>
      <c r="BK773" s="1"/>
      <c r="BL773" s="1"/>
      <c r="BM773" s="1"/>
      <c r="BN773" s="1"/>
      <c r="BO773" s="1"/>
      <c r="BP773" s="1"/>
      <c r="BQ773" s="1"/>
      <c r="BR773" s="1"/>
    </row>
    <row r="774" spans="1:70" ht="14.25" customHeight="1" x14ac:dyDescent="0.3">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c r="AC774" s="1"/>
      <c r="AD774" s="1"/>
      <c r="AE774" s="1"/>
      <c r="AF774" s="1"/>
      <c r="AG774" s="1"/>
      <c r="AH774" s="1"/>
      <c r="AI774" s="1"/>
      <c r="AJ774" s="1"/>
      <c r="AK774" s="1"/>
      <c r="AL774" s="1"/>
      <c r="AM774" s="1"/>
      <c r="AN774" s="1"/>
      <c r="AO774" s="1"/>
      <c r="AP774" s="1"/>
      <c r="AQ774" s="1"/>
      <c r="AR774" s="1"/>
      <c r="AS774" s="1"/>
      <c r="AT774" s="1"/>
      <c r="AU774" s="1"/>
      <c r="AV774" s="1"/>
      <c r="AW774" s="1"/>
      <c r="AX774" s="1"/>
      <c r="AY774" s="1"/>
      <c r="AZ774" s="1"/>
      <c r="BA774" s="1"/>
      <c r="BB774" s="1"/>
      <c r="BC774" s="1"/>
      <c r="BD774" s="1"/>
      <c r="BE774" s="1"/>
      <c r="BF774" s="1"/>
      <c r="BG774" s="1"/>
      <c r="BH774" s="1"/>
      <c r="BI774" s="1"/>
      <c r="BJ774" s="1"/>
      <c r="BK774" s="1"/>
      <c r="BL774" s="1"/>
      <c r="BM774" s="1"/>
      <c r="BN774" s="1"/>
      <c r="BO774" s="1"/>
      <c r="BP774" s="1"/>
      <c r="BQ774" s="1"/>
      <c r="BR774" s="1"/>
    </row>
    <row r="775" spans="1:70" ht="14.25" customHeight="1" x14ac:dyDescent="0.3">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c r="AC775" s="1"/>
      <c r="AD775" s="1"/>
      <c r="AE775" s="1"/>
      <c r="AF775" s="1"/>
      <c r="AG775" s="1"/>
      <c r="AH775" s="1"/>
      <c r="AI775" s="1"/>
      <c r="AJ775" s="1"/>
      <c r="AK775" s="1"/>
      <c r="AL775" s="1"/>
      <c r="AM775" s="1"/>
      <c r="AN775" s="1"/>
      <c r="AO775" s="1"/>
      <c r="AP775" s="1"/>
      <c r="AQ775" s="1"/>
      <c r="AR775" s="1"/>
      <c r="AS775" s="1"/>
      <c r="AT775" s="1"/>
      <c r="AU775" s="1"/>
      <c r="AV775" s="1"/>
      <c r="AW775" s="1"/>
      <c r="AX775" s="1"/>
      <c r="AY775" s="1"/>
      <c r="AZ775" s="1"/>
      <c r="BA775" s="1"/>
      <c r="BB775" s="1"/>
      <c r="BC775" s="1"/>
      <c r="BD775" s="1"/>
      <c r="BE775" s="1"/>
      <c r="BF775" s="1"/>
      <c r="BG775" s="1"/>
      <c r="BH775" s="1"/>
      <c r="BI775" s="1"/>
      <c r="BJ775" s="1"/>
      <c r="BK775" s="1"/>
      <c r="BL775" s="1"/>
      <c r="BM775" s="1"/>
      <c r="BN775" s="1"/>
      <c r="BO775" s="1"/>
      <c r="BP775" s="1"/>
      <c r="BQ775" s="1"/>
      <c r="BR775" s="1"/>
    </row>
    <row r="776" spans="1:70" ht="14.25" customHeight="1" x14ac:dyDescent="0.3">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c r="AC776" s="1"/>
      <c r="AD776" s="1"/>
      <c r="AE776" s="1"/>
      <c r="AF776" s="1"/>
      <c r="AG776" s="1"/>
      <c r="AH776" s="1"/>
      <c r="AI776" s="1"/>
      <c r="AJ776" s="1"/>
      <c r="AK776" s="1"/>
      <c r="AL776" s="1"/>
      <c r="AM776" s="1"/>
      <c r="AN776" s="1"/>
      <c r="AO776" s="1"/>
      <c r="AP776" s="1"/>
      <c r="AQ776" s="1"/>
      <c r="AR776" s="1"/>
      <c r="AS776" s="1"/>
      <c r="AT776" s="1"/>
      <c r="AU776" s="1"/>
      <c r="AV776" s="1"/>
      <c r="AW776" s="1"/>
      <c r="AX776" s="1"/>
      <c r="AY776" s="1"/>
      <c r="AZ776" s="1"/>
      <c r="BA776" s="1"/>
      <c r="BB776" s="1"/>
      <c r="BC776" s="1"/>
      <c r="BD776" s="1"/>
      <c r="BE776" s="1"/>
      <c r="BF776" s="1"/>
      <c r="BG776" s="1"/>
      <c r="BH776" s="1"/>
      <c r="BI776" s="1"/>
      <c r="BJ776" s="1"/>
      <c r="BK776" s="1"/>
      <c r="BL776" s="1"/>
      <c r="BM776" s="1"/>
      <c r="BN776" s="1"/>
      <c r="BO776" s="1"/>
      <c r="BP776" s="1"/>
      <c r="BQ776" s="1"/>
      <c r="BR776" s="1"/>
    </row>
    <row r="777" spans="1:70" ht="14.25" customHeight="1" x14ac:dyDescent="0.3">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c r="AC777" s="1"/>
      <c r="AD777" s="1"/>
      <c r="AE777" s="1"/>
      <c r="AF777" s="1"/>
      <c r="AG777" s="1"/>
      <c r="AH777" s="1"/>
      <c r="AI777" s="1"/>
      <c r="AJ777" s="1"/>
      <c r="AK777" s="1"/>
      <c r="AL777" s="1"/>
      <c r="AM777" s="1"/>
      <c r="AN777" s="1"/>
      <c r="AO777" s="1"/>
      <c r="AP777" s="1"/>
      <c r="AQ777" s="1"/>
      <c r="AR777" s="1"/>
      <c r="AS777" s="1"/>
      <c r="AT777" s="1"/>
      <c r="AU777" s="1"/>
      <c r="AV777" s="1"/>
      <c r="AW777" s="1"/>
      <c r="AX777" s="1"/>
      <c r="AY777" s="1"/>
      <c r="AZ777" s="1"/>
      <c r="BA777" s="1"/>
      <c r="BB777" s="1"/>
      <c r="BC777" s="1"/>
      <c r="BD777" s="1"/>
      <c r="BE777" s="1"/>
      <c r="BF777" s="1"/>
      <c r="BG777" s="1"/>
      <c r="BH777" s="1"/>
      <c r="BI777" s="1"/>
      <c r="BJ777" s="1"/>
      <c r="BK777" s="1"/>
      <c r="BL777" s="1"/>
      <c r="BM777" s="1"/>
      <c r="BN777" s="1"/>
      <c r="BO777" s="1"/>
      <c r="BP777" s="1"/>
      <c r="BQ777" s="1"/>
      <c r="BR777" s="1"/>
    </row>
    <row r="778" spans="1:70" ht="14.25" customHeight="1" x14ac:dyDescent="0.3">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c r="AC778" s="1"/>
      <c r="AD778" s="1"/>
      <c r="AE778" s="1"/>
      <c r="AF778" s="1"/>
      <c r="AG778" s="1"/>
      <c r="AH778" s="1"/>
      <c r="AI778" s="1"/>
      <c r="AJ778" s="1"/>
      <c r="AK778" s="1"/>
      <c r="AL778" s="1"/>
      <c r="AM778" s="1"/>
      <c r="AN778" s="1"/>
      <c r="AO778" s="1"/>
      <c r="AP778" s="1"/>
      <c r="AQ778" s="1"/>
      <c r="AR778" s="1"/>
      <c r="AS778" s="1"/>
      <c r="AT778" s="1"/>
      <c r="AU778" s="1"/>
      <c r="AV778" s="1"/>
      <c r="AW778" s="1"/>
      <c r="AX778" s="1"/>
      <c r="AY778" s="1"/>
      <c r="AZ778" s="1"/>
      <c r="BA778" s="1"/>
      <c r="BB778" s="1"/>
      <c r="BC778" s="1"/>
      <c r="BD778" s="1"/>
      <c r="BE778" s="1"/>
      <c r="BF778" s="1"/>
      <c r="BG778" s="1"/>
      <c r="BH778" s="1"/>
      <c r="BI778" s="1"/>
      <c r="BJ778" s="1"/>
      <c r="BK778" s="1"/>
      <c r="BL778" s="1"/>
      <c r="BM778" s="1"/>
      <c r="BN778" s="1"/>
      <c r="BO778" s="1"/>
      <c r="BP778" s="1"/>
      <c r="BQ778" s="1"/>
      <c r="BR778" s="1"/>
    </row>
    <row r="779" spans="1:70" ht="14.25" customHeight="1" x14ac:dyDescent="0.3">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c r="AC779" s="1"/>
      <c r="AD779" s="1"/>
      <c r="AE779" s="1"/>
      <c r="AF779" s="1"/>
      <c r="AG779" s="1"/>
      <c r="AH779" s="1"/>
      <c r="AI779" s="1"/>
      <c r="AJ779" s="1"/>
      <c r="AK779" s="1"/>
      <c r="AL779" s="1"/>
      <c r="AM779" s="1"/>
      <c r="AN779" s="1"/>
      <c r="AO779" s="1"/>
      <c r="AP779" s="1"/>
      <c r="AQ779" s="1"/>
      <c r="AR779" s="1"/>
      <c r="AS779" s="1"/>
      <c r="AT779" s="1"/>
      <c r="AU779" s="1"/>
      <c r="AV779" s="1"/>
      <c r="AW779" s="1"/>
      <c r="AX779" s="1"/>
      <c r="AY779" s="1"/>
      <c r="AZ779" s="1"/>
      <c r="BA779" s="1"/>
      <c r="BB779" s="1"/>
      <c r="BC779" s="1"/>
      <c r="BD779" s="1"/>
      <c r="BE779" s="1"/>
      <c r="BF779" s="1"/>
      <c r="BG779" s="1"/>
      <c r="BH779" s="1"/>
      <c r="BI779" s="1"/>
      <c r="BJ779" s="1"/>
      <c r="BK779" s="1"/>
      <c r="BL779" s="1"/>
      <c r="BM779" s="1"/>
      <c r="BN779" s="1"/>
      <c r="BO779" s="1"/>
      <c r="BP779" s="1"/>
      <c r="BQ779" s="1"/>
      <c r="BR779" s="1"/>
    </row>
    <row r="780" spans="1:70" ht="14.25" customHeight="1" x14ac:dyDescent="0.3">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c r="AC780" s="1"/>
      <c r="AD780" s="1"/>
      <c r="AE780" s="1"/>
      <c r="AF780" s="1"/>
      <c r="AG780" s="1"/>
      <c r="AH780" s="1"/>
      <c r="AI780" s="1"/>
      <c r="AJ780" s="1"/>
      <c r="AK780" s="1"/>
      <c r="AL780" s="1"/>
      <c r="AM780" s="1"/>
      <c r="AN780" s="1"/>
      <c r="AO780" s="1"/>
      <c r="AP780" s="1"/>
      <c r="AQ780" s="1"/>
      <c r="AR780" s="1"/>
      <c r="AS780" s="1"/>
      <c r="AT780" s="1"/>
      <c r="AU780" s="1"/>
      <c r="AV780" s="1"/>
      <c r="AW780" s="1"/>
      <c r="AX780" s="1"/>
      <c r="AY780" s="1"/>
      <c r="AZ780" s="1"/>
      <c r="BA780" s="1"/>
      <c r="BB780" s="1"/>
      <c r="BC780" s="1"/>
      <c r="BD780" s="1"/>
      <c r="BE780" s="1"/>
      <c r="BF780" s="1"/>
      <c r="BG780" s="1"/>
      <c r="BH780" s="1"/>
      <c r="BI780" s="1"/>
      <c r="BJ780" s="1"/>
      <c r="BK780" s="1"/>
      <c r="BL780" s="1"/>
      <c r="BM780" s="1"/>
      <c r="BN780" s="1"/>
      <c r="BO780" s="1"/>
      <c r="BP780" s="1"/>
      <c r="BQ780" s="1"/>
      <c r="BR780" s="1"/>
    </row>
    <row r="781" spans="1:70" ht="14.25" customHeight="1" x14ac:dyDescent="0.3">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c r="AC781" s="1"/>
      <c r="AD781" s="1"/>
      <c r="AE781" s="1"/>
      <c r="AF781" s="1"/>
      <c r="AG781" s="1"/>
      <c r="AH781" s="1"/>
      <c r="AI781" s="1"/>
      <c r="AJ781" s="1"/>
      <c r="AK781" s="1"/>
      <c r="AL781" s="1"/>
      <c r="AM781" s="1"/>
      <c r="AN781" s="1"/>
      <c r="AO781" s="1"/>
      <c r="AP781" s="1"/>
      <c r="AQ781" s="1"/>
      <c r="AR781" s="1"/>
      <c r="AS781" s="1"/>
      <c r="AT781" s="1"/>
      <c r="AU781" s="1"/>
      <c r="AV781" s="1"/>
      <c r="AW781" s="1"/>
      <c r="AX781" s="1"/>
      <c r="AY781" s="1"/>
      <c r="AZ781" s="1"/>
      <c r="BA781" s="1"/>
      <c r="BB781" s="1"/>
      <c r="BC781" s="1"/>
      <c r="BD781" s="1"/>
      <c r="BE781" s="1"/>
      <c r="BF781" s="1"/>
      <c r="BG781" s="1"/>
      <c r="BH781" s="1"/>
      <c r="BI781" s="1"/>
      <c r="BJ781" s="1"/>
      <c r="BK781" s="1"/>
      <c r="BL781" s="1"/>
      <c r="BM781" s="1"/>
      <c r="BN781" s="1"/>
      <c r="BO781" s="1"/>
      <c r="BP781" s="1"/>
      <c r="BQ781" s="1"/>
      <c r="BR781" s="1"/>
    </row>
    <row r="782" spans="1:70" ht="14.25" customHeight="1" x14ac:dyDescent="0.3">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c r="AC782" s="1"/>
      <c r="AD782" s="1"/>
      <c r="AE782" s="1"/>
      <c r="AF782" s="1"/>
      <c r="AG782" s="1"/>
      <c r="AH782" s="1"/>
      <c r="AI782" s="1"/>
      <c r="AJ782" s="1"/>
      <c r="AK782" s="1"/>
      <c r="AL782" s="1"/>
      <c r="AM782" s="1"/>
      <c r="AN782" s="1"/>
      <c r="AO782" s="1"/>
      <c r="AP782" s="1"/>
      <c r="AQ782" s="1"/>
      <c r="AR782" s="1"/>
      <c r="AS782" s="1"/>
      <c r="AT782" s="1"/>
      <c r="AU782" s="1"/>
      <c r="AV782" s="1"/>
      <c r="AW782" s="1"/>
      <c r="AX782" s="1"/>
      <c r="AY782" s="1"/>
      <c r="AZ782" s="1"/>
      <c r="BA782" s="1"/>
      <c r="BB782" s="1"/>
      <c r="BC782" s="1"/>
      <c r="BD782" s="1"/>
      <c r="BE782" s="1"/>
      <c r="BF782" s="1"/>
      <c r="BG782" s="1"/>
      <c r="BH782" s="1"/>
      <c r="BI782" s="1"/>
      <c r="BJ782" s="1"/>
      <c r="BK782" s="1"/>
      <c r="BL782" s="1"/>
      <c r="BM782" s="1"/>
      <c r="BN782" s="1"/>
      <c r="BO782" s="1"/>
      <c r="BP782" s="1"/>
      <c r="BQ782" s="1"/>
      <c r="BR782" s="1"/>
    </row>
    <row r="783" spans="1:70" ht="14.25" customHeight="1" x14ac:dyDescent="0.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c r="AC783" s="1"/>
      <c r="AD783" s="1"/>
      <c r="AE783" s="1"/>
      <c r="AF783" s="1"/>
      <c r="AG783" s="1"/>
      <c r="AH783" s="1"/>
      <c r="AI783" s="1"/>
      <c r="AJ783" s="1"/>
      <c r="AK783" s="1"/>
      <c r="AL783" s="1"/>
      <c r="AM783" s="1"/>
      <c r="AN783" s="1"/>
      <c r="AO783" s="1"/>
      <c r="AP783" s="1"/>
      <c r="AQ783" s="1"/>
      <c r="AR783" s="1"/>
      <c r="AS783" s="1"/>
      <c r="AT783" s="1"/>
      <c r="AU783" s="1"/>
      <c r="AV783" s="1"/>
      <c r="AW783" s="1"/>
      <c r="AX783" s="1"/>
      <c r="AY783" s="1"/>
      <c r="AZ783" s="1"/>
      <c r="BA783" s="1"/>
      <c r="BB783" s="1"/>
      <c r="BC783" s="1"/>
      <c r="BD783" s="1"/>
      <c r="BE783" s="1"/>
      <c r="BF783" s="1"/>
      <c r="BG783" s="1"/>
      <c r="BH783" s="1"/>
      <c r="BI783" s="1"/>
      <c r="BJ783" s="1"/>
      <c r="BK783" s="1"/>
      <c r="BL783" s="1"/>
      <c r="BM783" s="1"/>
      <c r="BN783" s="1"/>
      <c r="BO783" s="1"/>
      <c r="BP783" s="1"/>
      <c r="BQ783" s="1"/>
      <c r="BR783" s="1"/>
    </row>
    <row r="784" spans="1:70" ht="14.25" customHeight="1" x14ac:dyDescent="0.3">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c r="AC784" s="1"/>
      <c r="AD784" s="1"/>
      <c r="AE784" s="1"/>
      <c r="AF784" s="1"/>
      <c r="AG784" s="1"/>
      <c r="AH784" s="1"/>
      <c r="AI784" s="1"/>
      <c r="AJ784" s="1"/>
      <c r="AK784" s="1"/>
      <c r="AL784" s="1"/>
      <c r="AM784" s="1"/>
      <c r="AN784" s="1"/>
      <c r="AO784" s="1"/>
      <c r="AP784" s="1"/>
      <c r="AQ784" s="1"/>
      <c r="AR784" s="1"/>
      <c r="AS784" s="1"/>
      <c r="AT784" s="1"/>
      <c r="AU784" s="1"/>
      <c r="AV784" s="1"/>
      <c r="AW784" s="1"/>
      <c r="AX784" s="1"/>
      <c r="AY784" s="1"/>
      <c r="AZ784" s="1"/>
      <c r="BA784" s="1"/>
      <c r="BB784" s="1"/>
      <c r="BC784" s="1"/>
      <c r="BD784" s="1"/>
      <c r="BE784" s="1"/>
      <c r="BF784" s="1"/>
      <c r="BG784" s="1"/>
      <c r="BH784" s="1"/>
      <c r="BI784" s="1"/>
      <c r="BJ784" s="1"/>
      <c r="BK784" s="1"/>
      <c r="BL784" s="1"/>
      <c r="BM784" s="1"/>
      <c r="BN784" s="1"/>
      <c r="BO784" s="1"/>
      <c r="BP784" s="1"/>
      <c r="BQ784" s="1"/>
      <c r="BR784" s="1"/>
    </row>
    <row r="785" spans="1:70" ht="14.25" customHeight="1" x14ac:dyDescent="0.3">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c r="AC785" s="1"/>
      <c r="AD785" s="1"/>
      <c r="AE785" s="1"/>
      <c r="AF785" s="1"/>
      <c r="AG785" s="1"/>
      <c r="AH785" s="1"/>
      <c r="AI785" s="1"/>
      <c r="AJ785" s="1"/>
      <c r="AK785" s="1"/>
      <c r="AL785" s="1"/>
      <c r="AM785" s="1"/>
      <c r="AN785" s="1"/>
      <c r="AO785" s="1"/>
      <c r="AP785" s="1"/>
      <c r="AQ785" s="1"/>
      <c r="AR785" s="1"/>
      <c r="AS785" s="1"/>
      <c r="AT785" s="1"/>
      <c r="AU785" s="1"/>
      <c r="AV785" s="1"/>
      <c r="AW785" s="1"/>
      <c r="AX785" s="1"/>
      <c r="AY785" s="1"/>
      <c r="AZ785" s="1"/>
      <c r="BA785" s="1"/>
      <c r="BB785" s="1"/>
      <c r="BC785" s="1"/>
      <c r="BD785" s="1"/>
      <c r="BE785" s="1"/>
      <c r="BF785" s="1"/>
      <c r="BG785" s="1"/>
      <c r="BH785" s="1"/>
      <c r="BI785" s="1"/>
      <c r="BJ785" s="1"/>
      <c r="BK785" s="1"/>
      <c r="BL785" s="1"/>
      <c r="BM785" s="1"/>
      <c r="BN785" s="1"/>
      <c r="BO785" s="1"/>
      <c r="BP785" s="1"/>
      <c r="BQ785" s="1"/>
      <c r="BR785" s="1"/>
    </row>
    <row r="786" spans="1:70" ht="14.25" customHeight="1" x14ac:dyDescent="0.3">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c r="AC786" s="1"/>
      <c r="AD786" s="1"/>
      <c r="AE786" s="1"/>
      <c r="AF786" s="1"/>
      <c r="AG786" s="1"/>
      <c r="AH786" s="1"/>
      <c r="AI786" s="1"/>
      <c r="AJ786" s="1"/>
      <c r="AK786" s="1"/>
      <c r="AL786" s="1"/>
      <c r="AM786" s="1"/>
      <c r="AN786" s="1"/>
      <c r="AO786" s="1"/>
      <c r="AP786" s="1"/>
      <c r="AQ786" s="1"/>
      <c r="AR786" s="1"/>
      <c r="AS786" s="1"/>
      <c r="AT786" s="1"/>
      <c r="AU786" s="1"/>
      <c r="AV786" s="1"/>
      <c r="AW786" s="1"/>
      <c r="AX786" s="1"/>
      <c r="AY786" s="1"/>
      <c r="AZ786" s="1"/>
      <c r="BA786" s="1"/>
      <c r="BB786" s="1"/>
      <c r="BC786" s="1"/>
      <c r="BD786" s="1"/>
      <c r="BE786" s="1"/>
      <c r="BF786" s="1"/>
      <c r="BG786" s="1"/>
      <c r="BH786" s="1"/>
      <c r="BI786" s="1"/>
      <c r="BJ786" s="1"/>
      <c r="BK786" s="1"/>
      <c r="BL786" s="1"/>
      <c r="BM786" s="1"/>
      <c r="BN786" s="1"/>
      <c r="BO786" s="1"/>
      <c r="BP786" s="1"/>
      <c r="BQ786" s="1"/>
      <c r="BR786" s="1"/>
    </row>
    <row r="787" spans="1:70" ht="14.25" customHeight="1" x14ac:dyDescent="0.3">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c r="AC787" s="1"/>
      <c r="AD787" s="1"/>
      <c r="AE787" s="1"/>
      <c r="AF787" s="1"/>
      <c r="AG787" s="1"/>
      <c r="AH787" s="1"/>
      <c r="AI787" s="1"/>
      <c r="AJ787" s="1"/>
      <c r="AK787" s="1"/>
      <c r="AL787" s="1"/>
      <c r="AM787" s="1"/>
      <c r="AN787" s="1"/>
      <c r="AO787" s="1"/>
      <c r="AP787" s="1"/>
      <c r="AQ787" s="1"/>
      <c r="AR787" s="1"/>
      <c r="AS787" s="1"/>
      <c r="AT787" s="1"/>
      <c r="AU787" s="1"/>
      <c r="AV787" s="1"/>
      <c r="AW787" s="1"/>
      <c r="AX787" s="1"/>
      <c r="AY787" s="1"/>
      <c r="AZ787" s="1"/>
      <c r="BA787" s="1"/>
      <c r="BB787" s="1"/>
      <c r="BC787" s="1"/>
      <c r="BD787" s="1"/>
      <c r="BE787" s="1"/>
      <c r="BF787" s="1"/>
      <c r="BG787" s="1"/>
      <c r="BH787" s="1"/>
      <c r="BI787" s="1"/>
      <c r="BJ787" s="1"/>
      <c r="BK787" s="1"/>
      <c r="BL787" s="1"/>
      <c r="BM787" s="1"/>
      <c r="BN787" s="1"/>
      <c r="BO787" s="1"/>
      <c r="BP787" s="1"/>
      <c r="BQ787" s="1"/>
      <c r="BR787" s="1"/>
    </row>
    <row r="788" spans="1:70" ht="14.25" customHeight="1" x14ac:dyDescent="0.3">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c r="AC788" s="1"/>
      <c r="AD788" s="1"/>
      <c r="AE788" s="1"/>
      <c r="AF788" s="1"/>
      <c r="AG788" s="1"/>
      <c r="AH788" s="1"/>
      <c r="AI788" s="1"/>
      <c r="AJ788" s="1"/>
      <c r="AK788" s="1"/>
      <c r="AL788" s="1"/>
      <c r="AM788" s="1"/>
      <c r="AN788" s="1"/>
      <c r="AO788" s="1"/>
      <c r="AP788" s="1"/>
      <c r="AQ788" s="1"/>
      <c r="AR788" s="1"/>
      <c r="AS788" s="1"/>
      <c r="AT788" s="1"/>
      <c r="AU788" s="1"/>
      <c r="AV788" s="1"/>
      <c r="AW788" s="1"/>
      <c r="AX788" s="1"/>
      <c r="AY788" s="1"/>
      <c r="AZ788" s="1"/>
      <c r="BA788" s="1"/>
      <c r="BB788" s="1"/>
      <c r="BC788" s="1"/>
      <c r="BD788" s="1"/>
      <c r="BE788" s="1"/>
      <c r="BF788" s="1"/>
      <c r="BG788" s="1"/>
      <c r="BH788" s="1"/>
      <c r="BI788" s="1"/>
      <c r="BJ788" s="1"/>
      <c r="BK788" s="1"/>
      <c r="BL788" s="1"/>
      <c r="BM788" s="1"/>
      <c r="BN788" s="1"/>
      <c r="BO788" s="1"/>
      <c r="BP788" s="1"/>
      <c r="BQ788" s="1"/>
      <c r="BR788" s="1"/>
    </row>
    <row r="789" spans="1:70" ht="14.25" customHeight="1" x14ac:dyDescent="0.3">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c r="AC789" s="1"/>
      <c r="AD789" s="1"/>
      <c r="AE789" s="1"/>
      <c r="AF789" s="1"/>
      <c r="AG789" s="1"/>
      <c r="AH789" s="1"/>
      <c r="AI789" s="1"/>
      <c r="AJ789" s="1"/>
      <c r="AK789" s="1"/>
      <c r="AL789" s="1"/>
      <c r="AM789" s="1"/>
      <c r="AN789" s="1"/>
      <c r="AO789" s="1"/>
      <c r="AP789" s="1"/>
      <c r="AQ789" s="1"/>
      <c r="AR789" s="1"/>
      <c r="AS789" s="1"/>
      <c r="AT789" s="1"/>
      <c r="AU789" s="1"/>
      <c r="AV789" s="1"/>
      <c r="AW789" s="1"/>
      <c r="AX789" s="1"/>
      <c r="AY789" s="1"/>
      <c r="AZ789" s="1"/>
      <c r="BA789" s="1"/>
      <c r="BB789" s="1"/>
      <c r="BC789" s="1"/>
      <c r="BD789" s="1"/>
      <c r="BE789" s="1"/>
      <c r="BF789" s="1"/>
      <c r="BG789" s="1"/>
      <c r="BH789" s="1"/>
      <c r="BI789" s="1"/>
      <c r="BJ789" s="1"/>
      <c r="BK789" s="1"/>
      <c r="BL789" s="1"/>
      <c r="BM789" s="1"/>
      <c r="BN789" s="1"/>
      <c r="BO789" s="1"/>
      <c r="BP789" s="1"/>
      <c r="BQ789" s="1"/>
      <c r="BR789" s="1"/>
    </row>
    <row r="790" spans="1:70" ht="14.25" customHeight="1" x14ac:dyDescent="0.3">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c r="AC790" s="1"/>
      <c r="AD790" s="1"/>
      <c r="AE790" s="1"/>
      <c r="AF790" s="1"/>
      <c r="AG790" s="1"/>
      <c r="AH790" s="1"/>
      <c r="AI790" s="1"/>
      <c r="AJ790" s="1"/>
      <c r="AK790" s="1"/>
      <c r="AL790" s="1"/>
      <c r="AM790" s="1"/>
      <c r="AN790" s="1"/>
      <c r="AO790" s="1"/>
      <c r="AP790" s="1"/>
      <c r="AQ790" s="1"/>
      <c r="AR790" s="1"/>
      <c r="AS790" s="1"/>
      <c r="AT790" s="1"/>
      <c r="AU790" s="1"/>
      <c r="AV790" s="1"/>
      <c r="AW790" s="1"/>
      <c r="AX790" s="1"/>
      <c r="AY790" s="1"/>
      <c r="AZ790" s="1"/>
      <c r="BA790" s="1"/>
      <c r="BB790" s="1"/>
      <c r="BC790" s="1"/>
      <c r="BD790" s="1"/>
      <c r="BE790" s="1"/>
      <c r="BF790" s="1"/>
      <c r="BG790" s="1"/>
      <c r="BH790" s="1"/>
      <c r="BI790" s="1"/>
      <c r="BJ790" s="1"/>
      <c r="BK790" s="1"/>
      <c r="BL790" s="1"/>
      <c r="BM790" s="1"/>
      <c r="BN790" s="1"/>
      <c r="BO790" s="1"/>
      <c r="BP790" s="1"/>
      <c r="BQ790" s="1"/>
      <c r="BR790" s="1"/>
    </row>
    <row r="791" spans="1:70" ht="14.25" customHeight="1" x14ac:dyDescent="0.3">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c r="AC791" s="1"/>
      <c r="AD791" s="1"/>
      <c r="AE791" s="1"/>
      <c r="AF791" s="1"/>
      <c r="AG791" s="1"/>
      <c r="AH791" s="1"/>
      <c r="AI791" s="1"/>
      <c r="AJ791" s="1"/>
      <c r="AK791" s="1"/>
      <c r="AL791" s="1"/>
      <c r="AM791" s="1"/>
      <c r="AN791" s="1"/>
      <c r="AO791" s="1"/>
      <c r="AP791" s="1"/>
      <c r="AQ791" s="1"/>
      <c r="AR791" s="1"/>
      <c r="AS791" s="1"/>
      <c r="AT791" s="1"/>
      <c r="AU791" s="1"/>
      <c r="AV791" s="1"/>
      <c r="AW791" s="1"/>
      <c r="AX791" s="1"/>
      <c r="AY791" s="1"/>
      <c r="AZ791" s="1"/>
      <c r="BA791" s="1"/>
      <c r="BB791" s="1"/>
      <c r="BC791" s="1"/>
      <c r="BD791" s="1"/>
      <c r="BE791" s="1"/>
      <c r="BF791" s="1"/>
      <c r="BG791" s="1"/>
      <c r="BH791" s="1"/>
      <c r="BI791" s="1"/>
      <c r="BJ791" s="1"/>
      <c r="BK791" s="1"/>
      <c r="BL791" s="1"/>
      <c r="BM791" s="1"/>
      <c r="BN791" s="1"/>
      <c r="BO791" s="1"/>
      <c r="BP791" s="1"/>
      <c r="BQ791" s="1"/>
      <c r="BR791" s="1"/>
    </row>
    <row r="792" spans="1:70" ht="14.25" customHeight="1" x14ac:dyDescent="0.3">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c r="AC792" s="1"/>
      <c r="AD792" s="1"/>
      <c r="AE792" s="1"/>
      <c r="AF792" s="1"/>
      <c r="AG792" s="1"/>
      <c r="AH792" s="1"/>
      <c r="AI792" s="1"/>
      <c r="AJ792" s="1"/>
      <c r="AK792" s="1"/>
      <c r="AL792" s="1"/>
      <c r="AM792" s="1"/>
      <c r="AN792" s="1"/>
      <c r="AO792" s="1"/>
      <c r="AP792" s="1"/>
      <c r="AQ792" s="1"/>
      <c r="AR792" s="1"/>
      <c r="AS792" s="1"/>
      <c r="AT792" s="1"/>
      <c r="AU792" s="1"/>
      <c r="AV792" s="1"/>
      <c r="AW792" s="1"/>
      <c r="AX792" s="1"/>
      <c r="AY792" s="1"/>
      <c r="AZ792" s="1"/>
      <c r="BA792" s="1"/>
      <c r="BB792" s="1"/>
      <c r="BC792" s="1"/>
      <c r="BD792" s="1"/>
      <c r="BE792" s="1"/>
      <c r="BF792" s="1"/>
      <c r="BG792" s="1"/>
      <c r="BH792" s="1"/>
      <c r="BI792" s="1"/>
      <c r="BJ792" s="1"/>
      <c r="BK792" s="1"/>
      <c r="BL792" s="1"/>
      <c r="BM792" s="1"/>
      <c r="BN792" s="1"/>
      <c r="BO792" s="1"/>
      <c r="BP792" s="1"/>
      <c r="BQ792" s="1"/>
      <c r="BR792" s="1"/>
    </row>
    <row r="793" spans="1:70" ht="14.25" customHeight="1" x14ac:dyDescent="0.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c r="AC793" s="1"/>
      <c r="AD793" s="1"/>
      <c r="AE793" s="1"/>
      <c r="AF793" s="1"/>
      <c r="AG793" s="1"/>
      <c r="AH793" s="1"/>
      <c r="AI793" s="1"/>
      <c r="AJ793" s="1"/>
      <c r="AK793" s="1"/>
      <c r="AL793" s="1"/>
      <c r="AM793" s="1"/>
      <c r="AN793" s="1"/>
      <c r="AO793" s="1"/>
      <c r="AP793" s="1"/>
      <c r="AQ793" s="1"/>
      <c r="AR793" s="1"/>
      <c r="AS793" s="1"/>
      <c r="AT793" s="1"/>
      <c r="AU793" s="1"/>
      <c r="AV793" s="1"/>
      <c r="AW793" s="1"/>
      <c r="AX793" s="1"/>
      <c r="AY793" s="1"/>
      <c r="AZ793" s="1"/>
      <c r="BA793" s="1"/>
      <c r="BB793" s="1"/>
      <c r="BC793" s="1"/>
      <c r="BD793" s="1"/>
      <c r="BE793" s="1"/>
      <c r="BF793" s="1"/>
      <c r="BG793" s="1"/>
      <c r="BH793" s="1"/>
      <c r="BI793" s="1"/>
      <c r="BJ793" s="1"/>
      <c r="BK793" s="1"/>
      <c r="BL793" s="1"/>
      <c r="BM793" s="1"/>
      <c r="BN793" s="1"/>
      <c r="BO793" s="1"/>
      <c r="BP793" s="1"/>
      <c r="BQ793" s="1"/>
      <c r="BR793" s="1"/>
    </row>
    <row r="794" spans="1:70" ht="14.25" customHeight="1" x14ac:dyDescent="0.3">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c r="AC794" s="1"/>
      <c r="AD794" s="1"/>
      <c r="AE794" s="1"/>
      <c r="AF794" s="1"/>
      <c r="AG794" s="1"/>
      <c r="AH794" s="1"/>
      <c r="AI794" s="1"/>
      <c r="AJ794" s="1"/>
      <c r="AK794" s="1"/>
      <c r="AL794" s="1"/>
      <c r="AM794" s="1"/>
      <c r="AN794" s="1"/>
      <c r="AO794" s="1"/>
      <c r="AP794" s="1"/>
      <c r="AQ794" s="1"/>
      <c r="AR794" s="1"/>
      <c r="AS794" s="1"/>
      <c r="AT794" s="1"/>
      <c r="AU794" s="1"/>
      <c r="AV794" s="1"/>
      <c r="AW794" s="1"/>
      <c r="AX794" s="1"/>
      <c r="AY794" s="1"/>
      <c r="AZ794" s="1"/>
      <c r="BA794" s="1"/>
      <c r="BB794" s="1"/>
      <c r="BC794" s="1"/>
      <c r="BD794" s="1"/>
      <c r="BE794" s="1"/>
      <c r="BF794" s="1"/>
      <c r="BG794" s="1"/>
      <c r="BH794" s="1"/>
      <c r="BI794" s="1"/>
      <c r="BJ794" s="1"/>
      <c r="BK794" s="1"/>
      <c r="BL794" s="1"/>
      <c r="BM794" s="1"/>
      <c r="BN794" s="1"/>
      <c r="BO794" s="1"/>
      <c r="BP794" s="1"/>
      <c r="BQ794" s="1"/>
      <c r="BR794" s="1"/>
    </row>
    <row r="795" spans="1:70" ht="14.25" customHeight="1" x14ac:dyDescent="0.3">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c r="AC795" s="1"/>
      <c r="AD795" s="1"/>
      <c r="AE795" s="1"/>
      <c r="AF795" s="1"/>
      <c r="AG795" s="1"/>
      <c r="AH795" s="1"/>
      <c r="AI795" s="1"/>
      <c r="AJ795" s="1"/>
      <c r="AK795" s="1"/>
      <c r="AL795" s="1"/>
      <c r="AM795" s="1"/>
      <c r="AN795" s="1"/>
      <c r="AO795" s="1"/>
      <c r="AP795" s="1"/>
      <c r="AQ795" s="1"/>
      <c r="AR795" s="1"/>
      <c r="AS795" s="1"/>
      <c r="AT795" s="1"/>
      <c r="AU795" s="1"/>
      <c r="AV795" s="1"/>
      <c r="AW795" s="1"/>
      <c r="AX795" s="1"/>
      <c r="AY795" s="1"/>
      <c r="AZ795" s="1"/>
      <c r="BA795" s="1"/>
      <c r="BB795" s="1"/>
      <c r="BC795" s="1"/>
      <c r="BD795" s="1"/>
      <c r="BE795" s="1"/>
      <c r="BF795" s="1"/>
      <c r="BG795" s="1"/>
      <c r="BH795" s="1"/>
      <c r="BI795" s="1"/>
      <c r="BJ795" s="1"/>
      <c r="BK795" s="1"/>
      <c r="BL795" s="1"/>
      <c r="BM795" s="1"/>
      <c r="BN795" s="1"/>
      <c r="BO795" s="1"/>
      <c r="BP795" s="1"/>
      <c r="BQ795" s="1"/>
      <c r="BR795" s="1"/>
    </row>
    <row r="796" spans="1:70" ht="14.25" customHeight="1" x14ac:dyDescent="0.3">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c r="AC796" s="1"/>
      <c r="AD796" s="1"/>
      <c r="AE796" s="1"/>
      <c r="AF796" s="1"/>
      <c r="AG796" s="1"/>
      <c r="AH796" s="1"/>
      <c r="AI796" s="1"/>
      <c r="AJ796" s="1"/>
      <c r="AK796" s="1"/>
      <c r="AL796" s="1"/>
      <c r="AM796" s="1"/>
      <c r="AN796" s="1"/>
      <c r="AO796" s="1"/>
      <c r="AP796" s="1"/>
      <c r="AQ796" s="1"/>
      <c r="AR796" s="1"/>
      <c r="AS796" s="1"/>
      <c r="AT796" s="1"/>
      <c r="AU796" s="1"/>
      <c r="AV796" s="1"/>
      <c r="AW796" s="1"/>
      <c r="AX796" s="1"/>
      <c r="AY796" s="1"/>
      <c r="AZ796" s="1"/>
      <c r="BA796" s="1"/>
      <c r="BB796" s="1"/>
      <c r="BC796" s="1"/>
      <c r="BD796" s="1"/>
      <c r="BE796" s="1"/>
      <c r="BF796" s="1"/>
      <c r="BG796" s="1"/>
      <c r="BH796" s="1"/>
      <c r="BI796" s="1"/>
      <c r="BJ796" s="1"/>
      <c r="BK796" s="1"/>
      <c r="BL796" s="1"/>
      <c r="BM796" s="1"/>
      <c r="BN796" s="1"/>
      <c r="BO796" s="1"/>
      <c r="BP796" s="1"/>
      <c r="BQ796" s="1"/>
      <c r="BR796" s="1"/>
    </row>
    <row r="797" spans="1:70" ht="14.25" customHeight="1" x14ac:dyDescent="0.3">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c r="AC797" s="1"/>
      <c r="AD797" s="1"/>
      <c r="AE797" s="1"/>
      <c r="AF797" s="1"/>
      <c r="AG797" s="1"/>
      <c r="AH797" s="1"/>
      <c r="AI797" s="1"/>
      <c r="AJ797" s="1"/>
      <c r="AK797" s="1"/>
      <c r="AL797" s="1"/>
      <c r="AM797" s="1"/>
      <c r="AN797" s="1"/>
      <c r="AO797" s="1"/>
      <c r="AP797" s="1"/>
      <c r="AQ797" s="1"/>
      <c r="AR797" s="1"/>
      <c r="AS797" s="1"/>
      <c r="AT797" s="1"/>
      <c r="AU797" s="1"/>
      <c r="AV797" s="1"/>
      <c r="AW797" s="1"/>
      <c r="AX797" s="1"/>
      <c r="AY797" s="1"/>
      <c r="AZ797" s="1"/>
      <c r="BA797" s="1"/>
      <c r="BB797" s="1"/>
      <c r="BC797" s="1"/>
      <c r="BD797" s="1"/>
      <c r="BE797" s="1"/>
      <c r="BF797" s="1"/>
      <c r="BG797" s="1"/>
      <c r="BH797" s="1"/>
      <c r="BI797" s="1"/>
      <c r="BJ797" s="1"/>
      <c r="BK797" s="1"/>
      <c r="BL797" s="1"/>
      <c r="BM797" s="1"/>
      <c r="BN797" s="1"/>
      <c r="BO797" s="1"/>
      <c r="BP797" s="1"/>
      <c r="BQ797" s="1"/>
      <c r="BR797" s="1"/>
    </row>
    <row r="798" spans="1:70" ht="14.25" customHeight="1" x14ac:dyDescent="0.3">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c r="AC798" s="1"/>
      <c r="AD798" s="1"/>
      <c r="AE798" s="1"/>
      <c r="AF798" s="1"/>
      <c r="AG798" s="1"/>
      <c r="AH798" s="1"/>
      <c r="AI798" s="1"/>
      <c r="AJ798" s="1"/>
      <c r="AK798" s="1"/>
      <c r="AL798" s="1"/>
      <c r="AM798" s="1"/>
      <c r="AN798" s="1"/>
      <c r="AO798" s="1"/>
      <c r="AP798" s="1"/>
      <c r="AQ798" s="1"/>
      <c r="AR798" s="1"/>
      <c r="AS798" s="1"/>
      <c r="AT798" s="1"/>
      <c r="AU798" s="1"/>
      <c r="AV798" s="1"/>
      <c r="AW798" s="1"/>
      <c r="AX798" s="1"/>
      <c r="AY798" s="1"/>
      <c r="AZ798" s="1"/>
      <c r="BA798" s="1"/>
      <c r="BB798" s="1"/>
      <c r="BC798" s="1"/>
      <c r="BD798" s="1"/>
      <c r="BE798" s="1"/>
      <c r="BF798" s="1"/>
      <c r="BG798" s="1"/>
      <c r="BH798" s="1"/>
      <c r="BI798" s="1"/>
      <c r="BJ798" s="1"/>
      <c r="BK798" s="1"/>
      <c r="BL798" s="1"/>
      <c r="BM798" s="1"/>
      <c r="BN798" s="1"/>
      <c r="BO798" s="1"/>
      <c r="BP798" s="1"/>
      <c r="BQ798" s="1"/>
      <c r="BR798" s="1"/>
    </row>
    <row r="799" spans="1:70" ht="14.25" customHeight="1" x14ac:dyDescent="0.3">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c r="AC799" s="1"/>
      <c r="AD799" s="1"/>
      <c r="AE799" s="1"/>
      <c r="AF799" s="1"/>
      <c r="AG799" s="1"/>
      <c r="AH799" s="1"/>
      <c r="AI799" s="1"/>
      <c r="AJ799" s="1"/>
      <c r="AK799" s="1"/>
      <c r="AL799" s="1"/>
      <c r="AM799" s="1"/>
      <c r="AN799" s="1"/>
      <c r="AO799" s="1"/>
      <c r="AP799" s="1"/>
      <c r="AQ799" s="1"/>
      <c r="AR799" s="1"/>
      <c r="AS799" s="1"/>
      <c r="AT799" s="1"/>
      <c r="AU799" s="1"/>
      <c r="AV799" s="1"/>
      <c r="AW799" s="1"/>
      <c r="AX799" s="1"/>
      <c r="AY799" s="1"/>
      <c r="AZ799" s="1"/>
      <c r="BA799" s="1"/>
      <c r="BB799" s="1"/>
      <c r="BC799" s="1"/>
      <c r="BD799" s="1"/>
      <c r="BE799" s="1"/>
      <c r="BF799" s="1"/>
      <c r="BG799" s="1"/>
      <c r="BH799" s="1"/>
      <c r="BI799" s="1"/>
      <c r="BJ799" s="1"/>
      <c r="BK799" s="1"/>
      <c r="BL799" s="1"/>
      <c r="BM799" s="1"/>
      <c r="BN799" s="1"/>
      <c r="BO799" s="1"/>
      <c r="BP799" s="1"/>
      <c r="BQ799" s="1"/>
      <c r="BR799" s="1"/>
    </row>
    <row r="800" spans="1:70" ht="14.25" customHeight="1" x14ac:dyDescent="0.3">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c r="AC800" s="1"/>
      <c r="AD800" s="1"/>
      <c r="AE800" s="1"/>
      <c r="AF800" s="1"/>
      <c r="AG800" s="1"/>
      <c r="AH800" s="1"/>
      <c r="AI800" s="1"/>
      <c r="AJ800" s="1"/>
      <c r="AK800" s="1"/>
      <c r="AL800" s="1"/>
      <c r="AM800" s="1"/>
      <c r="AN800" s="1"/>
      <c r="AO800" s="1"/>
      <c r="AP800" s="1"/>
      <c r="AQ800" s="1"/>
      <c r="AR800" s="1"/>
      <c r="AS800" s="1"/>
      <c r="AT800" s="1"/>
      <c r="AU800" s="1"/>
      <c r="AV800" s="1"/>
      <c r="AW800" s="1"/>
      <c r="AX800" s="1"/>
      <c r="AY800" s="1"/>
      <c r="AZ800" s="1"/>
      <c r="BA800" s="1"/>
      <c r="BB800" s="1"/>
      <c r="BC800" s="1"/>
      <c r="BD800" s="1"/>
      <c r="BE800" s="1"/>
      <c r="BF800" s="1"/>
      <c r="BG800" s="1"/>
      <c r="BH800" s="1"/>
      <c r="BI800" s="1"/>
      <c r="BJ800" s="1"/>
      <c r="BK800" s="1"/>
      <c r="BL800" s="1"/>
      <c r="BM800" s="1"/>
      <c r="BN800" s="1"/>
      <c r="BO800" s="1"/>
      <c r="BP800" s="1"/>
      <c r="BQ800" s="1"/>
      <c r="BR800" s="1"/>
    </row>
    <row r="801" spans="1:70" ht="14.25" customHeight="1" x14ac:dyDescent="0.3">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c r="AC801" s="1"/>
      <c r="AD801" s="1"/>
      <c r="AE801" s="1"/>
      <c r="AF801" s="1"/>
      <c r="AG801" s="1"/>
      <c r="AH801" s="1"/>
      <c r="AI801" s="1"/>
      <c r="AJ801" s="1"/>
      <c r="AK801" s="1"/>
      <c r="AL801" s="1"/>
      <c r="AM801" s="1"/>
      <c r="AN801" s="1"/>
      <c r="AO801" s="1"/>
      <c r="AP801" s="1"/>
      <c r="AQ801" s="1"/>
      <c r="AR801" s="1"/>
      <c r="AS801" s="1"/>
      <c r="AT801" s="1"/>
      <c r="AU801" s="1"/>
      <c r="AV801" s="1"/>
      <c r="AW801" s="1"/>
      <c r="AX801" s="1"/>
      <c r="AY801" s="1"/>
      <c r="AZ801" s="1"/>
      <c r="BA801" s="1"/>
      <c r="BB801" s="1"/>
      <c r="BC801" s="1"/>
      <c r="BD801" s="1"/>
      <c r="BE801" s="1"/>
      <c r="BF801" s="1"/>
      <c r="BG801" s="1"/>
      <c r="BH801" s="1"/>
      <c r="BI801" s="1"/>
      <c r="BJ801" s="1"/>
      <c r="BK801" s="1"/>
      <c r="BL801" s="1"/>
      <c r="BM801" s="1"/>
      <c r="BN801" s="1"/>
      <c r="BO801" s="1"/>
      <c r="BP801" s="1"/>
      <c r="BQ801" s="1"/>
      <c r="BR801" s="1"/>
    </row>
    <row r="802" spans="1:70" ht="14.25" customHeight="1" x14ac:dyDescent="0.3">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c r="AC802" s="1"/>
      <c r="AD802" s="1"/>
      <c r="AE802" s="1"/>
      <c r="AF802" s="1"/>
      <c r="AG802" s="1"/>
      <c r="AH802" s="1"/>
      <c r="AI802" s="1"/>
      <c r="AJ802" s="1"/>
      <c r="AK802" s="1"/>
      <c r="AL802" s="1"/>
      <c r="AM802" s="1"/>
      <c r="AN802" s="1"/>
      <c r="AO802" s="1"/>
      <c r="AP802" s="1"/>
      <c r="AQ802" s="1"/>
      <c r="AR802" s="1"/>
      <c r="AS802" s="1"/>
      <c r="AT802" s="1"/>
      <c r="AU802" s="1"/>
      <c r="AV802" s="1"/>
      <c r="AW802" s="1"/>
      <c r="AX802" s="1"/>
      <c r="AY802" s="1"/>
      <c r="AZ802" s="1"/>
      <c r="BA802" s="1"/>
      <c r="BB802" s="1"/>
      <c r="BC802" s="1"/>
      <c r="BD802" s="1"/>
      <c r="BE802" s="1"/>
      <c r="BF802" s="1"/>
      <c r="BG802" s="1"/>
      <c r="BH802" s="1"/>
      <c r="BI802" s="1"/>
      <c r="BJ802" s="1"/>
      <c r="BK802" s="1"/>
      <c r="BL802" s="1"/>
      <c r="BM802" s="1"/>
      <c r="BN802" s="1"/>
      <c r="BO802" s="1"/>
      <c r="BP802" s="1"/>
      <c r="BQ802" s="1"/>
      <c r="BR802" s="1"/>
    </row>
    <row r="803" spans="1:70" ht="14.25" customHeight="1" x14ac:dyDescent="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c r="AC803" s="1"/>
      <c r="AD803" s="1"/>
      <c r="AE803" s="1"/>
      <c r="AF803" s="1"/>
      <c r="AG803" s="1"/>
      <c r="AH803" s="1"/>
      <c r="AI803" s="1"/>
      <c r="AJ803" s="1"/>
      <c r="AK803" s="1"/>
      <c r="AL803" s="1"/>
      <c r="AM803" s="1"/>
      <c r="AN803" s="1"/>
      <c r="AO803" s="1"/>
      <c r="AP803" s="1"/>
      <c r="AQ803" s="1"/>
      <c r="AR803" s="1"/>
      <c r="AS803" s="1"/>
      <c r="AT803" s="1"/>
      <c r="AU803" s="1"/>
      <c r="AV803" s="1"/>
      <c r="AW803" s="1"/>
      <c r="AX803" s="1"/>
      <c r="AY803" s="1"/>
      <c r="AZ803" s="1"/>
      <c r="BA803" s="1"/>
      <c r="BB803" s="1"/>
      <c r="BC803" s="1"/>
      <c r="BD803" s="1"/>
      <c r="BE803" s="1"/>
      <c r="BF803" s="1"/>
      <c r="BG803" s="1"/>
      <c r="BH803" s="1"/>
      <c r="BI803" s="1"/>
      <c r="BJ803" s="1"/>
      <c r="BK803" s="1"/>
      <c r="BL803" s="1"/>
      <c r="BM803" s="1"/>
      <c r="BN803" s="1"/>
      <c r="BO803" s="1"/>
      <c r="BP803" s="1"/>
      <c r="BQ803" s="1"/>
      <c r="BR803" s="1"/>
    </row>
    <row r="804" spans="1:70" ht="14.25" customHeight="1" x14ac:dyDescent="0.3">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c r="AC804" s="1"/>
      <c r="AD804" s="1"/>
      <c r="AE804" s="1"/>
      <c r="AF804" s="1"/>
      <c r="AG804" s="1"/>
      <c r="AH804" s="1"/>
      <c r="AI804" s="1"/>
      <c r="AJ804" s="1"/>
      <c r="AK804" s="1"/>
      <c r="AL804" s="1"/>
      <c r="AM804" s="1"/>
      <c r="AN804" s="1"/>
      <c r="AO804" s="1"/>
      <c r="AP804" s="1"/>
      <c r="AQ804" s="1"/>
      <c r="AR804" s="1"/>
      <c r="AS804" s="1"/>
      <c r="AT804" s="1"/>
      <c r="AU804" s="1"/>
      <c r="AV804" s="1"/>
      <c r="AW804" s="1"/>
      <c r="AX804" s="1"/>
      <c r="AY804" s="1"/>
      <c r="AZ804" s="1"/>
      <c r="BA804" s="1"/>
      <c r="BB804" s="1"/>
      <c r="BC804" s="1"/>
      <c r="BD804" s="1"/>
      <c r="BE804" s="1"/>
      <c r="BF804" s="1"/>
      <c r="BG804" s="1"/>
      <c r="BH804" s="1"/>
      <c r="BI804" s="1"/>
      <c r="BJ804" s="1"/>
      <c r="BK804" s="1"/>
      <c r="BL804" s="1"/>
      <c r="BM804" s="1"/>
      <c r="BN804" s="1"/>
      <c r="BO804" s="1"/>
      <c r="BP804" s="1"/>
      <c r="BQ804" s="1"/>
      <c r="BR804" s="1"/>
    </row>
    <row r="805" spans="1:70" ht="14.25" customHeight="1" x14ac:dyDescent="0.3">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c r="AC805" s="1"/>
      <c r="AD805" s="1"/>
      <c r="AE805" s="1"/>
      <c r="AF805" s="1"/>
      <c r="AG805" s="1"/>
      <c r="AH805" s="1"/>
      <c r="AI805" s="1"/>
      <c r="AJ805" s="1"/>
      <c r="AK805" s="1"/>
      <c r="AL805" s="1"/>
      <c r="AM805" s="1"/>
      <c r="AN805" s="1"/>
      <c r="AO805" s="1"/>
      <c r="AP805" s="1"/>
      <c r="AQ805" s="1"/>
      <c r="AR805" s="1"/>
      <c r="AS805" s="1"/>
      <c r="AT805" s="1"/>
      <c r="AU805" s="1"/>
      <c r="AV805" s="1"/>
      <c r="AW805" s="1"/>
      <c r="AX805" s="1"/>
      <c r="AY805" s="1"/>
      <c r="AZ805" s="1"/>
      <c r="BA805" s="1"/>
      <c r="BB805" s="1"/>
      <c r="BC805" s="1"/>
      <c r="BD805" s="1"/>
      <c r="BE805" s="1"/>
      <c r="BF805" s="1"/>
      <c r="BG805" s="1"/>
      <c r="BH805" s="1"/>
      <c r="BI805" s="1"/>
      <c r="BJ805" s="1"/>
      <c r="BK805" s="1"/>
      <c r="BL805" s="1"/>
      <c r="BM805" s="1"/>
      <c r="BN805" s="1"/>
      <c r="BO805" s="1"/>
      <c r="BP805" s="1"/>
      <c r="BQ805" s="1"/>
      <c r="BR805" s="1"/>
    </row>
    <row r="806" spans="1:70" ht="14.25" customHeight="1" x14ac:dyDescent="0.3">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c r="AC806" s="1"/>
      <c r="AD806" s="1"/>
      <c r="AE806" s="1"/>
      <c r="AF806" s="1"/>
      <c r="AG806" s="1"/>
      <c r="AH806" s="1"/>
      <c r="AI806" s="1"/>
      <c r="AJ806" s="1"/>
      <c r="AK806" s="1"/>
      <c r="AL806" s="1"/>
      <c r="AM806" s="1"/>
      <c r="AN806" s="1"/>
      <c r="AO806" s="1"/>
      <c r="AP806" s="1"/>
      <c r="AQ806" s="1"/>
      <c r="AR806" s="1"/>
      <c r="AS806" s="1"/>
      <c r="AT806" s="1"/>
      <c r="AU806" s="1"/>
      <c r="AV806" s="1"/>
      <c r="AW806" s="1"/>
      <c r="AX806" s="1"/>
      <c r="AY806" s="1"/>
      <c r="AZ806" s="1"/>
      <c r="BA806" s="1"/>
      <c r="BB806" s="1"/>
      <c r="BC806" s="1"/>
      <c r="BD806" s="1"/>
      <c r="BE806" s="1"/>
      <c r="BF806" s="1"/>
      <c r="BG806" s="1"/>
      <c r="BH806" s="1"/>
      <c r="BI806" s="1"/>
      <c r="BJ806" s="1"/>
      <c r="BK806" s="1"/>
      <c r="BL806" s="1"/>
      <c r="BM806" s="1"/>
      <c r="BN806" s="1"/>
      <c r="BO806" s="1"/>
      <c r="BP806" s="1"/>
      <c r="BQ806" s="1"/>
      <c r="BR806" s="1"/>
    </row>
    <row r="807" spans="1:70" ht="14.25" customHeight="1" x14ac:dyDescent="0.3">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c r="AC807" s="1"/>
      <c r="AD807" s="1"/>
      <c r="AE807" s="1"/>
      <c r="AF807" s="1"/>
      <c r="AG807" s="1"/>
      <c r="AH807" s="1"/>
      <c r="AI807" s="1"/>
      <c r="AJ807" s="1"/>
      <c r="AK807" s="1"/>
      <c r="AL807" s="1"/>
      <c r="AM807" s="1"/>
      <c r="AN807" s="1"/>
      <c r="AO807" s="1"/>
      <c r="AP807" s="1"/>
      <c r="AQ807" s="1"/>
      <c r="AR807" s="1"/>
      <c r="AS807" s="1"/>
      <c r="AT807" s="1"/>
      <c r="AU807" s="1"/>
      <c r="AV807" s="1"/>
      <c r="AW807" s="1"/>
      <c r="AX807" s="1"/>
      <c r="AY807" s="1"/>
      <c r="AZ807" s="1"/>
      <c r="BA807" s="1"/>
      <c r="BB807" s="1"/>
      <c r="BC807" s="1"/>
      <c r="BD807" s="1"/>
      <c r="BE807" s="1"/>
      <c r="BF807" s="1"/>
      <c r="BG807" s="1"/>
      <c r="BH807" s="1"/>
      <c r="BI807" s="1"/>
      <c r="BJ807" s="1"/>
      <c r="BK807" s="1"/>
      <c r="BL807" s="1"/>
      <c r="BM807" s="1"/>
      <c r="BN807" s="1"/>
      <c r="BO807" s="1"/>
      <c r="BP807" s="1"/>
      <c r="BQ807" s="1"/>
      <c r="BR807" s="1"/>
    </row>
    <row r="808" spans="1:70" ht="14.25" customHeight="1" x14ac:dyDescent="0.3">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c r="AC808" s="1"/>
      <c r="AD808" s="1"/>
      <c r="AE808" s="1"/>
      <c r="AF808" s="1"/>
      <c r="AG808" s="1"/>
      <c r="AH808" s="1"/>
      <c r="AI808" s="1"/>
      <c r="AJ808" s="1"/>
      <c r="AK808" s="1"/>
      <c r="AL808" s="1"/>
      <c r="AM808" s="1"/>
      <c r="AN808" s="1"/>
      <c r="AO808" s="1"/>
      <c r="AP808" s="1"/>
      <c r="AQ808" s="1"/>
      <c r="AR808" s="1"/>
      <c r="AS808" s="1"/>
      <c r="AT808" s="1"/>
      <c r="AU808" s="1"/>
      <c r="AV808" s="1"/>
      <c r="AW808" s="1"/>
      <c r="AX808" s="1"/>
      <c r="AY808" s="1"/>
      <c r="AZ808" s="1"/>
      <c r="BA808" s="1"/>
      <c r="BB808" s="1"/>
      <c r="BC808" s="1"/>
      <c r="BD808" s="1"/>
      <c r="BE808" s="1"/>
      <c r="BF808" s="1"/>
      <c r="BG808" s="1"/>
      <c r="BH808" s="1"/>
      <c r="BI808" s="1"/>
      <c r="BJ808" s="1"/>
      <c r="BK808" s="1"/>
      <c r="BL808" s="1"/>
      <c r="BM808" s="1"/>
      <c r="BN808" s="1"/>
      <c r="BO808" s="1"/>
      <c r="BP808" s="1"/>
      <c r="BQ808" s="1"/>
      <c r="BR808" s="1"/>
    </row>
    <row r="809" spans="1:70" ht="14.25" customHeight="1" x14ac:dyDescent="0.3">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c r="AC809" s="1"/>
      <c r="AD809" s="1"/>
      <c r="AE809" s="1"/>
      <c r="AF809" s="1"/>
      <c r="AG809" s="1"/>
      <c r="AH809" s="1"/>
      <c r="AI809" s="1"/>
      <c r="AJ809" s="1"/>
      <c r="AK809" s="1"/>
      <c r="AL809" s="1"/>
      <c r="AM809" s="1"/>
      <c r="AN809" s="1"/>
      <c r="AO809" s="1"/>
      <c r="AP809" s="1"/>
      <c r="AQ809" s="1"/>
      <c r="AR809" s="1"/>
      <c r="AS809" s="1"/>
      <c r="AT809" s="1"/>
      <c r="AU809" s="1"/>
      <c r="AV809" s="1"/>
      <c r="AW809" s="1"/>
      <c r="AX809" s="1"/>
      <c r="AY809" s="1"/>
      <c r="AZ809" s="1"/>
      <c r="BA809" s="1"/>
      <c r="BB809" s="1"/>
      <c r="BC809" s="1"/>
      <c r="BD809" s="1"/>
      <c r="BE809" s="1"/>
      <c r="BF809" s="1"/>
      <c r="BG809" s="1"/>
      <c r="BH809" s="1"/>
      <c r="BI809" s="1"/>
      <c r="BJ809" s="1"/>
      <c r="BK809" s="1"/>
      <c r="BL809" s="1"/>
      <c r="BM809" s="1"/>
      <c r="BN809" s="1"/>
      <c r="BO809" s="1"/>
      <c r="BP809" s="1"/>
      <c r="BQ809" s="1"/>
      <c r="BR809" s="1"/>
    </row>
    <row r="810" spans="1:70" ht="14.25" customHeight="1" x14ac:dyDescent="0.3">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c r="AC810" s="1"/>
      <c r="AD810" s="1"/>
      <c r="AE810" s="1"/>
      <c r="AF810" s="1"/>
      <c r="AG810" s="1"/>
      <c r="AH810" s="1"/>
      <c r="AI810" s="1"/>
      <c r="AJ810" s="1"/>
      <c r="AK810" s="1"/>
      <c r="AL810" s="1"/>
      <c r="AM810" s="1"/>
      <c r="AN810" s="1"/>
      <c r="AO810" s="1"/>
      <c r="AP810" s="1"/>
      <c r="AQ810" s="1"/>
      <c r="AR810" s="1"/>
      <c r="AS810" s="1"/>
      <c r="AT810" s="1"/>
      <c r="AU810" s="1"/>
      <c r="AV810" s="1"/>
      <c r="AW810" s="1"/>
      <c r="AX810" s="1"/>
      <c r="AY810" s="1"/>
      <c r="AZ810" s="1"/>
      <c r="BA810" s="1"/>
      <c r="BB810" s="1"/>
      <c r="BC810" s="1"/>
      <c r="BD810" s="1"/>
      <c r="BE810" s="1"/>
      <c r="BF810" s="1"/>
      <c r="BG810" s="1"/>
      <c r="BH810" s="1"/>
      <c r="BI810" s="1"/>
      <c r="BJ810" s="1"/>
      <c r="BK810" s="1"/>
      <c r="BL810" s="1"/>
      <c r="BM810" s="1"/>
      <c r="BN810" s="1"/>
      <c r="BO810" s="1"/>
      <c r="BP810" s="1"/>
      <c r="BQ810" s="1"/>
      <c r="BR810" s="1"/>
    </row>
    <row r="811" spans="1:70" ht="14.25" customHeight="1" x14ac:dyDescent="0.3">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c r="AC811" s="1"/>
      <c r="AD811" s="1"/>
      <c r="AE811" s="1"/>
      <c r="AF811" s="1"/>
      <c r="AG811" s="1"/>
      <c r="AH811" s="1"/>
      <c r="AI811" s="1"/>
      <c r="AJ811" s="1"/>
      <c r="AK811" s="1"/>
      <c r="AL811" s="1"/>
      <c r="AM811" s="1"/>
      <c r="AN811" s="1"/>
      <c r="AO811" s="1"/>
      <c r="AP811" s="1"/>
      <c r="AQ811" s="1"/>
      <c r="AR811" s="1"/>
      <c r="AS811" s="1"/>
      <c r="AT811" s="1"/>
      <c r="AU811" s="1"/>
      <c r="AV811" s="1"/>
      <c r="AW811" s="1"/>
      <c r="AX811" s="1"/>
      <c r="AY811" s="1"/>
      <c r="AZ811" s="1"/>
      <c r="BA811" s="1"/>
      <c r="BB811" s="1"/>
      <c r="BC811" s="1"/>
      <c r="BD811" s="1"/>
      <c r="BE811" s="1"/>
      <c r="BF811" s="1"/>
      <c r="BG811" s="1"/>
      <c r="BH811" s="1"/>
      <c r="BI811" s="1"/>
      <c r="BJ811" s="1"/>
      <c r="BK811" s="1"/>
      <c r="BL811" s="1"/>
      <c r="BM811" s="1"/>
      <c r="BN811" s="1"/>
      <c r="BO811" s="1"/>
      <c r="BP811" s="1"/>
      <c r="BQ811" s="1"/>
      <c r="BR811" s="1"/>
    </row>
    <row r="812" spans="1:70" ht="14.25" customHeight="1" x14ac:dyDescent="0.3">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c r="AC812" s="1"/>
      <c r="AD812" s="1"/>
      <c r="AE812" s="1"/>
      <c r="AF812" s="1"/>
      <c r="AG812" s="1"/>
      <c r="AH812" s="1"/>
      <c r="AI812" s="1"/>
      <c r="AJ812" s="1"/>
      <c r="AK812" s="1"/>
      <c r="AL812" s="1"/>
      <c r="AM812" s="1"/>
      <c r="AN812" s="1"/>
      <c r="AO812" s="1"/>
      <c r="AP812" s="1"/>
      <c r="AQ812" s="1"/>
      <c r="AR812" s="1"/>
      <c r="AS812" s="1"/>
      <c r="AT812" s="1"/>
      <c r="AU812" s="1"/>
      <c r="AV812" s="1"/>
      <c r="AW812" s="1"/>
      <c r="AX812" s="1"/>
      <c r="AY812" s="1"/>
      <c r="AZ812" s="1"/>
      <c r="BA812" s="1"/>
      <c r="BB812" s="1"/>
      <c r="BC812" s="1"/>
      <c r="BD812" s="1"/>
      <c r="BE812" s="1"/>
      <c r="BF812" s="1"/>
      <c r="BG812" s="1"/>
      <c r="BH812" s="1"/>
      <c r="BI812" s="1"/>
      <c r="BJ812" s="1"/>
      <c r="BK812" s="1"/>
      <c r="BL812" s="1"/>
      <c r="BM812" s="1"/>
      <c r="BN812" s="1"/>
      <c r="BO812" s="1"/>
      <c r="BP812" s="1"/>
      <c r="BQ812" s="1"/>
      <c r="BR812" s="1"/>
    </row>
    <row r="813" spans="1:70" ht="14.25" customHeight="1" x14ac:dyDescent="0.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c r="AC813" s="1"/>
      <c r="AD813" s="1"/>
      <c r="AE813" s="1"/>
      <c r="AF813" s="1"/>
      <c r="AG813" s="1"/>
      <c r="AH813" s="1"/>
      <c r="AI813" s="1"/>
      <c r="AJ813" s="1"/>
      <c r="AK813" s="1"/>
      <c r="AL813" s="1"/>
      <c r="AM813" s="1"/>
      <c r="AN813" s="1"/>
      <c r="AO813" s="1"/>
      <c r="AP813" s="1"/>
      <c r="AQ813" s="1"/>
      <c r="AR813" s="1"/>
      <c r="AS813" s="1"/>
      <c r="AT813" s="1"/>
      <c r="AU813" s="1"/>
      <c r="AV813" s="1"/>
      <c r="AW813" s="1"/>
      <c r="AX813" s="1"/>
      <c r="AY813" s="1"/>
      <c r="AZ813" s="1"/>
      <c r="BA813" s="1"/>
      <c r="BB813" s="1"/>
      <c r="BC813" s="1"/>
      <c r="BD813" s="1"/>
      <c r="BE813" s="1"/>
      <c r="BF813" s="1"/>
      <c r="BG813" s="1"/>
      <c r="BH813" s="1"/>
      <c r="BI813" s="1"/>
      <c r="BJ813" s="1"/>
      <c r="BK813" s="1"/>
      <c r="BL813" s="1"/>
      <c r="BM813" s="1"/>
      <c r="BN813" s="1"/>
      <c r="BO813" s="1"/>
      <c r="BP813" s="1"/>
      <c r="BQ813" s="1"/>
      <c r="BR813" s="1"/>
    </row>
    <row r="814" spans="1:70" ht="14.25" customHeight="1" x14ac:dyDescent="0.3">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c r="AC814" s="1"/>
      <c r="AD814" s="1"/>
      <c r="AE814" s="1"/>
      <c r="AF814" s="1"/>
      <c r="AG814" s="1"/>
      <c r="AH814" s="1"/>
      <c r="AI814" s="1"/>
      <c r="AJ814" s="1"/>
      <c r="AK814" s="1"/>
      <c r="AL814" s="1"/>
      <c r="AM814" s="1"/>
      <c r="AN814" s="1"/>
      <c r="AO814" s="1"/>
      <c r="AP814" s="1"/>
      <c r="AQ814" s="1"/>
      <c r="AR814" s="1"/>
      <c r="AS814" s="1"/>
      <c r="AT814" s="1"/>
      <c r="AU814" s="1"/>
      <c r="AV814" s="1"/>
      <c r="AW814" s="1"/>
      <c r="AX814" s="1"/>
      <c r="AY814" s="1"/>
      <c r="AZ814" s="1"/>
      <c r="BA814" s="1"/>
      <c r="BB814" s="1"/>
      <c r="BC814" s="1"/>
      <c r="BD814" s="1"/>
      <c r="BE814" s="1"/>
      <c r="BF814" s="1"/>
      <c r="BG814" s="1"/>
      <c r="BH814" s="1"/>
      <c r="BI814" s="1"/>
      <c r="BJ814" s="1"/>
      <c r="BK814" s="1"/>
      <c r="BL814" s="1"/>
      <c r="BM814" s="1"/>
      <c r="BN814" s="1"/>
      <c r="BO814" s="1"/>
      <c r="BP814" s="1"/>
      <c r="BQ814" s="1"/>
      <c r="BR814" s="1"/>
    </row>
    <row r="815" spans="1:70" ht="14.25" customHeight="1" x14ac:dyDescent="0.3">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c r="AC815" s="1"/>
      <c r="AD815" s="1"/>
      <c r="AE815" s="1"/>
      <c r="AF815" s="1"/>
      <c r="AG815" s="1"/>
      <c r="AH815" s="1"/>
      <c r="AI815" s="1"/>
      <c r="AJ815" s="1"/>
      <c r="AK815" s="1"/>
      <c r="AL815" s="1"/>
      <c r="AM815" s="1"/>
      <c r="AN815" s="1"/>
      <c r="AO815" s="1"/>
      <c r="AP815" s="1"/>
      <c r="AQ815" s="1"/>
      <c r="AR815" s="1"/>
      <c r="AS815" s="1"/>
      <c r="AT815" s="1"/>
      <c r="AU815" s="1"/>
      <c r="AV815" s="1"/>
      <c r="AW815" s="1"/>
      <c r="AX815" s="1"/>
      <c r="AY815" s="1"/>
      <c r="AZ815" s="1"/>
      <c r="BA815" s="1"/>
      <c r="BB815" s="1"/>
      <c r="BC815" s="1"/>
      <c r="BD815" s="1"/>
      <c r="BE815" s="1"/>
      <c r="BF815" s="1"/>
      <c r="BG815" s="1"/>
      <c r="BH815" s="1"/>
      <c r="BI815" s="1"/>
      <c r="BJ815" s="1"/>
      <c r="BK815" s="1"/>
      <c r="BL815" s="1"/>
      <c r="BM815" s="1"/>
      <c r="BN815" s="1"/>
      <c r="BO815" s="1"/>
      <c r="BP815" s="1"/>
      <c r="BQ815" s="1"/>
      <c r="BR815" s="1"/>
    </row>
    <row r="816" spans="1:70" ht="14.25" customHeight="1" x14ac:dyDescent="0.3">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c r="AC816" s="1"/>
      <c r="AD816" s="1"/>
      <c r="AE816" s="1"/>
      <c r="AF816" s="1"/>
      <c r="AG816" s="1"/>
      <c r="AH816" s="1"/>
      <c r="AI816" s="1"/>
      <c r="AJ816" s="1"/>
      <c r="AK816" s="1"/>
      <c r="AL816" s="1"/>
      <c r="AM816" s="1"/>
      <c r="AN816" s="1"/>
      <c r="AO816" s="1"/>
      <c r="AP816" s="1"/>
      <c r="AQ816" s="1"/>
      <c r="AR816" s="1"/>
      <c r="AS816" s="1"/>
      <c r="AT816" s="1"/>
      <c r="AU816" s="1"/>
      <c r="AV816" s="1"/>
      <c r="AW816" s="1"/>
      <c r="AX816" s="1"/>
      <c r="AY816" s="1"/>
      <c r="AZ816" s="1"/>
      <c r="BA816" s="1"/>
      <c r="BB816" s="1"/>
      <c r="BC816" s="1"/>
      <c r="BD816" s="1"/>
      <c r="BE816" s="1"/>
      <c r="BF816" s="1"/>
      <c r="BG816" s="1"/>
      <c r="BH816" s="1"/>
      <c r="BI816" s="1"/>
      <c r="BJ816" s="1"/>
      <c r="BK816" s="1"/>
      <c r="BL816" s="1"/>
      <c r="BM816" s="1"/>
      <c r="BN816" s="1"/>
      <c r="BO816" s="1"/>
      <c r="BP816" s="1"/>
      <c r="BQ816" s="1"/>
      <c r="BR816" s="1"/>
    </row>
    <row r="817" spans="1:70" ht="14.25" customHeight="1" x14ac:dyDescent="0.3">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c r="AC817" s="1"/>
      <c r="AD817" s="1"/>
      <c r="AE817" s="1"/>
      <c r="AF817" s="1"/>
      <c r="AG817" s="1"/>
      <c r="AH817" s="1"/>
      <c r="AI817" s="1"/>
      <c r="AJ817" s="1"/>
      <c r="AK817" s="1"/>
      <c r="AL817" s="1"/>
      <c r="AM817" s="1"/>
      <c r="AN817" s="1"/>
      <c r="AO817" s="1"/>
      <c r="AP817" s="1"/>
      <c r="AQ817" s="1"/>
      <c r="AR817" s="1"/>
      <c r="AS817" s="1"/>
      <c r="AT817" s="1"/>
      <c r="AU817" s="1"/>
      <c r="AV817" s="1"/>
      <c r="AW817" s="1"/>
      <c r="AX817" s="1"/>
      <c r="AY817" s="1"/>
      <c r="AZ817" s="1"/>
      <c r="BA817" s="1"/>
      <c r="BB817" s="1"/>
      <c r="BC817" s="1"/>
      <c r="BD817" s="1"/>
      <c r="BE817" s="1"/>
      <c r="BF817" s="1"/>
      <c r="BG817" s="1"/>
      <c r="BH817" s="1"/>
      <c r="BI817" s="1"/>
      <c r="BJ817" s="1"/>
      <c r="BK817" s="1"/>
      <c r="BL817" s="1"/>
      <c r="BM817" s="1"/>
      <c r="BN817" s="1"/>
      <c r="BO817" s="1"/>
      <c r="BP817" s="1"/>
      <c r="BQ817" s="1"/>
      <c r="BR817" s="1"/>
    </row>
    <row r="818" spans="1:70" ht="14.25" customHeight="1" x14ac:dyDescent="0.3">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c r="AC818" s="1"/>
      <c r="AD818" s="1"/>
      <c r="AE818" s="1"/>
      <c r="AF818" s="1"/>
      <c r="AG818" s="1"/>
      <c r="AH818" s="1"/>
      <c r="AI818" s="1"/>
      <c r="AJ818" s="1"/>
      <c r="AK818" s="1"/>
      <c r="AL818" s="1"/>
      <c r="AM818" s="1"/>
      <c r="AN818" s="1"/>
      <c r="AO818" s="1"/>
      <c r="AP818" s="1"/>
      <c r="AQ818" s="1"/>
      <c r="AR818" s="1"/>
      <c r="AS818" s="1"/>
      <c r="AT818" s="1"/>
      <c r="AU818" s="1"/>
      <c r="AV818" s="1"/>
      <c r="AW818" s="1"/>
      <c r="AX818" s="1"/>
      <c r="AY818" s="1"/>
      <c r="AZ818" s="1"/>
      <c r="BA818" s="1"/>
      <c r="BB818" s="1"/>
      <c r="BC818" s="1"/>
      <c r="BD818" s="1"/>
      <c r="BE818" s="1"/>
      <c r="BF818" s="1"/>
      <c r="BG818" s="1"/>
      <c r="BH818" s="1"/>
      <c r="BI818" s="1"/>
      <c r="BJ818" s="1"/>
      <c r="BK818" s="1"/>
      <c r="BL818" s="1"/>
      <c r="BM818" s="1"/>
      <c r="BN818" s="1"/>
      <c r="BO818" s="1"/>
      <c r="BP818" s="1"/>
      <c r="BQ818" s="1"/>
      <c r="BR818" s="1"/>
    </row>
    <row r="819" spans="1:70" ht="14.25" customHeight="1" x14ac:dyDescent="0.3">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c r="AC819" s="1"/>
      <c r="AD819" s="1"/>
      <c r="AE819" s="1"/>
      <c r="AF819" s="1"/>
      <c r="AG819" s="1"/>
      <c r="AH819" s="1"/>
      <c r="AI819" s="1"/>
      <c r="AJ819" s="1"/>
      <c r="AK819" s="1"/>
      <c r="AL819" s="1"/>
      <c r="AM819" s="1"/>
      <c r="AN819" s="1"/>
      <c r="AO819" s="1"/>
      <c r="AP819" s="1"/>
      <c r="AQ819" s="1"/>
      <c r="AR819" s="1"/>
      <c r="AS819" s="1"/>
      <c r="AT819" s="1"/>
      <c r="AU819" s="1"/>
      <c r="AV819" s="1"/>
      <c r="AW819" s="1"/>
      <c r="AX819" s="1"/>
      <c r="AY819" s="1"/>
      <c r="AZ819" s="1"/>
      <c r="BA819" s="1"/>
      <c r="BB819" s="1"/>
      <c r="BC819" s="1"/>
      <c r="BD819" s="1"/>
      <c r="BE819" s="1"/>
      <c r="BF819" s="1"/>
      <c r="BG819" s="1"/>
      <c r="BH819" s="1"/>
      <c r="BI819" s="1"/>
      <c r="BJ819" s="1"/>
      <c r="BK819" s="1"/>
      <c r="BL819" s="1"/>
      <c r="BM819" s="1"/>
      <c r="BN819" s="1"/>
      <c r="BO819" s="1"/>
      <c r="BP819" s="1"/>
      <c r="BQ819" s="1"/>
      <c r="BR819" s="1"/>
    </row>
    <row r="820" spans="1:70" ht="14.25" customHeight="1" x14ac:dyDescent="0.3">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c r="AC820" s="1"/>
      <c r="AD820" s="1"/>
      <c r="AE820" s="1"/>
      <c r="AF820" s="1"/>
      <c r="AG820" s="1"/>
      <c r="AH820" s="1"/>
      <c r="AI820" s="1"/>
      <c r="AJ820" s="1"/>
      <c r="AK820" s="1"/>
      <c r="AL820" s="1"/>
      <c r="AM820" s="1"/>
      <c r="AN820" s="1"/>
      <c r="AO820" s="1"/>
      <c r="AP820" s="1"/>
      <c r="AQ820" s="1"/>
      <c r="AR820" s="1"/>
      <c r="AS820" s="1"/>
      <c r="AT820" s="1"/>
      <c r="AU820" s="1"/>
      <c r="AV820" s="1"/>
      <c r="AW820" s="1"/>
      <c r="AX820" s="1"/>
      <c r="AY820" s="1"/>
      <c r="AZ820" s="1"/>
      <c r="BA820" s="1"/>
      <c r="BB820" s="1"/>
      <c r="BC820" s="1"/>
      <c r="BD820" s="1"/>
      <c r="BE820" s="1"/>
      <c r="BF820" s="1"/>
      <c r="BG820" s="1"/>
      <c r="BH820" s="1"/>
      <c r="BI820" s="1"/>
      <c r="BJ820" s="1"/>
      <c r="BK820" s="1"/>
      <c r="BL820" s="1"/>
      <c r="BM820" s="1"/>
      <c r="BN820" s="1"/>
      <c r="BO820" s="1"/>
      <c r="BP820" s="1"/>
      <c r="BQ820" s="1"/>
      <c r="BR820" s="1"/>
    </row>
    <row r="821" spans="1:70" ht="14.25" customHeight="1" x14ac:dyDescent="0.3">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c r="AC821" s="1"/>
      <c r="AD821" s="1"/>
      <c r="AE821" s="1"/>
      <c r="AF821" s="1"/>
      <c r="AG821" s="1"/>
      <c r="AH821" s="1"/>
      <c r="AI821" s="1"/>
      <c r="AJ821" s="1"/>
      <c r="AK821" s="1"/>
      <c r="AL821" s="1"/>
      <c r="AM821" s="1"/>
      <c r="AN821" s="1"/>
      <c r="AO821" s="1"/>
      <c r="AP821" s="1"/>
      <c r="AQ821" s="1"/>
      <c r="AR821" s="1"/>
      <c r="AS821" s="1"/>
      <c r="AT821" s="1"/>
      <c r="AU821" s="1"/>
      <c r="AV821" s="1"/>
      <c r="AW821" s="1"/>
      <c r="AX821" s="1"/>
      <c r="AY821" s="1"/>
      <c r="AZ821" s="1"/>
      <c r="BA821" s="1"/>
      <c r="BB821" s="1"/>
      <c r="BC821" s="1"/>
      <c r="BD821" s="1"/>
      <c r="BE821" s="1"/>
      <c r="BF821" s="1"/>
      <c r="BG821" s="1"/>
      <c r="BH821" s="1"/>
      <c r="BI821" s="1"/>
      <c r="BJ821" s="1"/>
      <c r="BK821" s="1"/>
      <c r="BL821" s="1"/>
      <c r="BM821" s="1"/>
      <c r="BN821" s="1"/>
      <c r="BO821" s="1"/>
      <c r="BP821" s="1"/>
      <c r="BQ821" s="1"/>
      <c r="BR821" s="1"/>
    </row>
    <row r="822" spans="1:70" ht="14.25" customHeight="1" x14ac:dyDescent="0.3">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c r="AC822" s="1"/>
      <c r="AD822" s="1"/>
      <c r="AE822" s="1"/>
      <c r="AF822" s="1"/>
      <c r="AG822" s="1"/>
      <c r="AH822" s="1"/>
      <c r="AI822" s="1"/>
      <c r="AJ822" s="1"/>
      <c r="AK822" s="1"/>
      <c r="AL822" s="1"/>
      <c r="AM822" s="1"/>
      <c r="AN822" s="1"/>
      <c r="AO822" s="1"/>
      <c r="AP822" s="1"/>
      <c r="AQ822" s="1"/>
      <c r="AR822" s="1"/>
      <c r="AS822" s="1"/>
      <c r="AT822" s="1"/>
      <c r="AU822" s="1"/>
      <c r="AV822" s="1"/>
      <c r="AW822" s="1"/>
      <c r="AX822" s="1"/>
      <c r="AY822" s="1"/>
      <c r="AZ822" s="1"/>
      <c r="BA822" s="1"/>
      <c r="BB822" s="1"/>
      <c r="BC822" s="1"/>
      <c r="BD822" s="1"/>
      <c r="BE822" s="1"/>
      <c r="BF822" s="1"/>
      <c r="BG822" s="1"/>
      <c r="BH822" s="1"/>
      <c r="BI822" s="1"/>
      <c r="BJ822" s="1"/>
      <c r="BK822" s="1"/>
      <c r="BL822" s="1"/>
      <c r="BM822" s="1"/>
      <c r="BN822" s="1"/>
      <c r="BO822" s="1"/>
      <c r="BP822" s="1"/>
      <c r="BQ822" s="1"/>
      <c r="BR822" s="1"/>
    </row>
    <row r="823" spans="1:70" ht="14.25" customHeight="1" x14ac:dyDescent="0.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c r="AC823" s="1"/>
      <c r="AD823" s="1"/>
      <c r="AE823" s="1"/>
      <c r="AF823" s="1"/>
      <c r="AG823" s="1"/>
      <c r="AH823" s="1"/>
      <c r="AI823" s="1"/>
      <c r="AJ823" s="1"/>
      <c r="AK823" s="1"/>
      <c r="AL823" s="1"/>
      <c r="AM823" s="1"/>
      <c r="AN823" s="1"/>
      <c r="AO823" s="1"/>
      <c r="AP823" s="1"/>
      <c r="AQ823" s="1"/>
      <c r="AR823" s="1"/>
      <c r="AS823" s="1"/>
      <c r="AT823" s="1"/>
      <c r="AU823" s="1"/>
      <c r="AV823" s="1"/>
      <c r="AW823" s="1"/>
      <c r="AX823" s="1"/>
      <c r="AY823" s="1"/>
      <c r="AZ823" s="1"/>
      <c r="BA823" s="1"/>
      <c r="BB823" s="1"/>
      <c r="BC823" s="1"/>
      <c r="BD823" s="1"/>
      <c r="BE823" s="1"/>
      <c r="BF823" s="1"/>
      <c r="BG823" s="1"/>
      <c r="BH823" s="1"/>
      <c r="BI823" s="1"/>
      <c r="BJ823" s="1"/>
      <c r="BK823" s="1"/>
      <c r="BL823" s="1"/>
      <c r="BM823" s="1"/>
      <c r="BN823" s="1"/>
      <c r="BO823" s="1"/>
      <c r="BP823" s="1"/>
      <c r="BQ823" s="1"/>
      <c r="BR823" s="1"/>
    </row>
    <row r="824" spans="1:70" ht="14.25" customHeight="1" x14ac:dyDescent="0.3">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c r="AC824" s="1"/>
      <c r="AD824" s="1"/>
      <c r="AE824" s="1"/>
      <c r="AF824" s="1"/>
      <c r="AG824" s="1"/>
      <c r="AH824" s="1"/>
      <c r="AI824" s="1"/>
      <c r="AJ824" s="1"/>
      <c r="AK824" s="1"/>
      <c r="AL824" s="1"/>
      <c r="AM824" s="1"/>
      <c r="AN824" s="1"/>
      <c r="AO824" s="1"/>
      <c r="AP824" s="1"/>
      <c r="AQ824" s="1"/>
      <c r="AR824" s="1"/>
      <c r="AS824" s="1"/>
      <c r="AT824" s="1"/>
      <c r="AU824" s="1"/>
      <c r="AV824" s="1"/>
      <c r="AW824" s="1"/>
      <c r="AX824" s="1"/>
      <c r="AY824" s="1"/>
      <c r="AZ824" s="1"/>
      <c r="BA824" s="1"/>
      <c r="BB824" s="1"/>
      <c r="BC824" s="1"/>
      <c r="BD824" s="1"/>
      <c r="BE824" s="1"/>
      <c r="BF824" s="1"/>
      <c r="BG824" s="1"/>
      <c r="BH824" s="1"/>
      <c r="BI824" s="1"/>
      <c r="BJ824" s="1"/>
      <c r="BK824" s="1"/>
      <c r="BL824" s="1"/>
      <c r="BM824" s="1"/>
      <c r="BN824" s="1"/>
      <c r="BO824" s="1"/>
      <c r="BP824" s="1"/>
      <c r="BQ824" s="1"/>
      <c r="BR824" s="1"/>
    </row>
    <row r="825" spans="1:70" ht="14.25" customHeight="1" x14ac:dyDescent="0.3">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c r="AC825" s="1"/>
      <c r="AD825" s="1"/>
      <c r="AE825" s="1"/>
      <c r="AF825" s="1"/>
      <c r="AG825" s="1"/>
      <c r="AH825" s="1"/>
      <c r="AI825" s="1"/>
      <c r="AJ825" s="1"/>
      <c r="AK825" s="1"/>
      <c r="AL825" s="1"/>
      <c r="AM825" s="1"/>
      <c r="AN825" s="1"/>
      <c r="AO825" s="1"/>
      <c r="AP825" s="1"/>
      <c r="AQ825" s="1"/>
      <c r="AR825" s="1"/>
      <c r="AS825" s="1"/>
      <c r="AT825" s="1"/>
      <c r="AU825" s="1"/>
      <c r="AV825" s="1"/>
      <c r="AW825" s="1"/>
      <c r="AX825" s="1"/>
      <c r="AY825" s="1"/>
      <c r="AZ825" s="1"/>
      <c r="BA825" s="1"/>
      <c r="BB825" s="1"/>
      <c r="BC825" s="1"/>
      <c r="BD825" s="1"/>
      <c r="BE825" s="1"/>
      <c r="BF825" s="1"/>
      <c r="BG825" s="1"/>
      <c r="BH825" s="1"/>
      <c r="BI825" s="1"/>
      <c r="BJ825" s="1"/>
      <c r="BK825" s="1"/>
      <c r="BL825" s="1"/>
      <c r="BM825" s="1"/>
      <c r="BN825" s="1"/>
      <c r="BO825" s="1"/>
      <c r="BP825" s="1"/>
      <c r="BQ825" s="1"/>
      <c r="BR825" s="1"/>
    </row>
    <row r="826" spans="1:70" ht="14.25" customHeight="1" x14ac:dyDescent="0.3">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c r="AC826" s="1"/>
      <c r="AD826" s="1"/>
      <c r="AE826" s="1"/>
      <c r="AF826" s="1"/>
      <c r="AG826" s="1"/>
      <c r="AH826" s="1"/>
      <c r="AI826" s="1"/>
      <c r="AJ826" s="1"/>
      <c r="AK826" s="1"/>
      <c r="AL826" s="1"/>
      <c r="AM826" s="1"/>
      <c r="AN826" s="1"/>
      <c r="AO826" s="1"/>
      <c r="AP826" s="1"/>
      <c r="AQ826" s="1"/>
      <c r="AR826" s="1"/>
      <c r="AS826" s="1"/>
      <c r="AT826" s="1"/>
      <c r="AU826" s="1"/>
      <c r="AV826" s="1"/>
      <c r="AW826" s="1"/>
      <c r="AX826" s="1"/>
      <c r="AY826" s="1"/>
      <c r="AZ826" s="1"/>
      <c r="BA826" s="1"/>
      <c r="BB826" s="1"/>
      <c r="BC826" s="1"/>
      <c r="BD826" s="1"/>
      <c r="BE826" s="1"/>
      <c r="BF826" s="1"/>
      <c r="BG826" s="1"/>
      <c r="BH826" s="1"/>
      <c r="BI826" s="1"/>
      <c r="BJ826" s="1"/>
      <c r="BK826" s="1"/>
      <c r="BL826" s="1"/>
      <c r="BM826" s="1"/>
      <c r="BN826" s="1"/>
      <c r="BO826" s="1"/>
      <c r="BP826" s="1"/>
      <c r="BQ826" s="1"/>
      <c r="BR826" s="1"/>
    </row>
    <row r="827" spans="1:70" ht="14.25" customHeight="1" x14ac:dyDescent="0.3">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c r="AC827" s="1"/>
      <c r="AD827" s="1"/>
      <c r="AE827" s="1"/>
      <c r="AF827" s="1"/>
      <c r="AG827" s="1"/>
      <c r="AH827" s="1"/>
      <c r="AI827" s="1"/>
      <c r="AJ827" s="1"/>
      <c r="AK827" s="1"/>
      <c r="AL827" s="1"/>
      <c r="AM827" s="1"/>
      <c r="AN827" s="1"/>
      <c r="AO827" s="1"/>
      <c r="AP827" s="1"/>
      <c r="AQ827" s="1"/>
      <c r="AR827" s="1"/>
      <c r="AS827" s="1"/>
      <c r="AT827" s="1"/>
      <c r="AU827" s="1"/>
      <c r="AV827" s="1"/>
      <c r="AW827" s="1"/>
      <c r="AX827" s="1"/>
      <c r="AY827" s="1"/>
      <c r="AZ827" s="1"/>
      <c r="BA827" s="1"/>
      <c r="BB827" s="1"/>
      <c r="BC827" s="1"/>
      <c r="BD827" s="1"/>
      <c r="BE827" s="1"/>
      <c r="BF827" s="1"/>
      <c r="BG827" s="1"/>
      <c r="BH827" s="1"/>
      <c r="BI827" s="1"/>
      <c r="BJ827" s="1"/>
      <c r="BK827" s="1"/>
      <c r="BL827" s="1"/>
      <c r="BM827" s="1"/>
      <c r="BN827" s="1"/>
      <c r="BO827" s="1"/>
      <c r="BP827" s="1"/>
      <c r="BQ827" s="1"/>
      <c r="BR827" s="1"/>
    </row>
    <row r="828" spans="1:70" ht="14.25" customHeight="1" x14ac:dyDescent="0.3">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c r="AC828" s="1"/>
      <c r="AD828" s="1"/>
      <c r="AE828" s="1"/>
      <c r="AF828" s="1"/>
      <c r="AG828" s="1"/>
      <c r="AH828" s="1"/>
      <c r="AI828" s="1"/>
      <c r="AJ828" s="1"/>
      <c r="AK828" s="1"/>
      <c r="AL828" s="1"/>
      <c r="AM828" s="1"/>
      <c r="AN828" s="1"/>
      <c r="AO828" s="1"/>
      <c r="AP828" s="1"/>
      <c r="AQ828" s="1"/>
      <c r="AR828" s="1"/>
      <c r="AS828" s="1"/>
      <c r="AT828" s="1"/>
      <c r="AU828" s="1"/>
      <c r="AV828" s="1"/>
      <c r="AW828" s="1"/>
      <c r="AX828" s="1"/>
      <c r="AY828" s="1"/>
      <c r="AZ828" s="1"/>
      <c r="BA828" s="1"/>
      <c r="BB828" s="1"/>
      <c r="BC828" s="1"/>
      <c r="BD828" s="1"/>
      <c r="BE828" s="1"/>
      <c r="BF828" s="1"/>
      <c r="BG828" s="1"/>
      <c r="BH828" s="1"/>
      <c r="BI828" s="1"/>
      <c r="BJ828" s="1"/>
      <c r="BK828" s="1"/>
      <c r="BL828" s="1"/>
      <c r="BM828" s="1"/>
      <c r="BN828" s="1"/>
      <c r="BO828" s="1"/>
      <c r="BP828" s="1"/>
      <c r="BQ828" s="1"/>
      <c r="BR828" s="1"/>
    </row>
    <row r="829" spans="1:70" ht="14.25" customHeight="1" x14ac:dyDescent="0.3">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c r="AC829" s="1"/>
      <c r="AD829" s="1"/>
      <c r="AE829" s="1"/>
      <c r="AF829" s="1"/>
      <c r="AG829" s="1"/>
      <c r="AH829" s="1"/>
      <c r="AI829" s="1"/>
      <c r="AJ829" s="1"/>
      <c r="AK829" s="1"/>
      <c r="AL829" s="1"/>
      <c r="AM829" s="1"/>
      <c r="AN829" s="1"/>
      <c r="AO829" s="1"/>
      <c r="AP829" s="1"/>
      <c r="AQ829" s="1"/>
      <c r="AR829" s="1"/>
      <c r="AS829" s="1"/>
      <c r="AT829" s="1"/>
      <c r="AU829" s="1"/>
      <c r="AV829" s="1"/>
      <c r="AW829" s="1"/>
      <c r="AX829" s="1"/>
      <c r="AY829" s="1"/>
      <c r="AZ829" s="1"/>
      <c r="BA829" s="1"/>
      <c r="BB829" s="1"/>
      <c r="BC829" s="1"/>
      <c r="BD829" s="1"/>
      <c r="BE829" s="1"/>
      <c r="BF829" s="1"/>
      <c r="BG829" s="1"/>
      <c r="BH829" s="1"/>
      <c r="BI829" s="1"/>
      <c r="BJ829" s="1"/>
      <c r="BK829" s="1"/>
      <c r="BL829" s="1"/>
      <c r="BM829" s="1"/>
      <c r="BN829" s="1"/>
      <c r="BO829" s="1"/>
      <c r="BP829" s="1"/>
      <c r="BQ829" s="1"/>
      <c r="BR829" s="1"/>
    </row>
    <row r="830" spans="1:70" ht="14.25" customHeight="1" x14ac:dyDescent="0.3">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c r="AC830" s="1"/>
      <c r="AD830" s="1"/>
      <c r="AE830" s="1"/>
      <c r="AF830" s="1"/>
      <c r="AG830" s="1"/>
      <c r="AH830" s="1"/>
      <c r="AI830" s="1"/>
      <c r="AJ830" s="1"/>
      <c r="AK830" s="1"/>
      <c r="AL830" s="1"/>
      <c r="AM830" s="1"/>
      <c r="AN830" s="1"/>
      <c r="AO830" s="1"/>
      <c r="AP830" s="1"/>
      <c r="AQ830" s="1"/>
      <c r="AR830" s="1"/>
      <c r="AS830" s="1"/>
      <c r="AT830" s="1"/>
      <c r="AU830" s="1"/>
      <c r="AV830" s="1"/>
      <c r="AW830" s="1"/>
      <c r="AX830" s="1"/>
      <c r="AY830" s="1"/>
      <c r="AZ830" s="1"/>
      <c r="BA830" s="1"/>
      <c r="BB830" s="1"/>
      <c r="BC830" s="1"/>
      <c r="BD830" s="1"/>
      <c r="BE830" s="1"/>
      <c r="BF830" s="1"/>
      <c r="BG830" s="1"/>
      <c r="BH830" s="1"/>
      <c r="BI830" s="1"/>
      <c r="BJ830" s="1"/>
      <c r="BK830" s="1"/>
      <c r="BL830" s="1"/>
      <c r="BM830" s="1"/>
      <c r="BN830" s="1"/>
      <c r="BO830" s="1"/>
      <c r="BP830" s="1"/>
      <c r="BQ830" s="1"/>
      <c r="BR830" s="1"/>
    </row>
    <row r="831" spans="1:70" ht="14.25" customHeight="1" x14ac:dyDescent="0.3">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c r="AC831" s="1"/>
      <c r="AD831" s="1"/>
      <c r="AE831" s="1"/>
      <c r="AF831" s="1"/>
      <c r="AG831" s="1"/>
      <c r="AH831" s="1"/>
      <c r="AI831" s="1"/>
      <c r="AJ831" s="1"/>
      <c r="AK831" s="1"/>
      <c r="AL831" s="1"/>
      <c r="AM831" s="1"/>
      <c r="AN831" s="1"/>
      <c r="AO831" s="1"/>
      <c r="AP831" s="1"/>
      <c r="AQ831" s="1"/>
      <c r="AR831" s="1"/>
      <c r="AS831" s="1"/>
      <c r="AT831" s="1"/>
      <c r="AU831" s="1"/>
      <c r="AV831" s="1"/>
      <c r="AW831" s="1"/>
      <c r="AX831" s="1"/>
      <c r="AY831" s="1"/>
      <c r="AZ831" s="1"/>
      <c r="BA831" s="1"/>
      <c r="BB831" s="1"/>
      <c r="BC831" s="1"/>
      <c r="BD831" s="1"/>
      <c r="BE831" s="1"/>
      <c r="BF831" s="1"/>
      <c r="BG831" s="1"/>
      <c r="BH831" s="1"/>
      <c r="BI831" s="1"/>
      <c r="BJ831" s="1"/>
      <c r="BK831" s="1"/>
      <c r="BL831" s="1"/>
      <c r="BM831" s="1"/>
      <c r="BN831" s="1"/>
      <c r="BO831" s="1"/>
      <c r="BP831" s="1"/>
      <c r="BQ831" s="1"/>
      <c r="BR831" s="1"/>
    </row>
    <row r="832" spans="1:70" ht="14.25" customHeight="1" x14ac:dyDescent="0.3">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c r="AC832" s="1"/>
      <c r="AD832" s="1"/>
      <c r="AE832" s="1"/>
      <c r="AF832" s="1"/>
      <c r="AG832" s="1"/>
      <c r="AH832" s="1"/>
      <c r="AI832" s="1"/>
      <c r="AJ832" s="1"/>
      <c r="AK832" s="1"/>
      <c r="AL832" s="1"/>
      <c r="AM832" s="1"/>
      <c r="AN832" s="1"/>
      <c r="AO832" s="1"/>
      <c r="AP832" s="1"/>
      <c r="AQ832" s="1"/>
      <c r="AR832" s="1"/>
      <c r="AS832" s="1"/>
      <c r="AT832" s="1"/>
      <c r="AU832" s="1"/>
      <c r="AV832" s="1"/>
      <c r="AW832" s="1"/>
      <c r="AX832" s="1"/>
      <c r="AY832" s="1"/>
      <c r="AZ832" s="1"/>
      <c r="BA832" s="1"/>
      <c r="BB832" s="1"/>
      <c r="BC832" s="1"/>
      <c r="BD832" s="1"/>
      <c r="BE832" s="1"/>
      <c r="BF832" s="1"/>
      <c r="BG832" s="1"/>
      <c r="BH832" s="1"/>
      <c r="BI832" s="1"/>
      <c r="BJ832" s="1"/>
      <c r="BK832" s="1"/>
      <c r="BL832" s="1"/>
      <c r="BM832" s="1"/>
      <c r="BN832" s="1"/>
      <c r="BO832" s="1"/>
      <c r="BP832" s="1"/>
      <c r="BQ832" s="1"/>
      <c r="BR832" s="1"/>
    </row>
    <row r="833" spans="1:70" ht="14.25" customHeight="1" x14ac:dyDescent="0.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c r="AC833" s="1"/>
      <c r="AD833" s="1"/>
      <c r="AE833" s="1"/>
      <c r="AF833" s="1"/>
      <c r="AG833" s="1"/>
      <c r="AH833" s="1"/>
      <c r="AI833" s="1"/>
      <c r="AJ833" s="1"/>
      <c r="AK833" s="1"/>
      <c r="AL833" s="1"/>
      <c r="AM833" s="1"/>
      <c r="AN833" s="1"/>
      <c r="AO833" s="1"/>
      <c r="AP833" s="1"/>
      <c r="AQ833" s="1"/>
      <c r="AR833" s="1"/>
      <c r="AS833" s="1"/>
      <c r="AT833" s="1"/>
      <c r="AU833" s="1"/>
      <c r="AV833" s="1"/>
      <c r="AW833" s="1"/>
      <c r="AX833" s="1"/>
      <c r="AY833" s="1"/>
      <c r="AZ833" s="1"/>
      <c r="BA833" s="1"/>
      <c r="BB833" s="1"/>
      <c r="BC833" s="1"/>
      <c r="BD833" s="1"/>
      <c r="BE833" s="1"/>
      <c r="BF833" s="1"/>
      <c r="BG833" s="1"/>
      <c r="BH833" s="1"/>
      <c r="BI833" s="1"/>
      <c r="BJ833" s="1"/>
      <c r="BK833" s="1"/>
      <c r="BL833" s="1"/>
      <c r="BM833" s="1"/>
      <c r="BN833" s="1"/>
      <c r="BO833" s="1"/>
      <c r="BP833" s="1"/>
      <c r="BQ833" s="1"/>
      <c r="BR833" s="1"/>
    </row>
    <row r="834" spans="1:70" ht="14.25" customHeight="1" x14ac:dyDescent="0.3">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c r="AC834" s="1"/>
      <c r="AD834" s="1"/>
      <c r="AE834" s="1"/>
      <c r="AF834" s="1"/>
      <c r="AG834" s="1"/>
      <c r="AH834" s="1"/>
      <c r="AI834" s="1"/>
      <c r="AJ834" s="1"/>
      <c r="AK834" s="1"/>
      <c r="AL834" s="1"/>
      <c r="AM834" s="1"/>
      <c r="AN834" s="1"/>
      <c r="AO834" s="1"/>
      <c r="AP834" s="1"/>
      <c r="AQ834" s="1"/>
      <c r="AR834" s="1"/>
      <c r="AS834" s="1"/>
      <c r="AT834" s="1"/>
      <c r="AU834" s="1"/>
      <c r="AV834" s="1"/>
      <c r="AW834" s="1"/>
      <c r="AX834" s="1"/>
      <c r="AY834" s="1"/>
      <c r="AZ834" s="1"/>
      <c r="BA834" s="1"/>
      <c r="BB834" s="1"/>
      <c r="BC834" s="1"/>
      <c r="BD834" s="1"/>
      <c r="BE834" s="1"/>
      <c r="BF834" s="1"/>
      <c r="BG834" s="1"/>
      <c r="BH834" s="1"/>
      <c r="BI834" s="1"/>
      <c r="BJ834" s="1"/>
      <c r="BK834" s="1"/>
      <c r="BL834" s="1"/>
      <c r="BM834" s="1"/>
      <c r="BN834" s="1"/>
      <c r="BO834" s="1"/>
      <c r="BP834" s="1"/>
      <c r="BQ834" s="1"/>
      <c r="BR834" s="1"/>
    </row>
    <row r="835" spans="1:70" ht="14.25" customHeight="1" x14ac:dyDescent="0.3">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c r="AC835" s="1"/>
      <c r="AD835" s="1"/>
      <c r="AE835" s="1"/>
      <c r="AF835" s="1"/>
      <c r="AG835" s="1"/>
      <c r="AH835" s="1"/>
      <c r="AI835" s="1"/>
      <c r="AJ835" s="1"/>
      <c r="AK835" s="1"/>
      <c r="AL835" s="1"/>
      <c r="AM835" s="1"/>
      <c r="AN835" s="1"/>
      <c r="AO835" s="1"/>
      <c r="AP835" s="1"/>
      <c r="AQ835" s="1"/>
      <c r="AR835" s="1"/>
      <c r="AS835" s="1"/>
      <c r="AT835" s="1"/>
      <c r="AU835" s="1"/>
      <c r="AV835" s="1"/>
      <c r="AW835" s="1"/>
      <c r="AX835" s="1"/>
      <c r="AY835" s="1"/>
      <c r="AZ835" s="1"/>
      <c r="BA835" s="1"/>
      <c r="BB835" s="1"/>
      <c r="BC835" s="1"/>
      <c r="BD835" s="1"/>
      <c r="BE835" s="1"/>
      <c r="BF835" s="1"/>
      <c r="BG835" s="1"/>
      <c r="BH835" s="1"/>
      <c r="BI835" s="1"/>
      <c r="BJ835" s="1"/>
      <c r="BK835" s="1"/>
      <c r="BL835" s="1"/>
      <c r="BM835" s="1"/>
      <c r="BN835" s="1"/>
      <c r="BO835" s="1"/>
      <c r="BP835" s="1"/>
      <c r="BQ835" s="1"/>
      <c r="BR835" s="1"/>
    </row>
    <row r="836" spans="1:70" ht="14.25" customHeight="1" x14ac:dyDescent="0.3">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c r="AC836" s="1"/>
      <c r="AD836" s="1"/>
      <c r="AE836" s="1"/>
      <c r="AF836" s="1"/>
      <c r="AG836" s="1"/>
      <c r="AH836" s="1"/>
      <c r="AI836" s="1"/>
      <c r="AJ836" s="1"/>
      <c r="AK836" s="1"/>
      <c r="AL836" s="1"/>
      <c r="AM836" s="1"/>
      <c r="AN836" s="1"/>
      <c r="AO836" s="1"/>
      <c r="AP836" s="1"/>
      <c r="AQ836" s="1"/>
      <c r="AR836" s="1"/>
      <c r="AS836" s="1"/>
      <c r="AT836" s="1"/>
      <c r="AU836" s="1"/>
      <c r="AV836" s="1"/>
      <c r="AW836" s="1"/>
      <c r="AX836" s="1"/>
      <c r="AY836" s="1"/>
      <c r="AZ836" s="1"/>
      <c r="BA836" s="1"/>
      <c r="BB836" s="1"/>
      <c r="BC836" s="1"/>
      <c r="BD836" s="1"/>
      <c r="BE836" s="1"/>
      <c r="BF836" s="1"/>
      <c r="BG836" s="1"/>
      <c r="BH836" s="1"/>
      <c r="BI836" s="1"/>
      <c r="BJ836" s="1"/>
      <c r="BK836" s="1"/>
      <c r="BL836" s="1"/>
      <c r="BM836" s="1"/>
      <c r="BN836" s="1"/>
      <c r="BO836" s="1"/>
      <c r="BP836" s="1"/>
      <c r="BQ836" s="1"/>
      <c r="BR836" s="1"/>
    </row>
    <row r="837" spans="1:70" ht="14.25" customHeight="1" x14ac:dyDescent="0.3">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c r="AC837" s="1"/>
      <c r="AD837" s="1"/>
      <c r="AE837" s="1"/>
      <c r="AF837" s="1"/>
      <c r="AG837" s="1"/>
      <c r="AH837" s="1"/>
      <c r="AI837" s="1"/>
      <c r="AJ837" s="1"/>
      <c r="AK837" s="1"/>
      <c r="AL837" s="1"/>
      <c r="AM837" s="1"/>
      <c r="AN837" s="1"/>
      <c r="AO837" s="1"/>
      <c r="AP837" s="1"/>
      <c r="AQ837" s="1"/>
      <c r="AR837" s="1"/>
      <c r="AS837" s="1"/>
      <c r="AT837" s="1"/>
      <c r="AU837" s="1"/>
      <c r="AV837" s="1"/>
      <c r="AW837" s="1"/>
      <c r="AX837" s="1"/>
      <c r="AY837" s="1"/>
      <c r="AZ837" s="1"/>
      <c r="BA837" s="1"/>
      <c r="BB837" s="1"/>
      <c r="BC837" s="1"/>
      <c r="BD837" s="1"/>
      <c r="BE837" s="1"/>
      <c r="BF837" s="1"/>
      <c r="BG837" s="1"/>
      <c r="BH837" s="1"/>
      <c r="BI837" s="1"/>
      <c r="BJ837" s="1"/>
      <c r="BK837" s="1"/>
      <c r="BL837" s="1"/>
      <c r="BM837" s="1"/>
      <c r="BN837" s="1"/>
      <c r="BO837" s="1"/>
      <c r="BP837" s="1"/>
      <c r="BQ837" s="1"/>
      <c r="BR837" s="1"/>
    </row>
    <row r="838" spans="1:70" ht="14.25" customHeight="1" x14ac:dyDescent="0.3">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c r="AC838" s="1"/>
      <c r="AD838" s="1"/>
      <c r="AE838" s="1"/>
      <c r="AF838" s="1"/>
      <c r="AG838" s="1"/>
      <c r="AH838" s="1"/>
      <c r="AI838" s="1"/>
      <c r="AJ838" s="1"/>
      <c r="AK838" s="1"/>
      <c r="AL838" s="1"/>
      <c r="AM838" s="1"/>
      <c r="AN838" s="1"/>
      <c r="AO838" s="1"/>
      <c r="AP838" s="1"/>
      <c r="AQ838" s="1"/>
      <c r="AR838" s="1"/>
      <c r="AS838" s="1"/>
      <c r="AT838" s="1"/>
      <c r="AU838" s="1"/>
      <c r="AV838" s="1"/>
      <c r="AW838" s="1"/>
      <c r="AX838" s="1"/>
      <c r="AY838" s="1"/>
      <c r="AZ838" s="1"/>
      <c r="BA838" s="1"/>
      <c r="BB838" s="1"/>
      <c r="BC838" s="1"/>
      <c r="BD838" s="1"/>
      <c r="BE838" s="1"/>
      <c r="BF838" s="1"/>
      <c r="BG838" s="1"/>
      <c r="BH838" s="1"/>
      <c r="BI838" s="1"/>
      <c r="BJ838" s="1"/>
      <c r="BK838" s="1"/>
      <c r="BL838" s="1"/>
      <c r="BM838" s="1"/>
      <c r="BN838" s="1"/>
      <c r="BO838" s="1"/>
      <c r="BP838" s="1"/>
      <c r="BQ838" s="1"/>
      <c r="BR838" s="1"/>
    </row>
    <row r="839" spans="1:70" ht="14.25" customHeight="1" x14ac:dyDescent="0.3">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c r="AC839" s="1"/>
      <c r="AD839" s="1"/>
      <c r="AE839" s="1"/>
      <c r="AF839" s="1"/>
      <c r="AG839" s="1"/>
      <c r="AH839" s="1"/>
      <c r="AI839" s="1"/>
      <c r="AJ839" s="1"/>
      <c r="AK839" s="1"/>
      <c r="AL839" s="1"/>
      <c r="AM839" s="1"/>
      <c r="AN839" s="1"/>
      <c r="AO839" s="1"/>
      <c r="AP839" s="1"/>
      <c r="AQ839" s="1"/>
      <c r="AR839" s="1"/>
      <c r="AS839" s="1"/>
      <c r="AT839" s="1"/>
      <c r="AU839" s="1"/>
      <c r="AV839" s="1"/>
      <c r="AW839" s="1"/>
      <c r="AX839" s="1"/>
      <c r="AY839" s="1"/>
      <c r="AZ839" s="1"/>
      <c r="BA839" s="1"/>
      <c r="BB839" s="1"/>
      <c r="BC839" s="1"/>
      <c r="BD839" s="1"/>
      <c r="BE839" s="1"/>
      <c r="BF839" s="1"/>
      <c r="BG839" s="1"/>
      <c r="BH839" s="1"/>
      <c r="BI839" s="1"/>
      <c r="BJ839" s="1"/>
      <c r="BK839" s="1"/>
      <c r="BL839" s="1"/>
      <c r="BM839" s="1"/>
      <c r="BN839" s="1"/>
      <c r="BO839" s="1"/>
      <c r="BP839" s="1"/>
      <c r="BQ839" s="1"/>
      <c r="BR839" s="1"/>
    </row>
    <row r="840" spans="1:70" ht="14.25" customHeight="1" x14ac:dyDescent="0.3">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c r="AC840" s="1"/>
      <c r="AD840" s="1"/>
      <c r="AE840" s="1"/>
      <c r="AF840" s="1"/>
      <c r="AG840" s="1"/>
      <c r="AH840" s="1"/>
      <c r="AI840" s="1"/>
      <c r="AJ840" s="1"/>
      <c r="AK840" s="1"/>
      <c r="AL840" s="1"/>
      <c r="AM840" s="1"/>
      <c r="AN840" s="1"/>
      <c r="AO840" s="1"/>
      <c r="AP840" s="1"/>
      <c r="AQ840" s="1"/>
      <c r="AR840" s="1"/>
      <c r="AS840" s="1"/>
      <c r="AT840" s="1"/>
      <c r="AU840" s="1"/>
      <c r="AV840" s="1"/>
      <c r="AW840" s="1"/>
      <c r="AX840" s="1"/>
      <c r="AY840" s="1"/>
      <c r="AZ840" s="1"/>
      <c r="BA840" s="1"/>
      <c r="BB840" s="1"/>
      <c r="BC840" s="1"/>
      <c r="BD840" s="1"/>
      <c r="BE840" s="1"/>
      <c r="BF840" s="1"/>
      <c r="BG840" s="1"/>
      <c r="BH840" s="1"/>
      <c r="BI840" s="1"/>
      <c r="BJ840" s="1"/>
      <c r="BK840" s="1"/>
      <c r="BL840" s="1"/>
      <c r="BM840" s="1"/>
      <c r="BN840" s="1"/>
      <c r="BO840" s="1"/>
      <c r="BP840" s="1"/>
      <c r="BQ840" s="1"/>
      <c r="BR840" s="1"/>
    </row>
    <row r="841" spans="1:70" ht="14.25" customHeight="1" x14ac:dyDescent="0.3">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c r="AC841" s="1"/>
      <c r="AD841" s="1"/>
      <c r="AE841" s="1"/>
      <c r="AF841" s="1"/>
      <c r="AG841" s="1"/>
      <c r="AH841" s="1"/>
      <c r="AI841" s="1"/>
      <c r="AJ841" s="1"/>
      <c r="AK841" s="1"/>
      <c r="AL841" s="1"/>
      <c r="AM841" s="1"/>
      <c r="AN841" s="1"/>
      <c r="AO841" s="1"/>
      <c r="AP841" s="1"/>
      <c r="AQ841" s="1"/>
      <c r="AR841" s="1"/>
      <c r="AS841" s="1"/>
      <c r="AT841" s="1"/>
      <c r="AU841" s="1"/>
      <c r="AV841" s="1"/>
      <c r="AW841" s="1"/>
      <c r="AX841" s="1"/>
      <c r="AY841" s="1"/>
      <c r="AZ841" s="1"/>
      <c r="BA841" s="1"/>
      <c r="BB841" s="1"/>
      <c r="BC841" s="1"/>
      <c r="BD841" s="1"/>
      <c r="BE841" s="1"/>
      <c r="BF841" s="1"/>
      <c r="BG841" s="1"/>
      <c r="BH841" s="1"/>
      <c r="BI841" s="1"/>
      <c r="BJ841" s="1"/>
      <c r="BK841" s="1"/>
      <c r="BL841" s="1"/>
      <c r="BM841" s="1"/>
      <c r="BN841" s="1"/>
      <c r="BO841" s="1"/>
      <c r="BP841" s="1"/>
      <c r="BQ841" s="1"/>
      <c r="BR841" s="1"/>
    </row>
    <row r="842" spans="1:70" ht="14.25" customHeight="1" x14ac:dyDescent="0.3">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c r="AC842" s="1"/>
      <c r="AD842" s="1"/>
      <c r="AE842" s="1"/>
      <c r="AF842" s="1"/>
      <c r="AG842" s="1"/>
      <c r="AH842" s="1"/>
      <c r="AI842" s="1"/>
      <c r="AJ842" s="1"/>
      <c r="AK842" s="1"/>
      <c r="AL842" s="1"/>
      <c r="AM842" s="1"/>
      <c r="AN842" s="1"/>
      <c r="AO842" s="1"/>
      <c r="AP842" s="1"/>
      <c r="AQ842" s="1"/>
      <c r="AR842" s="1"/>
      <c r="AS842" s="1"/>
      <c r="AT842" s="1"/>
      <c r="AU842" s="1"/>
      <c r="AV842" s="1"/>
      <c r="AW842" s="1"/>
      <c r="AX842" s="1"/>
      <c r="AY842" s="1"/>
      <c r="AZ842" s="1"/>
      <c r="BA842" s="1"/>
      <c r="BB842" s="1"/>
      <c r="BC842" s="1"/>
      <c r="BD842" s="1"/>
      <c r="BE842" s="1"/>
      <c r="BF842" s="1"/>
      <c r="BG842" s="1"/>
      <c r="BH842" s="1"/>
      <c r="BI842" s="1"/>
      <c r="BJ842" s="1"/>
      <c r="BK842" s="1"/>
      <c r="BL842" s="1"/>
      <c r="BM842" s="1"/>
      <c r="BN842" s="1"/>
      <c r="BO842" s="1"/>
      <c r="BP842" s="1"/>
      <c r="BQ842" s="1"/>
      <c r="BR842" s="1"/>
    </row>
    <row r="843" spans="1:70" ht="14.25" customHeight="1" x14ac:dyDescent="0.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c r="AC843" s="1"/>
      <c r="AD843" s="1"/>
      <c r="AE843" s="1"/>
      <c r="AF843" s="1"/>
      <c r="AG843" s="1"/>
      <c r="AH843" s="1"/>
      <c r="AI843" s="1"/>
      <c r="AJ843" s="1"/>
      <c r="AK843" s="1"/>
      <c r="AL843" s="1"/>
      <c r="AM843" s="1"/>
      <c r="AN843" s="1"/>
      <c r="AO843" s="1"/>
      <c r="AP843" s="1"/>
      <c r="AQ843" s="1"/>
      <c r="AR843" s="1"/>
      <c r="AS843" s="1"/>
      <c r="AT843" s="1"/>
      <c r="AU843" s="1"/>
      <c r="AV843" s="1"/>
      <c r="AW843" s="1"/>
      <c r="AX843" s="1"/>
      <c r="AY843" s="1"/>
      <c r="AZ843" s="1"/>
      <c r="BA843" s="1"/>
      <c r="BB843" s="1"/>
      <c r="BC843" s="1"/>
      <c r="BD843" s="1"/>
      <c r="BE843" s="1"/>
      <c r="BF843" s="1"/>
      <c r="BG843" s="1"/>
      <c r="BH843" s="1"/>
      <c r="BI843" s="1"/>
      <c r="BJ843" s="1"/>
      <c r="BK843" s="1"/>
      <c r="BL843" s="1"/>
      <c r="BM843" s="1"/>
      <c r="BN843" s="1"/>
      <c r="BO843" s="1"/>
      <c r="BP843" s="1"/>
      <c r="BQ843" s="1"/>
      <c r="BR843" s="1"/>
    </row>
    <row r="844" spans="1:70" ht="14.25" customHeight="1" x14ac:dyDescent="0.3">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c r="AC844" s="1"/>
      <c r="AD844" s="1"/>
      <c r="AE844" s="1"/>
      <c r="AF844" s="1"/>
      <c r="AG844" s="1"/>
      <c r="AH844" s="1"/>
      <c r="AI844" s="1"/>
      <c r="AJ844" s="1"/>
      <c r="AK844" s="1"/>
      <c r="AL844" s="1"/>
      <c r="AM844" s="1"/>
      <c r="AN844" s="1"/>
      <c r="AO844" s="1"/>
      <c r="AP844" s="1"/>
      <c r="AQ844" s="1"/>
      <c r="AR844" s="1"/>
      <c r="AS844" s="1"/>
      <c r="AT844" s="1"/>
      <c r="AU844" s="1"/>
      <c r="AV844" s="1"/>
      <c r="AW844" s="1"/>
      <c r="AX844" s="1"/>
      <c r="AY844" s="1"/>
      <c r="AZ844" s="1"/>
      <c r="BA844" s="1"/>
      <c r="BB844" s="1"/>
      <c r="BC844" s="1"/>
      <c r="BD844" s="1"/>
      <c r="BE844" s="1"/>
      <c r="BF844" s="1"/>
      <c r="BG844" s="1"/>
      <c r="BH844" s="1"/>
      <c r="BI844" s="1"/>
      <c r="BJ844" s="1"/>
      <c r="BK844" s="1"/>
      <c r="BL844" s="1"/>
      <c r="BM844" s="1"/>
      <c r="BN844" s="1"/>
      <c r="BO844" s="1"/>
      <c r="BP844" s="1"/>
      <c r="BQ844" s="1"/>
      <c r="BR844" s="1"/>
    </row>
    <row r="845" spans="1:70" ht="14.25" customHeight="1" x14ac:dyDescent="0.3">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c r="AC845" s="1"/>
      <c r="AD845" s="1"/>
      <c r="AE845" s="1"/>
      <c r="AF845" s="1"/>
      <c r="AG845" s="1"/>
      <c r="AH845" s="1"/>
      <c r="AI845" s="1"/>
      <c r="AJ845" s="1"/>
      <c r="AK845" s="1"/>
      <c r="AL845" s="1"/>
      <c r="AM845" s="1"/>
      <c r="AN845" s="1"/>
      <c r="AO845" s="1"/>
      <c r="AP845" s="1"/>
      <c r="AQ845" s="1"/>
      <c r="AR845" s="1"/>
      <c r="AS845" s="1"/>
      <c r="AT845" s="1"/>
      <c r="AU845" s="1"/>
      <c r="AV845" s="1"/>
      <c r="AW845" s="1"/>
      <c r="AX845" s="1"/>
      <c r="AY845" s="1"/>
      <c r="AZ845" s="1"/>
      <c r="BA845" s="1"/>
      <c r="BB845" s="1"/>
      <c r="BC845" s="1"/>
      <c r="BD845" s="1"/>
      <c r="BE845" s="1"/>
      <c r="BF845" s="1"/>
      <c r="BG845" s="1"/>
      <c r="BH845" s="1"/>
      <c r="BI845" s="1"/>
      <c r="BJ845" s="1"/>
      <c r="BK845" s="1"/>
      <c r="BL845" s="1"/>
      <c r="BM845" s="1"/>
      <c r="BN845" s="1"/>
      <c r="BO845" s="1"/>
      <c r="BP845" s="1"/>
      <c r="BQ845" s="1"/>
      <c r="BR845" s="1"/>
    </row>
    <row r="846" spans="1:70" ht="14.25" customHeight="1" x14ac:dyDescent="0.3">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c r="AC846" s="1"/>
      <c r="AD846" s="1"/>
      <c r="AE846" s="1"/>
      <c r="AF846" s="1"/>
      <c r="AG846" s="1"/>
      <c r="AH846" s="1"/>
      <c r="AI846" s="1"/>
      <c r="AJ846" s="1"/>
      <c r="AK846" s="1"/>
      <c r="AL846" s="1"/>
      <c r="AM846" s="1"/>
      <c r="AN846" s="1"/>
      <c r="AO846" s="1"/>
      <c r="AP846" s="1"/>
      <c r="AQ846" s="1"/>
      <c r="AR846" s="1"/>
      <c r="AS846" s="1"/>
      <c r="AT846" s="1"/>
      <c r="AU846" s="1"/>
      <c r="AV846" s="1"/>
      <c r="AW846" s="1"/>
      <c r="AX846" s="1"/>
      <c r="AY846" s="1"/>
      <c r="AZ846" s="1"/>
      <c r="BA846" s="1"/>
      <c r="BB846" s="1"/>
      <c r="BC846" s="1"/>
      <c r="BD846" s="1"/>
      <c r="BE846" s="1"/>
      <c r="BF846" s="1"/>
      <c r="BG846" s="1"/>
      <c r="BH846" s="1"/>
      <c r="BI846" s="1"/>
      <c r="BJ846" s="1"/>
      <c r="BK846" s="1"/>
      <c r="BL846" s="1"/>
      <c r="BM846" s="1"/>
      <c r="BN846" s="1"/>
      <c r="BO846" s="1"/>
      <c r="BP846" s="1"/>
      <c r="BQ846" s="1"/>
      <c r="BR846" s="1"/>
    </row>
    <row r="847" spans="1:70" ht="14.25" customHeight="1" x14ac:dyDescent="0.3">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c r="AC847" s="1"/>
      <c r="AD847" s="1"/>
      <c r="AE847" s="1"/>
      <c r="AF847" s="1"/>
      <c r="AG847" s="1"/>
      <c r="AH847" s="1"/>
      <c r="AI847" s="1"/>
      <c r="AJ847" s="1"/>
      <c r="AK847" s="1"/>
      <c r="AL847" s="1"/>
      <c r="AM847" s="1"/>
      <c r="AN847" s="1"/>
      <c r="AO847" s="1"/>
      <c r="AP847" s="1"/>
      <c r="AQ847" s="1"/>
      <c r="AR847" s="1"/>
      <c r="AS847" s="1"/>
      <c r="AT847" s="1"/>
      <c r="AU847" s="1"/>
      <c r="AV847" s="1"/>
      <c r="AW847" s="1"/>
      <c r="AX847" s="1"/>
      <c r="AY847" s="1"/>
      <c r="AZ847" s="1"/>
      <c r="BA847" s="1"/>
      <c r="BB847" s="1"/>
      <c r="BC847" s="1"/>
      <c r="BD847" s="1"/>
      <c r="BE847" s="1"/>
      <c r="BF847" s="1"/>
      <c r="BG847" s="1"/>
      <c r="BH847" s="1"/>
      <c r="BI847" s="1"/>
      <c r="BJ847" s="1"/>
      <c r="BK847" s="1"/>
      <c r="BL847" s="1"/>
      <c r="BM847" s="1"/>
      <c r="BN847" s="1"/>
      <c r="BO847" s="1"/>
      <c r="BP847" s="1"/>
      <c r="BQ847" s="1"/>
      <c r="BR847" s="1"/>
    </row>
    <row r="848" spans="1:70" ht="14.25" customHeight="1" x14ac:dyDescent="0.3">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c r="AC848" s="1"/>
      <c r="AD848" s="1"/>
      <c r="AE848" s="1"/>
      <c r="AF848" s="1"/>
      <c r="AG848" s="1"/>
      <c r="AH848" s="1"/>
      <c r="AI848" s="1"/>
      <c r="AJ848" s="1"/>
      <c r="AK848" s="1"/>
      <c r="AL848" s="1"/>
      <c r="AM848" s="1"/>
      <c r="AN848" s="1"/>
      <c r="AO848" s="1"/>
      <c r="AP848" s="1"/>
      <c r="AQ848" s="1"/>
      <c r="AR848" s="1"/>
      <c r="AS848" s="1"/>
      <c r="AT848" s="1"/>
      <c r="AU848" s="1"/>
      <c r="AV848" s="1"/>
      <c r="AW848" s="1"/>
      <c r="AX848" s="1"/>
      <c r="AY848" s="1"/>
      <c r="AZ848" s="1"/>
      <c r="BA848" s="1"/>
      <c r="BB848" s="1"/>
      <c r="BC848" s="1"/>
      <c r="BD848" s="1"/>
      <c r="BE848" s="1"/>
      <c r="BF848" s="1"/>
      <c r="BG848" s="1"/>
      <c r="BH848" s="1"/>
      <c r="BI848" s="1"/>
      <c r="BJ848" s="1"/>
      <c r="BK848" s="1"/>
      <c r="BL848" s="1"/>
      <c r="BM848" s="1"/>
      <c r="BN848" s="1"/>
      <c r="BO848" s="1"/>
      <c r="BP848" s="1"/>
      <c r="BQ848" s="1"/>
      <c r="BR848" s="1"/>
    </row>
    <row r="849" spans="1:70" ht="14.25" customHeight="1" x14ac:dyDescent="0.3">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c r="AC849" s="1"/>
      <c r="AD849" s="1"/>
      <c r="AE849" s="1"/>
      <c r="AF849" s="1"/>
      <c r="AG849" s="1"/>
      <c r="AH849" s="1"/>
      <c r="AI849" s="1"/>
      <c r="AJ849" s="1"/>
      <c r="AK849" s="1"/>
      <c r="AL849" s="1"/>
      <c r="AM849" s="1"/>
      <c r="AN849" s="1"/>
      <c r="AO849" s="1"/>
      <c r="AP849" s="1"/>
      <c r="AQ849" s="1"/>
      <c r="AR849" s="1"/>
      <c r="AS849" s="1"/>
      <c r="AT849" s="1"/>
      <c r="AU849" s="1"/>
      <c r="AV849" s="1"/>
      <c r="AW849" s="1"/>
      <c r="AX849" s="1"/>
      <c r="AY849" s="1"/>
      <c r="AZ849" s="1"/>
      <c r="BA849" s="1"/>
      <c r="BB849" s="1"/>
      <c r="BC849" s="1"/>
      <c r="BD849" s="1"/>
      <c r="BE849" s="1"/>
      <c r="BF849" s="1"/>
      <c r="BG849" s="1"/>
      <c r="BH849" s="1"/>
      <c r="BI849" s="1"/>
      <c r="BJ849" s="1"/>
      <c r="BK849" s="1"/>
      <c r="BL849" s="1"/>
      <c r="BM849" s="1"/>
      <c r="BN849" s="1"/>
      <c r="BO849" s="1"/>
      <c r="BP849" s="1"/>
      <c r="BQ849" s="1"/>
      <c r="BR849" s="1"/>
    </row>
    <row r="850" spans="1:70" ht="14.25" customHeight="1" x14ac:dyDescent="0.3">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c r="AC850" s="1"/>
      <c r="AD850" s="1"/>
      <c r="AE850" s="1"/>
      <c r="AF850" s="1"/>
      <c r="AG850" s="1"/>
      <c r="AH850" s="1"/>
      <c r="AI850" s="1"/>
      <c r="AJ850" s="1"/>
      <c r="AK850" s="1"/>
      <c r="AL850" s="1"/>
      <c r="AM850" s="1"/>
      <c r="AN850" s="1"/>
      <c r="AO850" s="1"/>
      <c r="AP850" s="1"/>
      <c r="AQ850" s="1"/>
      <c r="AR850" s="1"/>
      <c r="AS850" s="1"/>
      <c r="AT850" s="1"/>
      <c r="AU850" s="1"/>
      <c r="AV850" s="1"/>
      <c r="AW850" s="1"/>
      <c r="AX850" s="1"/>
      <c r="AY850" s="1"/>
      <c r="AZ850" s="1"/>
      <c r="BA850" s="1"/>
      <c r="BB850" s="1"/>
      <c r="BC850" s="1"/>
      <c r="BD850" s="1"/>
      <c r="BE850" s="1"/>
      <c r="BF850" s="1"/>
      <c r="BG850" s="1"/>
      <c r="BH850" s="1"/>
      <c r="BI850" s="1"/>
      <c r="BJ850" s="1"/>
      <c r="BK850" s="1"/>
      <c r="BL850" s="1"/>
      <c r="BM850" s="1"/>
      <c r="BN850" s="1"/>
      <c r="BO850" s="1"/>
      <c r="BP850" s="1"/>
      <c r="BQ850" s="1"/>
      <c r="BR850" s="1"/>
    </row>
    <row r="851" spans="1:70" ht="14.25" customHeight="1" x14ac:dyDescent="0.3">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c r="AC851" s="1"/>
      <c r="AD851" s="1"/>
      <c r="AE851" s="1"/>
      <c r="AF851" s="1"/>
      <c r="AG851" s="1"/>
      <c r="AH851" s="1"/>
      <c r="AI851" s="1"/>
      <c r="AJ851" s="1"/>
      <c r="AK851" s="1"/>
      <c r="AL851" s="1"/>
      <c r="AM851" s="1"/>
      <c r="AN851" s="1"/>
      <c r="AO851" s="1"/>
      <c r="AP851" s="1"/>
      <c r="AQ851" s="1"/>
      <c r="AR851" s="1"/>
      <c r="AS851" s="1"/>
      <c r="AT851" s="1"/>
      <c r="AU851" s="1"/>
      <c r="AV851" s="1"/>
      <c r="AW851" s="1"/>
      <c r="AX851" s="1"/>
      <c r="AY851" s="1"/>
      <c r="AZ851" s="1"/>
      <c r="BA851" s="1"/>
      <c r="BB851" s="1"/>
      <c r="BC851" s="1"/>
      <c r="BD851" s="1"/>
      <c r="BE851" s="1"/>
      <c r="BF851" s="1"/>
      <c r="BG851" s="1"/>
      <c r="BH851" s="1"/>
      <c r="BI851" s="1"/>
      <c r="BJ851" s="1"/>
      <c r="BK851" s="1"/>
      <c r="BL851" s="1"/>
      <c r="BM851" s="1"/>
      <c r="BN851" s="1"/>
      <c r="BO851" s="1"/>
      <c r="BP851" s="1"/>
      <c r="BQ851" s="1"/>
      <c r="BR851" s="1"/>
    </row>
    <row r="852" spans="1:70" ht="14.25" customHeight="1" x14ac:dyDescent="0.3">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c r="AC852" s="1"/>
      <c r="AD852" s="1"/>
      <c r="AE852" s="1"/>
      <c r="AF852" s="1"/>
      <c r="AG852" s="1"/>
      <c r="AH852" s="1"/>
      <c r="AI852" s="1"/>
      <c r="AJ852" s="1"/>
      <c r="AK852" s="1"/>
      <c r="AL852" s="1"/>
      <c r="AM852" s="1"/>
      <c r="AN852" s="1"/>
      <c r="AO852" s="1"/>
      <c r="AP852" s="1"/>
      <c r="AQ852" s="1"/>
      <c r="AR852" s="1"/>
      <c r="AS852" s="1"/>
      <c r="AT852" s="1"/>
      <c r="AU852" s="1"/>
      <c r="AV852" s="1"/>
      <c r="AW852" s="1"/>
      <c r="AX852" s="1"/>
      <c r="AY852" s="1"/>
      <c r="AZ852" s="1"/>
      <c r="BA852" s="1"/>
      <c r="BB852" s="1"/>
      <c r="BC852" s="1"/>
      <c r="BD852" s="1"/>
      <c r="BE852" s="1"/>
      <c r="BF852" s="1"/>
      <c r="BG852" s="1"/>
      <c r="BH852" s="1"/>
      <c r="BI852" s="1"/>
      <c r="BJ852" s="1"/>
      <c r="BK852" s="1"/>
      <c r="BL852" s="1"/>
      <c r="BM852" s="1"/>
      <c r="BN852" s="1"/>
      <c r="BO852" s="1"/>
      <c r="BP852" s="1"/>
      <c r="BQ852" s="1"/>
      <c r="BR852" s="1"/>
    </row>
    <row r="853" spans="1:70" ht="14.25" customHeight="1" x14ac:dyDescent="0.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c r="AC853" s="1"/>
      <c r="AD853" s="1"/>
      <c r="AE853" s="1"/>
      <c r="AF853" s="1"/>
      <c r="AG853" s="1"/>
      <c r="AH853" s="1"/>
      <c r="AI853" s="1"/>
      <c r="AJ853" s="1"/>
      <c r="AK853" s="1"/>
      <c r="AL853" s="1"/>
      <c r="AM853" s="1"/>
      <c r="AN853" s="1"/>
      <c r="AO853" s="1"/>
      <c r="AP853" s="1"/>
      <c r="AQ853" s="1"/>
      <c r="AR853" s="1"/>
      <c r="AS853" s="1"/>
      <c r="AT853" s="1"/>
      <c r="AU853" s="1"/>
      <c r="AV853" s="1"/>
      <c r="AW853" s="1"/>
      <c r="AX853" s="1"/>
      <c r="AY853" s="1"/>
      <c r="AZ853" s="1"/>
      <c r="BA853" s="1"/>
      <c r="BB853" s="1"/>
      <c r="BC853" s="1"/>
      <c r="BD853" s="1"/>
      <c r="BE853" s="1"/>
      <c r="BF853" s="1"/>
      <c r="BG853" s="1"/>
      <c r="BH853" s="1"/>
      <c r="BI853" s="1"/>
      <c r="BJ853" s="1"/>
      <c r="BK853" s="1"/>
      <c r="BL853" s="1"/>
      <c r="BM853" s="1"/>
      <c r="BN853" s="1"/>
      <c r="BO853" s="1"/>
      <c r="BP853" s="1"/>
      <c r="BQ853" s="1"/>
      <c r="BR853" s="1"/>
    </row>
    <row r="854" spans="1:70" ht="14.25" customHeight="1" x14ac:dyDescent="0.3">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c r="AC854" s="1"/>
      <c r="AD854" s="1"/>
      <c r="AE854" s="1"/>
      <c r="AF854" s="1"/>
      <c r="AG854" s="1"/>
      <c r="AH854" s="1"/>
      <c r="AI854" s="1"/>
      <c r="AJ854" s="1"/>
      <c r="AK854" s="1"/>
      <c r="AL854" s="1"/>
      <c r="AM854" s="1"/>
      <c r="AN854" s="1"/>
      <c r="AO854" s="1"/>
      <c r="AP854" s="1"/>
      <c r="AQ854" s="1"/>
      <c r="AR854" s="1"/>
      <c r="AS854" s="1"/>
      <c r="AT854" s="1"/>
      <c r="AU854" s="1"/>
      <c r="AV854" s="1"/>
      <c r="AW854" s="1"/>
      <c r="AX854" s="1"/>
      <c r="AY854" s="1"/>
      <c r="AZ854" s="1"/>
      <c r="BA854" s="1"/>
      <c r="BB854" s="1"/>
      <c r="BC854" s="1"/>
      <c r="BD854" s="1"/>
      <c r="BE854" s="1"/>
      <c r="BF854" s="1"/>
      <c r="BG854" s="1"/>
      <c r="BH854" s="1"/>
      <c r="BI854" s="1"/>
      <c r="BJ854" s="1"/>
      <c r="BK854" s="1"/>
      <c r="BL854" s="1"/>
      <c r="BM854" s="1"/>
      <c r="BN854" s="1"/>
      <c r="BO854" s="1"/>
      <c r="BP854" s="1"/>
      <c r="BQ854" s="1"/>
      <c r="BR854" s="1"/>
    </row>
    <row r="855" spans="1:70" ht="14.25" customHeight="1" x14ac:dyDescent="0.3">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c r="AC855" s="1"/>
      <c r="AD855" s="1"/>
      <c r="AE855" s="1"/>
      <c r="AF855" s="1"/>
      <c r="AG855" s="1"/>
      <c r="AH855" s="1"/>
      <c r="AI855" s="1"/>
      <c r="AJ855" s="1"/>
      <c r="AK855" s="1"/>
      <c r="AL855" s="1"/>
      <c r="AM855" s="1"/>
      <c r="AN855" s="1"/>
      <c r="AO855" s="1"/>
      <c r="AP855" s="1"/>
      <c r="AQ855" s="1"/>
      <c r="AR855" s="1"/>
      <c r="AS855" s="1"/>
      <c r="AT855" s="1"/>
      <c r="AU855" s="1"/>
      <c r="AV855" s="1"/>
      <c r="AW855" s="1"/>
      <c r="AX855" s="1"/>
      <c r="AY855" s="1"/>
      <c r="AZ855" s="1"/>
      <c r="BA855" s="1"/>
      <c r="BB855" s="1"/>
      <c r="BC855" s="1"/>
      <c r="BD855" s="1"/>
      <c r="BE855" s="1"/>
      <c r="BF855" s="1"/>
      <c r="BG855" s="1"/>
      <c r="BH855" s="1"/>
      <c r="BI855" s="1"/>
      <c r="BJ855" s="1"/>
      <c r="BK855" s="1"/>
      <c r="BL855" s="1"/>
      <c r="BM855" s="1"/>
      <c r="BN855" s="1"/>
      <c r="BO855" s="1"/>
      <c r="BP855" s="1"/>
      <c r="BQ855" s="1"/>
      <c r="BR855" s="1"/>
    </row>
    <row r="856" spans="1:70" ht="14.25" customHeight="1" x14ac:dyDescent="0.3">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c r="AC856" s="1"/>
      <c r="AD856" s="1"/>
      <c r="AE856" s="1"/>
      <c r="AF856" s="1"/>
      <c r="AG856" s="1"/>
      <c r="AH856" s="1"/>
      <c r="AI856" s="1"/>
      <c r="AJ856" s="1"/>
      <c r="AK856" s="1"/>
      <c r="AL856" s="1"/>
      <c r="AM856" s="1"/>
      <c r="AN856" s="1"/>
      <c r="AO856" s="1"/>
      <c r="AP856" s="1"/>
      <c r="AQ856" s="1"/>
      <c r="AR856" s="1"/>
      <c r="AS856" s="1"/>
      <c r="AT856" s="1"/>
      <c r="AU856" s="1"/>
      <c r="AV856" s="1"/>
      <c r="AW856" s="1"/>
      <c r="AX856" s="1"/>
      <c r="AY856" s="1"/>
      <c r="AZ856" s="1"/>
      <c r="BA856" s="1"/>
      <c r="BB856" s="1"/>
      <c r="BC856" s="1"/>
      <c r="BD856" s="1"/>
      <c r="BE856" s="1"/>
      <c r="BF856" s="1"/>
      <c r="BG856" s="1"/>
      <c r="BH856" s="1"/>
      <c r="BI856" s="1"/>
      <c r="BJ856" s="1"/>
      <c r="BK856" s="1"/>
      <c r="BL856" s="1"/>
      <c r="BM856" s="1"/>
      <c r="BN856" s="1"/>
      <c r="BO856" s="1"/>
      <c r="BP856" s="1"/>
      <c r="BQ856" s="1"/>
      <c r="BR856" s="1"/>
    </row>
    <row r="857" spans="1:70" ht="14.25" customHeight="1" x14ac:dyDescent="0.3">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c r="AC857" s="1"/>
      <c r="AD857" s="1"/>
      <c r="AE857" s="1"/>
      <c r="AF857" s="1"/>
      <c r="AG857" s="1"/>
      <c r="AH857" s="1"/>
      <c r="AI857" s="1"/>
      <c r="AJ857" s="1"/>
      <c r="AK857" s="1"/>
      <c r="AL857" s="1"/>
      <c r="AM857" s="1"/>
      <c r="AN857" s="1"/>
      <c r="AO857" s="1"/>
      <c r="AP857" s="1"/>
      <c r="AQ857" s="1"/>
      <c r="AR857" s="1"/>
      <c r="AS857" s="1"/>
      <c r="AT857" s="1"/>
      <c r="AU857" s="1"/>
      <c r="AV857" s="1"/>
      <c r="AW857" s="1"/>
      <c r="AX857" s="1"/>
      <c r="AY857" s="1"/>
      <c r="AZ857" s="1"/>
      <c r="BA857" s="1"/>
      <c r="BB857" s="1"/>
      <c r="BC857" s="1"/>
      <c r="BD857" s="1"/>
      <c r="BE857" s="1"/>
      <c r="BF857" s="1"/>
      <c r="BG857" s="1"/>
      <c r="BH857" s="1"/>
      <c r="BI857" s="1"/>
      <c r="BJ857" s="1"/>
      <c r="BK857" s="1"/>
      <c r="BL857" s="1"/>
      <c r="BM857" s="1"/>
      <c r="BN857" s="1"/>
      <c r="BO857" s="1"/>
      <c r="BP857" s="1"/>
      <c r="BQ857" s="1"/>
      <c r="BR857" s="1"/>
    </row>
    <row r="858" spans="1:70" ht="14.25" customHeight="1" x14ac:dyDescent="0.3">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c r="AC858" s="1"/>
      <c r="AD858" s="1"/>
      <c r="AE858" s="1"/>
      <c r="AF858" s="1"/>
      <c r="AG858" s="1"/>
      <c r="AH858" s="1"/>
      <c r="AI858" s="1"/>
      <c r="AJ858" s="1"/>
      <c r="AK858" s="1"/>
      <c r="AL858" s="1"/>
      <c r="AM858" s="1"/>
      <c r="AN858" s="1"/>
      <c r="AO858" s="1"/>
      <c r="AP858" s="1"/>
      <c r="AQ858" s="1"/>
      <c r="AR858" s="1"/>
      <c r="AS858" s="1"/>
      <c r="AT858" s="1"/>
      <c r="AU858" s="1"/>
      <c r="AV858" s="1"/>
      <c r="AW858" s="1"/>
      <c r="AX858" s="1"/>
      <c r="AY858" s="1"/>
      <c r="AZ858" s="1"/>
      <c r="BA858" s="1"/>
      <c r="BB858" s="1"/>
      <c r="BC858" s="1"/>
      <c r="BD858" s="1"/>
      <c r="BE858" s="1"/>
      <c r="BF858" s="1"/>
      <c r="BG858" s="1"/>
      <c r="BH858" s="1"/>
      <c r="BI858" s="1"/>
      <c r="BJ858" s="1"/>
      <c r="BK858" s="1"/>
      <c r="BL858" s="1"/>
      <c r="BM858" s="1"/>
      <c r="BN858" s="1"/>
      <c r="BO858" s="1"/>
      <c r="BP858" s="1"/>
      <c r="BQ858" s="1"/>
      <c r="BR858" s="1"/>
    </row>
    <row r="859" spans="1:70" ht="14.25" customHeight="1" x14ac:dyDescent="0.3">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c r="AC859" s="1"/>
      <c r="AD859" s="1"/>
      <c r="AE859" s="1"/>
      <c r="AF859" s="1"/>
      <c r="AG859" s="1"/>
      <c r="AH859" s="1"/>
      <c r="AI859" s="1"/>
      <c r="AJ859" s="1"/>
      <c r="AK859" s="1"/>
      <c r="AL859" s="1"/>
      <c r="AM859" s="1"/>
      <c r="AN859" s="1"/>
      <c r="AO859" s="1"/>
      <c r="AP859" s="1"/>
      <c r="AQ859" s="1"/>
      <c r="AR859" s="1"/>
      <c r="AS859" s="1"/>
      <c r="AT859" s="1"/>
      <c r="AU859" s="1"/>
      <c r="AV859" s="1"/>
      <c r="AW859" s="1"/>
      <c r="AX859" s="1"/>
      <c r="AY859" s="1"/>
      <c r="AZ859" s="1"/>
      <c r="BA859" s="1"/>
      <c r="BB859" s="1"/>
      <c r="BC859" s="1"/>
      <c r="BD859" s="1"/>
      <c r="BE859" s="1"/>
      <c r="BF859" s="1"/>
      <c r="BG859" s="1"/>
      <c r="BH859" s="1"/>
      <c r="BI859" s="1"/>
      <c r="BJ859" s="1"/>
      <c r="BK859" s="1"/>
      <c r="BL859" s="1"/>
      <c r="BM859" s="1"/>
      <c r="BN859" s="1"/>
      <c r="BO859" s="1"/>
      <c r="BP859" s="1"/>
      <c r="BQ859" s="1"/>
      <c r="BR859" s="1"/>
    </row>
    <row r="860" spans="1:70" ht="14.25" customHeight="1" x14ac:dyDescent="0.3">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c r="AC860" s="1"/>
      <c r="AD860" s="1"/>
      <c r="AE860" s="1"/>
      <c r="AF860" s="1"/>
      <c r="AG860" s="1"/>
      <c r="AH860" s="1"/>
      <c r="AI860" s="1"/>
      <c r="AJ860" s="1"/>
      <c r="AK860" s="1"/>
      <c r="AL860" s="1"/>
      <c r="AM860" s="1"/>
      <c r="AN860" s="1"/>
      <c r="AO860" s="1"/>
      <c r="AP860" s="1"/>
      <c r="AQ860" s="1"/>
      <c r="AR860" s="1"/>
      <c r="AS860" s="1"/>
      <c r="AT860" s="1"/>
      <c r="AU860" s="1"/>
      <c r="AV860" s="1"/>
      <c r="AW860" s="1"/>
      <c r="AX860" s="1"/>
      <c r="AY860" s="1"/>
      <c r="AZ860" s="1"/>
      <c r="BA860" s="1"/>
      <c r="BB860" s="1"/>
      <c r="BC860" s="1"/>
      <c r="BD860" s="1"/>
      <c r="BE860" s="1"/>
      <c r="BF860" s="1"/>
      <c r="BG860" s="1"/>
      <c r="BH860" s="1"/>
      <c r="BI860" s="1"/>
      <c r="BJ860" s="1"/>
      <c r="BK860" s="1"/>
      <c r="BL860" s="1"/>
      <c r="BM860" s="1"/>
      <c r="BN860" s="1"/>
      <c r="BO860" s="1"/>
      <c r="BP860" s="1"/>
      <c r="BQ860" s="1"/>
      <c r="BR860" s="1"/>
    </row>
    <row r="861" spans="1:70" ht="14.25" customHeight="1" x14ac:dyDescent="0.3">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c r="AC861" s="1"/>
      <c r="AD861" s="1"/>
      <c r="AE861" s="1"/>
      <c r="AF861" s="1"/>
      <c r="AG861" s="1"/>
      <c r="AH861" s="1"/>
      <c r="AI861" s="1"/>
      <c r="AJ861" s="1"/>
      <c r="AK861" s="1"/>
      <c r="AL861" s="1"/>
      <c r="AM861" s="1"/>
      <c r="AN861" s="1"/>
      <c r="AO861" s="1"/>
      <c r="AP861" s="1"/>
      <c r="AQ861" s="1"/>
      <c r="AR861" s="1"/>
      <c r="AS861" s="1"/>
      <c r="AT861" s="1"/>
      <c r="AU861" s="1"/>
      <c r="AV861" s="1"/>
      <c r="AW861" s="1"/>
      <c r="AX861" s="1"/>
      <c r="AY861" s="1"/>
      <c r="AZ861" s="1"/>
      <c r="BA861" s="1"/>
      <c r="BB861" s="1"/>
      <c r="BC861" s="1"/>
      <c r="BD861" s="1"/>
      <c r="BE861" s="1"/>
      <c r="BF861" s="1"/>
      <c r="BG861" s="1"/>
      <c r="BH861" s="1"/>
      <c r="BI861" s="1"/>
      <c r="BJ861" s="1"/>
      <c r="BK861" s="1"/>
      <c r="BL861" s="1"/>
      <c r="BM861" s="1"/>
      <c r="BN861" s="1"/>
      <c r="BO861" s="1"/>
      <c r="BP861" s="1"/>
      <c r="BQ861" s="1"/>
      <c r="BR861" s="1"/>
    </row>
    <row r="862" spans="1:70" ht="14.25" customHeight="1" x14ac:dyDescent="0.3">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c r="AC862" s="1"/>
      <c r="AD862" s="1"/>
      <c r="AE862" s="1"/>
      <c r="AF862" s="1"/>
      <c r="AG862" s="1"/>
      <c r="AH862" s="1"/>
      <c r="AI862" s="1"/>
      <c r="AJ862" s="1"/>
      <c r="AK862" s="1"/>
      <c r="AL862" s="1"/>
      <c r="AM862" s="1"/>
      <c r="AN862" s="1"/>
      <c r="AO862" s="1"/>
      <c r="AP862" s="1"/>
      <c r="AQ862" s="1"/>
      <c r="AR862" s="1"/>
      <c r="AS862" s="1"/>
      <c r="AT862" s="1"/>
      <c r="AU862" s="1"/>
      <c r="AV862" s="1"/>
      <c r="AW862" s="1"/>
      <c r="AX862" s="1"/>
      <c r="AY862" s="1"/>
      <c r="AZ862" s="1"/>
      <c r="BA862" s="1"/>
      <c r="BB862" s="1"/>
      <c r="BC862" s="1"/>
      <c r="BD862" s="1"/>
      <c r="BE862" s="1"/>
      <c r="BF862" s="1"/>
      <c r="BG862" s="1"/>
      <c r="BH862" s="1"/>
      <c r="BI862" s="1"/>
      <c r="BJ862" s="1"/>
      <c r="BK862" s="1"/>
      <c r="BL862" s="1"/>
      <c r="BM862" s="1"/>
      <c r="BN862" s="1"/>
      <c r="BO862" s="1"/>
      <c r="BP862" s="1"/>
      <c r="BQ862" s="1"/>
      <c r="BR862" s="1"/>
    </row>
    <row r="863" spans="1:70" ht="14.25" customHeight="1" x14ac:dyDescent="0.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c r="AC863" s="1"/>
      <c r="AD863" s="1"/>
      <c r="AE863" s="1"/>
      <c r="AF863" s="1"/>
      <c r="AG863" s="1"/>
      <c r="AH863" s="1"/>
      <c r="AI863" s="1"/>
      <c r="AJ863" s="1"/>
      <c r="AK863" s="1"/>
      <c r="AL863" s="1"/>
      <c r="AM863" s="1"/>
      <c r="AN863" s="1"/>
      <c r="AO863" s="1"/>
      <c r="AP863" s="1"/>
      <c r="AQ863" s="1"/>
      <c r="AR863" s="1"/>
      <c r="AS863" s="1"/>
      <c r="AT863" s="1"/>
      <c r="AU863" s="1"/>
      <c r="AV863" s="1"/>
      <c r="AW863" s="1"/>
      <c r="AX863" s="1"/>
      <c r="AY863" s="1"/>
      <c r="AZ863" s="1"/>
      <c r="BA863" s="1"/>
      <c r="BB863" s="1"/>
      <c r="BC863" s="1"/>
      <c r="BD863" s="1"/>
      <c r="BE863" s="1"/>
      <c r="BF863" s="1"/>
      <c r="BG863" s="1"/>
      <c r="BH863" s="1"/>
      <c r="BI863" s="1"/>
      <c r="BJ863" s="1"/>
      <c r="BK863" s="1"/>
      <c r="BL863" s="1"/>
      <c r="BM863" s="1"/>
      <c r="BN863" s="1"/>
      <c r="BO863" s="1"/>
      <c r="BP863" s="1"/>
      <c r="BQ863" s="1"/>
      <c r="BR863" s="1"/>
    </row>
    <row r="864" spans="1:70" ht="14.25" customHeight="1" x14ac:dyDescent="0.3">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c r="AC864" s="1"/>
      <c r="AD864" s="1"/>
      <c r="AE864" s="1"/>
      <c r="AF864" s="1"/>
      <c r="AG864" s="1"/>
      <c r="AH864" s="1"/>
      <c r="AI864" s="1"/>
      <c r="AJ864" s="1"/>
      <c r="AK864" s="1"/>
      <c r="AL864" s="1"/>
      <c r="AM864" s="1"/>
      <c r="AN864" s="1"/>
      <c r="AO864" s="1"/>
      <c r="AP864" s="1"/>
      <c r="AQ864" s="1"/>
      <c r="AR864" s="1"/>
      <c r="AS864" s="1"/>
      <c r="AT864" s="1"/>
      <c r="AU864" s="1"/>
      <c r="AV864" s="1"/>
      <c r="AW864" s="1"/>
      <c r="AX864" s="1"/>
      <c r="AY864" s="1"/>
      <c r="AZ864" s="1"/>
      <c r="BA864" s="1"/>
      <c r="BB864" s="1"/>
      <c r="BC864" s="1"/>
      <c r="BD864" s="1"/>
      <c r="BE864" s="1"/>
      <c r="BF864" s="1"/>
      <c r="BG864" s="1"/>
      <c r="BH864" s="1"/>
      <c r="BI864" s="1"/>
      <c r="BJ864" s="1"/>
      <c r="BK864" s="1"/>
      <c r="BL864" s="1"/>
      <c r="BM864" s="1"/>
      <c r="BN864" s="1"/>
      <c r="BO864" s="1"/>
      <c r="BP864" s="1"/>
      <c r="BQ864" s="1"/>
      <c r="BR864" s="1"/>
    </row>
    <row r="865" spans="1:70" ht="14.25" customHeight="1" x14ac:dyDescent="0.3">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c r="AC865" s="1"/>
      <c r="AD865" s="1"/>
      <c r="AE865" s="1"/>
      <c r="AF865" s="1"/>
      <c r="AG865" s="1"/>
      <c r="AH865" s="1"/>
      <c r="AI865" s="1"/>
      <c r="AJ865" s="1"/>
      <c r="AK865" s="1"/>
      <c r="AL865" s="1"/>
      <c r="AM865" s="1"/>
      <c r="AN865" s="1"/>
      <c r="AO865" s="1"/>
      <c r="AP865" s="1"/>
      <c r="AQ865" s="1"/>
      <c r="AR865" s="1"/>
      <c r="AS865" s="1"/>
      <c r="AT865" s="1"/>
      <c r="AU865" s="1"/>
      <c r="AV865" s="1"/>
      <c r="AW865" s="1"/>
      <c r="AX865" s="1"/>
      <c r="AY865" s="1"/>
      <c r="AZ865" s="1"/>
      <c r="BA865" s="1"/>
      <c r="BB865" s="1"/>
      <c r="BC865" s="1"/>
      <c r="BD865" s="1"/>
      <c r="BE865" s="1"/>
      <c r="BF865" s="1"/>
      <c r="BG865" s="1"/>
      <c r="BH865" s="1"/>
      <c r="BI865" s="1"/>
      <c r="BJ865" s="1"/>
      <c r="BK865" s="1"/>
      <c r="BL865" s="1"/>
      <c r="BM865" s="1"/>
      <c r="BN865" s="1"/>
      <c r="BO865" s="1"/>
      <c r="BP865" s="1"/>
      <c r="BQ865" s="1"/>
      <c r="BR865" s="1"/>
    </row>
    <row r="866" spans="1:70" ht="14.25" customHeight="1" x14ac:dyDescent="0.3">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c r="AC866" s="1"/>
      <c r="AD866" s="1"/>
      <c r="AE866" s="1"/>
      <c r="AF866" s="1"/>
      <c r="AG866" s="1"/>
      <c r="AH866" s="1"/>
      <c r="AI866" s="1"/>
      <c r="AJ866" s="1"/>
      <c r="AK866" s="1"/>
      <c r="AL866" s="1"/>
      <c r="AM866" s="1"/>
      <c r="AN866" s="1"/>
      <c r="AO866" s="1"/>
      <c r="AP866" s="1"/>
      <c r="AQ866" s="1"/>
      <c r="AR866" s="1"/>
      <c r="AS866" s="1"/>
      <c r="AT866" s="1"/>
      <c r="AU866" s="1"/>
      <c r="AV866" s="1"/>
      <c r="AW866" s="1"/>
      <c r="AX866" s="1"/>
      <c r="AY866" s="1"/>
      <c r="AZ866" s="1"/>
      <c r="BA866" s="1"/>
      <c r="BB866" s="1"/>
      <c r="BC866" s="1"/>
      <c r="BD866" s="1"/>
      <c r="BE866" s="1"/>
      <c r="BF866" s="1"/>
      <c r="BG866" s="1"/>
      <c r="BH866" s="1"/>
      <c r="BI866" s="1"/>
      <c r="BJ866" s="1"/>
      <c r="BK866" s="1"/>
      <c r="BL866" s="1"/>
      <c r="BM866" s="1"/>
      <c r="BN866" s="1"/>
      <c r="BO866" s="1"/>
      <c r="BP866" s="1"/>
      <c r="BQ866" s="1"/>
      <c r="BR866" s="1"/>
    </row>
    <row r="867" spans="1:70" ht="14.25" customHeight="1" x14ac:dyDescent="0.3">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c r="AC867" s="1"/>
      <c r="AD867" s="1"/>
      <c r="AE867" s="1"/>
      <c r="AF867" s="1"/>
      <c r="AG867" s="1"/>
      <c r="AH867" s="1"/>
      <c r="AI867" s="1"/>
      <c r="AJ867" s="1"/>
      <c r="AK867" s="1"/>
      <c r="AL867" s="1"/>
      <c r="AM867" s="1"/>
      <c r="AN867" s="1"/>
      <c r="AO867" s="1"/>
      <c r="AP867" s="1"/>
      <c r="AQ867" s="1"/>
      <c r="AR867" s="1"/>
      <c r="AS867" s="1"/>
      <c r="AT867" s="1"/>
      <c r="AU867" s="1"/>
      <c r="AV867" s="1"/>
      <c r="AW867" s="1"/>
      <c r="AX867" s="1"/>
      <c r="AY867" s="1"/>
      <c r="AZ867" s="1"/>
      <c r="BA867" s="1"/>
      <c r="BB867" s="1"/>
      <c r="BC867" s="1"/>
      <c r="BD867" s="1"/>
      <c r="BE867" s="1"/>
      <c r="BF867" s="1"/>
      <c r="BG867" s="1"/>
      <c r="BH867" s="1"/>
      <c r="BI867" s="1"/>
      <c r="BJ867" s="1"/>
      <c r="BK867" s="1"/>
      <c r="BL867" s="1"/>
      <c r="BM867" s="1"/>
      <c r="BN867" s="1"/>
      <c r="BO867" s="1"/>
      <c r="BP867" s="1"/>
      <c r="BQ867" s="1"/>
      <c r="BR867" s="1"/>
    </row>
    <row r="868" spans="1:70" ht="14.25" customHeight="1" x14ac:dyDescent="0.3">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c r="AC868" s="1"/>
      <c r="AD868" s="1"/>
      <c r="AE868" s="1"/>
      <c r="AF868" s="1"/>
      <c r="AG868" s="1"/>
      <c r="AH868" s="1"/>
      <c r="AI868" s="1"/>
      <c r="AJ868" s="1"/>
      <c r="AK868" s="1"/>
      <c r="AL868" s="1"/>
      <c r="AM868" s="1"/>
      <c r="AN868" s="1"/>
      <c r="AO868" s="1"/>
      <c r="AP868" s="1"/>
      <c r="AQ868" s="1"/>
      <c r="AR868" s="1"/>
      <c r="AS868" s="1"/>
      <c r="AT868" s="1"/>
      <c r="AU868" s="1"/>
      <c r="AV868" s="1"/>
      <c r="AW868" s="1"/>
      <c r="AX868" s="1"/>
      <c r="AY868" s="1"/>
      <c r="AZ868" s="1"/>
      <c r="BA868" s="1"/>
      <c r="BB868" s="1"/>
      <c r="BC868" s="1"/>
      <c r="BD868" s="1"/>
      <c r="BE868" s="1"/>
      <c r="BF868" s="1"/>
      <c r="BG868" s="1"/>
      <c r="BH868" s="1"/>
      <c r="BI868" s="1"/>
      <c r="BJ868" s="1"/>
      <c r="BK868" s="1"/>
      <c r="BL868" s="1"/>
      <c r="BM868" s="1"/>
      <c r="BN868" s="1"/>
      <c r="BO868" s="1"/>
      <c r="BP868" s="1"/>
      <c r="BQ868" s="1"/>
      <c r="BR868" s="1"/>
    </row>
    <row r="869" spans="1:70" ht="14.25" customHeight="1" x14ac:dyDescent="0.3">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c r="AC869" s="1"/>
      <c r="AD869" s="1"/>
      <c r="AE869" s="1"/>
      <c r="AF869" s="1"/>
      <c r="AG869" s="1"/>
      <c r="AH869" s="1"/>
      <c r="AI869" s="1"/>
      <c r="AJ869" s="1"/>
      <c r="AK869" s="1"/>
      <c r="AL869" s="1"/>
      <c r="AM869" s="1"/>
      <c r="AN869" s="1"/>
      <c r="AO869" s="1"/>
      <c r="AP869" s="1"/>
      <c r="AQ869" s="1"/>
      <c r="AR869" s="1"/>
      <c r="AS869" s="1"/>
      <c r="AT869" s="1"/>
      <c r="AU869" s="1"/>
      <c r="AV869" s="1"/>
      <c r="AW869" s="1"/>
      <c r="AX869" s="1"/>
      <c r="AY869" s="1"/>
      <c r="AZ869" s="1"/>
      <c r="BA869" s="1"/>
      <c r="BB869" s="1"/>
      <c r="BC869" s="1"/>
      <c r="BD869" s="1"/>
      <c r="BE869" s="1"/>
      <c r="BF869" s="1"/>
      <c r="BG869" s="1"/>
      <c r="BH869" s="1"/>
      <c r="BI869" s="1"/>
      <c r="BJ869" s="1"/>
      <c r="BK869" s="1"/>
      <c r="BL869" s="1"/>
      <c r="BM869" s="1"/>
      <c r="BN869" s="1"/>
      <c r="BO869" s="1"/>
      <c r="BP869" s="1"/>
      <c r="BQ869" s="1"/>
      <c r="BR869" s="1"/>
    </row>
    <row r="870" spans="1:70" ht="14.25" customHeight="1" x14ac:dyDescent="0.3">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c r="AC870" s="1"/>
      <c r="AD870" s="1"/>
      <c r="AE870" s="1"/>
      <c r="AF870" s="1"/>
      <c r="AG870" s="1"/>
      <c r="AH870" s="1"/>
      <c r="AI870" s="1"/>
      <c r="AJ870" s="1"/>
      <c r="AK870" s="1"/>
      <c r="AL870" s="1"/>
      <c r="AM870" s="1"/>
      <c r="AN870" s="1"/>
      <c r="AO870" s="1"/>
      <c r="AP870" s="1"/>
      <c r="AQ870" s="1"/>
      <c r="AR870" s="1"/>
      <c r="AS870" s="1"/>
      <c r="AT870" s="1"/>
      <c r="AU870" s="1"/>
      <c r="AV870" s="1"/>
      <c r="AW870" s="1"/>
      <c r="AX870" s="1"/>
      <c r="AY870" s="1"/>
      <c r="AZ870" s="1"/>
      <c r="BA870" s="1"/>
      <c r="BB870" s="1"/>
      <c r="BC870" s="1"/>
      <c r="BD870" s="1"/>
      <c r="BE870" s="1"/>
      <c r="BF870" s="1"/>
      <c r="BG870" s="1"/>
      <c r="BH870" s="1"/>
      <c r="BI870" s="1"/>
      <c r="BJ870" s="1"/>
      <c r="BK870" s="1"/>
      <c r="BL870" s="1"/>
      <c r="BM870" s="1"/>
      <c r="BN870" s="1"/>
      <c r="BO870" s="1"/>
      <c r="BP870" s="1"/>
      <c r="BQ870" s="1"/>
      <c r="BR870" s="1"/>
    </row>
    <row r="871" spans="1:70" ht="14.25" customHeight="1" x14ac:dyDescent="0.3">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c r="AC871" s="1"/>
      <c r="AD871" s="1"/>
      <c r="AE871" s="1"/>
      <c r="AF871" s="1"/>
      <c r="AG871" s="1"/>
      <c r="AH871" s="1"/>
      <c r="AI871" s="1"/>
      <c r="AJ871" s="1"/>
      <c r="AK871" s="1"/>
      <c r="AL871" s="1"/>
      <c r="AM871" s="1"/>
      <c r="AN871" s="1"/>
      <c r="AO871" s="1"/>
      <c r="AP871" s="1"/>
      <c r="AQ871" s="1"/>
      <c r="AR871" s="1"/>
      <c r="AS871" s="1"/>
      <c r="AT871" s="1"/>
      <c r="AU871" s="1"/>
      <c r="AV871" s="1"/>
      <c r="AW871" s="1"/>
      <c r="AX871" s="1"/>
      <c r="AY871" s="1"/>
      <c r="AZ871" s="1"/>
      <c r="BA871" s="1"/>
      <c r="BB871" s="1"/>
      <c r="BC871" s="1"/>
      <c r="BD871" s="1"/>
      <c r="BE871" s="1"/>
      <c r="BF871" s="1"/>
      <c r="BG871" s="1"/>
      <c r="BH871" s="1"/>
      <c r="BI871" s="1"/>
      <c r="BJ871" s="1"/>
      <c r="BK871" s="1"/>
      <c r="BL871" s="1"/>
      <c r="BM871" s="1"/>
      <c r="BN871" s="1"/>
      <c r="BO871" s="1"/>
      <c r="BP871" s="1"/>
      <c r="BQ871" s="1"/>
      <c r="BR871" s="1"/>
    </row>
    <row r="872" spans="1:70" ht="14.25" customHeight="1" x14ac:dyDescent="0.3">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c r="AC872" s="1"/>
      <c r="AD872" s="1"/>
      <c r="AE872" s="1"/>
      <c r="AF872" s="1"/>
      <c r="AG872" s="1"/>
      <c r="AH872" s="1"/>
      <c r="AI872" s="1"/>
      <c r="AJ872" s="1"/>
      <c r="AK872" s="1"/>
      <c r="AL872" s="1"/>
      <c r="AM872" s="1"/>
      <c r="AN872" s="1"/>
      <c r="AO872" s="1"/>
      <c r="AP872" s="1"/>
      <c r="AQ872" s="1"/>
      <c r="AR872" s="1"/>
      <c r="AS872" s="1"/>
      <c r="AT872" s="1"/>
      <c r="AU872" s="1"/>
      <c r="AV872" s="1"/>
      <c r="AW872" s="1"/>
      <c r="AX872" s="1"/>
      <c r="AY872" s="1"/>
      <c r="AZ872" s="1"/>
      <c r="BA872" s="1"/>
      <c r="BB872" s="1"/>
      <c r="BC872" s="1"/>
      <c r="BD872" s="1"/>
      <c r="BE872" s="1"/>
      <c r="BF872" s="1"/>
      <c r="BG872" s="1"/>
      <c r="BH872" s="1"/>
      <c r="BI872" s="1"/>
      <c r="BJ872" s="1"/>
      <c r="BK872" s="1"/>
      <c r="BL872" s="1"/>
      <c r="BM872" s="1"/>
      <c r="BN872" s="1"/>
      <c r="BO872" s="1"/>
      <c r="BP872" s="1"/>
      <c r="BQ872" s="1"/>
      <c r="BR872" s="1"/>
    </row>
    <row r="873" spans="1:70" ht="14.25" customHeight="1" x14ac:dyDescent="0.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c r="AC873" s="1"/>
      <c r="AD873" s="1"/>
      <c r="AE873" s="1"/>
      <c r="AF873" s="1"/>
      <c r="AG873" s="1"/>
      <c r="AH873" s="1"/>
      <c r="AI873" s="1"/>
      <c r="AJ873" s="1"/>
      <c r="AK873" s="1"/>
      <c r="AL873" s="1"/>
      <c r="AM873" s="1"/>
      <c r="AN873" s="1"/>
      <c r="AO873" s="1"/>
      <c r="AP873" s="1"/>
      <c r="AQ873" s="1"/>
      <c r="AR873" s="1"/>
      <c r="AS873" s="1"/>
      <c r="AT873" s="1"/>
      <c r="AU873" s="1"/>
      <c r="AV873" s="1"/>
      <c r="AW873" s="1"/>
      <c r="AX873" s="1"/>
      <c r="AY873" s="1"/>
      <c r="AZ873" s="1"/>
      <c r="BA873" s="1"/>
      <c r="BB873" s="1"/>
      <c r="BC873" s="1"/>
      <c r="BD873" s="1"/>
      <c r="BE873" s="1"/>
      <c r="BF873" s="1"/>
      <c r="BG873" s="1"/>
      <c r="BH873" s="1"/>
      <c r="BI873" s="1"/>
      <c r="BJ873" s="1"/>
      <c r="BK873" s="1"/>
      <c r="BL873" s="1"/>
      <c r="BM873" s="1"/>
      <c r="BN873" s="1"/>
      <c r="BO873" s="1"/>
      <c r="BP873" s="1"/>
      <c r="BQ873" s="1"/>
      <c r="BR873" s="1"/>
    </row>
    <row r="874" spans="1:70" ht="14.25" customHeight="1" x14ac:dyDescent="0.3">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c r="AC874" s="1"/>
      <c r="AD874" s="1"/>
      <c r="AE874" s="1"/>
      <c r="AF874" s="1"/>
      <c r="AG874" s="1"/>
      <c r="AH874" s="1"/>
      <c r="AI874" s="1"/>
      <c r="AJ874" s="1"/>
      <c r="AK874" s="1"/>
      <c r="AL874" s="1"/>
      <c r="AM874" s="1"/>
      <c r="AN874" s="1"/>
      <c r="AO874" s="1"/>
      <c r="AP874" s="1"/>
      <c r="AQ874" s="1"/>
      <c r="AR874" s="1"/>
      <c r="AS874" s="1"/>
      <c r="AT874" s="1"/>
      <c r="AU874" s="1"/>
      <c r="AV874" s="1"/>
      <c r="AW874" s="1"/>
      <c r="AX874" s="1"/>
      <c r="AY874" s="1"/>
      <c r="AZ874" s="1"/>
      <c r="BA874" s="1"/>
      <c r="BB874" s="1"/>
      <c r="BC874" s="1"/>
      <c r="BD874" s="1"/>
      <c r="BE874" s="1"/>
      <c r="BF874" s="1"/>
      <c r="BG874" s="1"/>
      <c r="BH874" s="1"/>
      <c r="BI874" s="1"/>
      <c r="BJ874" s="1"/>
      <c r="BK874" s="1"/>
      <c r="BL874" s="1"/>
      <c r="BM874" s="1"/>
      <c r="BN874" s="1"/>
      <c r="BO874" s="1"/>
      <c r="BP874" s="1"/>
      <c r="BQ874" s="1"/>
      <c r="BR874" s="1"/>
    </row>
    <row r="875" spans="1:70" ht="14.25" customHeight="1" x14ac:dyDescent="0.3">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c r="AC875" s="1"/>
      <c r="AD875" s="1"/>
      <c r="AE875" s="1"/>
      <c r="AF875" s="1"/>
      <c r="AG875" s="1"/>
      <c r="AH875" s="1"/>
      <c r="AI875" s="1"/>
      <c r="AJ875" s="1"/>
      <c r="AK875" s="1"/>
      <c r="AL875" s="1"/>
      <c r="AM875" s="1"/>
      <c r="AN875" s="1"/>
      <c r="AO875" s="1"/>
      <c r="AP875" s="1"/>
      <c r="AQ875" s="1"/>
      <c r="AR875" s="1"/>
      <c r="AS875" s="1"/>
      <c r="AT875" s="1"/>
      <c r="AU875" s="1"/>
      <c r="AV875" s="1"/>
      <c r="AW875" s="1"/>
      <c r="AX875" s="1"/>
      <c r="AY875" s="1"/>
      <c r="AZ875" s="1"/>
      <c r="BA875" s="1"/>
      <c r="BB875" s="1"/>
      <c r="BC875" s="1"/>
      <c r="BD875" s="1"/>
      <c r="BE875" s="1"/>
      <c r="BF875" s="1"/>
      <c r="BG875" s="1"/>
      <c r="BH875" s="1"/>
      <c r="BI875" s="1"/>
      <c r="BJ875" s="1"/>
      <c r="BK875" s="1"/>
      <c r="BL875" s="1"/>
      <c r="BM875" s="1"/>
      <c r="BN875" s="1"/>
      <c r="BO875" s="1"/>
      <c r="BP875" s="1"/>
      <c r="BQ875" s="1"/>
      <c r="BR875" s="1"/>
    </row>
    <row r="876" spans="1:70" ht="14.25" customHeight="1" x14ac:dyDescent="0.3">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c r="AC876" s="1"/>
      <c r="AD876" s="1"/>
      <c r="AE876" s="1"/>
      <c r="AF876" s="1"/>
      <c r="AG876" s="1"/>
      <c r="AH876" s="1"/>
      <c r="AI876" s="1"/>
      <c r="AJ876" s="1"/>
      <c r="AK876" s="1"/>
      <c r="AL876" s="1"/>
      <c r="AM876" s="1"/>
      <c r="AN876" s="1"/>
      <c r="AO876" s="1"/>
      <c r="AP876" s="1"/>
      <c r="AQ876" s="1"/>
      <c r="AR876" s="1"/>
      <c r="AS876" s="1"/>
      <c r="AT876" s="1"/>
      <c r="AU876" s="1"/>
      <c r="AV876" s="1"/>
      <c r="AW876" s="1"/>
      <c r="AX876" s="1"/>
      <c r="AY876" s="1"/>
      <c r="AZ876" s="1"/>
      <c r="BA876" s="1"/>
      <c r="BB876" s="1"/>
      <c r="BC876" s="1"/>
      <c r="BD876" s="1"/>
      <c r="BE876" s="1"/>
      <c r="BF876" s="1"/>
      <c r="BG876" s="1"/>
      <c r="BH876" s="1"/>
      <c r="BI876" s="1"/>
      <c r="BJ876" s="1"/>
      <c r="BK876" s="1"/>
      <c r="BL876" s="1"/>
      <c r="BM876" s="1"/>
      <c r="BN876" s="1"/>
      <c r="BO876" s="1"/>
      <c r="BP876" s="1"/>
      <c r="BQ876" s="1"/>
      <c r="BR876" s="1"/>
    </row>
    <row r="877" spans="1:70" ht="14.25" customHeight="1" x14ac:dyDescent="0.3">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c r="AC877" s="1"/>
      <c r="AD877" s="1"/>
      <c r="AE877" s="1"/>
      <c r="AF877" s="1"/>
      <c r="AG877" s="1"/>
      <c r="AH877" s="1"/>
      <c r="AI877" s="1"/>
      <c r="AJ877" s="1"/>
      <c r="AK877" s="1"/>
      <c r="AL877" s="1"/>
      <c r="AM877" s="1"/>
      <c r="AN877" s="1"/>
      <c r="AO877" s="1"/>
      <c r="AP877" s="1"/>
      <c r="AQ877" s="1"/>
      <c r="AR877" s="1"/>
      <c r="AS877" s="1"/>
      <c r="AT877" s="1"/>
      <c r="AU877" s="1"/>
      <c r="AV877" s="1"/>
      <c r="AW877" s="1"/>
      <c r="AX877" s="1"/>
      <c r="AY877" s="1"/>
      <c r="AZ877" s="1"/>
      <c r="BA877" s="1"/>
      <c r="BB877" s="1"/>
      <c r="BC877" s="1"/>
      <c r="BD877" s="1"/>
      <c r="BE877" s="1"/>
      <c r="BF877" s="1"/>
      <c r="BG877" s="1"/>
      <c r="BH877" s="1"/>
      <c r="BI877" s="1"/>
      <c r="BJ877" s="1"/>
      <c r="BK877" s="1"/>
      <c r="BL877" s="1"/>
      <c r="BM877" s="1"/>
      <c r="BN877" s="1"/>
      <c r="BO877" s="1"/>
      <c r="BP877" s="1"/>
      <c r="BQ877" s="1"/>
      <c r="BR877" s="1"/>
    </row>
    <row r="878" spans="1:70" ht="14.25" customHeight="1" x14ac:dyDescent="0.3">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c r="AC878" s="1"/>
      <c r="AD878" s="1"/>
      <c r="AE878" s="1"/>
      <c r="AF878" s="1"/>
      <c r="AG878" s="1"/>
      <c r="AH878" s="1"/>
      <c r="AI878" s="1"/>
      <c r="AJ878" s="1"/>
      <c r="AK878" s="1"/>
      <c r="AL878" s="1"/>
      <c r="AM878" s="1"/>
      <c r="AN878" s="1"/>
      <c r="AO878" s="1"/>
      <c r="AP878" s="1"/>
      <c r="AQ878" s="1"/>
      <c r="AR878" s="1"/>
      <c r="AS878" s="1"/>
      <c r="AT878" s="1"/>
      <c r="AU878" s="1"/>
      <c r="AV878" s="1"/>
      <c r="AW878" s="1"/>
      <c r="AX878" s="1"/>
      <c r="AY878" s="1"/>
      <c r="AZ878" s="1"/>
      <c r="BA878" s="1"/>
      <c r="BB878" s="1"/>
      <c r="BC878" s="1"/>
      <c r="BD878" s="1"/>
      <c r="BE878" s="1"/>
      <c r="BF878" s="1"/>
      <c r="BG878" s="1"/>
      <c r="BH878" s="1"/>
      <c r="BI878" s="1"/>
      <c r="BJ878" s="1"/>
      <c r="BK878" s="1"/>
      <c r="BL878" s="1"/>
      <c r="BM878" s="1"/>
      <c r="BN878" s="1"/>
      <c r="BO878" s="1"/>
      <c r="BP878" s="1"/>
      <c r="BQ878" s="1"/>
      <c r="BR878" s="1"/>
    </row>
    <row r="879" spans="1:70" ht="14.25" customHeight="1" x14ac:dyDescent="0.3">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c r="AC879" s="1"/>
      <c r="AD879" s="1"/>
      <c r="AE879" s="1"/>
      <c r="AF879" s="1"/>
      <c r="AG879" s="1"/>
      <c r="AH879" s="1"/>
      <c r="AI879" s="1"/>
      <c r="AJ879" s="1"/>
      <c r="AK879" s="1"/>
      <c r="AL879" s="1"/>
      <c r="AM879" s="1"/>
      <c r="AN879" s="1"/>
      <c r="AO879" s="1"/>
      <c r="AP879" s="1"/>
      <c r="AQ879" s="1"/>
      <c r="AR879" s="1"/>
      <c r="AS879" s="1"/>
      <c r="AT879" s="1"/>
      <c r="AU879" s="1"/>
      <c r="AV879" s="1"/>
      <c r="AW879" s="1"/>
      <c r="AX879" s="1"/>
      <c r="AY879" s="1"/>
      <c r="AZ879" s="1"/>
      <c r="BA879" s="1"/>
      <c r="BB879" s="1"/>
      <c r="BC879" s="1"/>
      <c r="BD879" s="1"/>
      <c r="BE879" s="1"/>
      <c r="BF879" s="1"/>
      <c r="BG879" s="1"/>
      <c r="BH879" s="1"/>
      <c r="BI879" s="1"/>
      <c r="BJ879" s="1"/>
      <c r="BK879" s="1"/>
      <c r="BL879" s="1"/>
      <c r="BM879" s="1"/>
      <c r="BN879" s="1"/>
      <c r="BO879" s="1"/>
      <c r="BP879" s="1"/>
      <c r="BQ879" s="1"/>
      <c r="BR879" s="1"/>
    </row>
    <row r="880" spans="1:70" ht="14.25" customHeight="1" x14ac:dyDescent="0.3">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c r="AC880" s="1"/>
      <c r="AD880" s="1"/>
      <c r="AE880" s="1"/>
      <c r="AF880" s="1"/>
      <c r="AG880" s="1"/>
      <c r="AH880" s="1"/>
      <c r="AI880" s="1"/>
      <c r="AJ880" s="1"/>
      <c r="AK880" s="1"/>
      <c r="AL880" s="1"/>
      <c r="AM880" s="1"/>
      <c r="AN880" s="1"/>
      <c r="AO880" s="1"/>
      <c r="AP880" s="1"/>
      <c r="AQ880" s="1"/>
      <c r="AR880" s="1"/>
      <c r="AS880" s="1"/>
      <c r="AT880" s="1"/>
      <c r="AU880" s="1"/>
      <c r="AV880" s="1"/>
      <c r="AW880" s="1"/>
      <c r="AX880" s="1"/>
      <c r="AY880" s="1"/>
      <c r="AZ880" s="1"/>
      <c r="BA880" s="1"/>
      <c r="BB880" s="1"/>
      <c r="BC880" s="1"/>
      <c r="BD880" s="1"/>
      <c r="BE880" s="1"/>
      <c r="BF880" s="1"/>
      <c r="BG880" s="1"/>
      <c r="BH880" s="1"/>
      <c r="BI880" s="1"/>
      <c r="BJ880" s="1"/>
      <c r="BK880" s="1"/>
      <c r="BL880" s="1"/>
      <c r="BM880" s="1"/>
      <c r="BN880" s="1"/>
      <c r="BO880" s="1"/>
      <c r="BP880" s="1"/>
      <c r="BQ880" s="1"/>
      <c r="BR880" s="1"/>
    </row>
    <row r="881" spans="1:70" ht="14.25" customHeight="1" x14ac:dyDescent="0.3">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c r="AC881" s="1"/>
      <c r="AD881" s="1"/>
      <c r="AE881" s="1"/>
      <c r="AF881" s="1"/>
      <c r="AG881" s="1"/>
      <c r="AH881" s="1"/>
      <c r="AI881" s="1"/>
      <c r="AJ881" s="1"/>
      <c r="AK881" s="1"/>
      <c r="AL881" s="1"/>
      <c r="AM881" s="1"/>
      <c r="AN881" s="1"/>
      <c r="AO881" s="1"/>
      <c r="AP881" s="1"/>
      <c r="AQ881" s="1"/>
      <c r="AR881" s="1"/>
      <c r="AS881" s="1"/>
      <c r="AT881" s="1"/>
      <c r="AU881" s="1"/>
      <c r="AV881" s="1"/>
      <c r="AW881" s="1"/>
      <c r="AX881" s="1"/>
      <c r="AY881" s="1"/>
      <c r="AZ881" s="1"/>
      <c r="BA881" s="1"/>
      <c r="BB881" s="1"/>
      <c r="BC881" s="1"/>
      <c r="BD881" s="1"/>
      <c r="BE881" s="1"/>
      <c r="BF881" s="1"/>
      <c r="BG881" s="1"/>
      <c r="BH881" s="1"/>
      <c r="BI881" s="1"/>
      <c r="BJ881" s="1"/>
      <c r="BK881" s="1"/>
      <c r="BL881" s="1"/>
      <c r="BM881" s="1"/>
      <c r="BN881" s="1"/>
      <c r="BO881" s="1"/>
      <c r="BP881" s="1"/>
      <c r="BQ881" s="1"/>
      <c r="BR881" s="1"/>
    </row>
    <row r="882" spans="1:70" ht="14.25" customHeight="1" x14ac:dyDescent="0.3">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c r="AC882" s="1"/>
      <c r="AD882" s="1"/>
      <c r="AE882" s="1"/>
      <c r="AF882" s="1"/>
      <c r="AG882" s="1"/>
      <c r="AH882" s="1"/>
      <c r="AI882" s="1"/>
      <c r="AJ882" s="1"/>
      <c r="AK882" s="1"/>
      <c r="AL882" s="1"/>
      <c r="AM882" s="1"/>
      <c r="AN882" s="1"/>
      <c r="AO882" s="1"/>
      <c r="AP882" s="1"/>
      <c r="AQ882" s="1"/>
      <c r="AR882" s="1"/>
      <c r="AS882" s="1"/>
      <c r="AT882" s="1"/>
      <c r="AU882" s="1"/>
      <c r="AV882" s="1"/>
      <c r="AW882" s="1"/>
      <c r="AX882" s="1"/>
      <c r="AY882" s="1"/>
      <c r="AZ882" s="1"/>
      <c r="BA882" s="1"/>
      <c r="BB882" s="1"/>
      <c r="BC882" s="1"/>
      <c r="BD882" s="1"/>
      <c r="BE882" s="1"/>
      <c r="BF882" s="1"/>
      <c r="BG882" s="1"/>
      <c r="BH882" s="1"/>
      <c r="BI882" s="1"/>
      <c r="BJ882" s="1"/>
      <c r="BK882" s="1"/>
      <c r="BL882" s="1"/>
      <c r="BM882" s="1"/>
      <c r="BN882" s="1"/>
      <c r="BO882" s="1"/>
      <c r="BP882" s="1"/>
      <c r="BQ882" s="1"/>
      <c r="BR882" s="1"/>
    </row>
    <row r="883" spans="1:70" ht="14.25" customHeight="1" x14ac:dyDescent="0.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c r="AC883" s="1"/>
      <c r="AD883" s="1"/>
      <c r="AE883" s="1"/>
      <c r="AF883" s="1"/>
      <c r="AG883" s="1"/>
      <c r="AH883" s="1"/>
      <c r="AI883" s="1"/>
      <c r="AJ883" s="1"/>
      <c r="AK883" s="1"/>
      <c r="AL883" s="1"/>
      <c r="AM883" s="1"/>
      <c r="AN883" s="1"/>
      <c r="AO883" s="1"/>
      <c r="AP883" s="1"/>
      <c r="AQ883" s="1"/>
      <c r="AR883" s="1"/>
      <c r="AS883" s="1"/>
      <c r="AT883" s="1"/>
      <c r="AU883" s="1"/>
      <c r="AV883" s="1"/>
      <c r="AW883" s="1"/>
      <c r="AX883" s="1"/>
      <c r="AY883" s="1"/>
      <c r="AZ883" s="1"/>
      <c r="BA883" s="1"/>
      <c r="BB883" s="1"/>
      <c r="BC883" s="1"/>
      <c r="BD883" s="1"/>
      <c r="BE883" s="1"/>
      <c r="BF883" s="1"/>
      <c r="BG883" s="1"/>
      <c r="BH883" s="1"/>
      <c r="BI883" s="1"/>
      <c r="BJ883" s="1"/>
      <c r="BK883" s="1"/>
      <c r="BL883" s="1"/>
      <c r="BM883" s="1"/>
      <c r="BN883" s="1"/>
      <c r="BO883" s="1"/>
      <c r="BP883" s="1"/>
      <c r="BQ883" s="1"/>
      <c r="BR883" s="1"/>
    </row>
    <row r="884" spans="1:70" ht="14.25" customHeight="1" x14ac:dyDescent="0.3">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c r="AC884" s="1"/>
      <c r="AD884" s="1"/>
      <c r="AE884" s="1"/>
      <c r="AF884" s="1"/>
      <c r="AG884" s="1"/>
      <c r="AH884" s="1"/>
      <c r="AI884" s="1"/>
      <c r="AJ884" s="1"/>
      <c r="AK884" s="1"/>
      <c r="AL884" s="1"/>
      <c r="AM884" s="1"/>
      <c r="AN884" s="1"/>
      <c r="AO884" s="1"/>
      <c r="AP884" s="1"/>
      <c r="AQ884" s="1"/>
      <c r="AR884" s="1"/>
      <c r="AS884" s="1"/>
      <c r="AT884" s="1"/>
      <c r="AU884" s="1"/>
      <c r="AV884" s="1"/>
      <c r="AW884" s="1"/>
      <c r="AX884" s="1"/>
      <c r="AY884" s="1"/>
      <c r="AZ884" s="1"/>
      <c r="BA884" s="1"/>
      <c r="BB884" s="1"/>
      <c r="BC884" s="1"/>
      <c r="BD884" s="1"/>
      <c r="BE884" s="1"/>
      <c r="BF884" s="1"/>
      <c r="BG884" s="1"/>
      <c r="BH884" s="1"/>
      <c r="BI884" s="1"/>
      <c r="BJ884" s="1"/>
      <c r="BK884" s="1"/>
      <c r="BL884" s="1"/>
      <c r="BM884" s="1"/>
      <c r="BN884" s="1"/>
      <c r="BO884" s="1"/>
      <c r="BP884" s="1"/>
      <c r="BQ884" s="1"/>
      <c r="BR884" s="1"/>
    </row>
    <row r="885" spans="1:70" ht="14.25" customHeight="1" x14ac:dyDescent="0.3">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c r="AC885" s="1"/>
      <c r="AD885" s="1"/>
      <c r="AE885" s="1"/>
      <c r="AF885" s="1"/>
      <c r="AG885" s="1"/>
      <c r="AH885" s="1"/>
      <c r="AI885" s="1"/>
      <c r="AJ885" s="1"/>
      <c r="AK885" s="1"/>
      <c r="AL885" s="1"/>
      <c r="AM885" s="1"/>
      <c r="AN885" s="1"/>
      <c r="AO885" s="1"/>
      <c r="AP885" s="1"/>
      <c r="AQ885" s="1"/>
      <c r="AR885" s="1"/>
      <c r="AS885" s="1"/>
      <c r="AT885" s="1"/>
      <c r="AU885" s="1"/>
      <c r="AV885" s="1"/>
      <c r="AW885" s="1"/>
      <c r="AX885" s="1"/>
      <c r="AY885" s="1"/>
      <c r="AZ885" s="1"/>
      <c r="BA885" s="1"/>
      <c r="BB885" s="1"/>
      <c r="BC885" s="1"/>
      <c r="BD885" s="1"/>
      <c r="BE885" s="1"/>
      <c r="BF885" s="1"/>
      <c r="BG885" s="1"/>
      <c r="BH885" s="1"/>
      <c r="BI885" s="1"/>
      <c r="BJ885" s="1"/>
      <c r="BK885" s="1"/>
      <c r="BL885" s="1"/>
      <c r="BM885" s="1"/>
      <c r="BN885" s="1"/>
      <c r="BO885" s="1"/>
      <c r="BP885" s="1"/>
      <c r="BQ885" s="1"/>
      <c r="BR885" s="1"/>
    </row>
    <row r="886" spans="1:70" ht="14.25" customHeight="1" x14ac:dyDescent="0.3">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c r="AC886" s="1"/>
      <c r="AD886" s="1"/>
      <c r="AE886" s="1"/>
      <c r="AF886" s="1"/>
      <c r="AG886" s="1"/>
      <c r="AH886" s="1"/>
      <c r="AI886" s="1"/>
      <c r="AJ886" s="1"/>
      <c r="AK886" s="1"/>
      <c r="AL886" s="1"/>
      <c r="AM886" s="1"/>
      <c r="AN886" s="1"/>
      <c r="AO886" s="1"/>
      <c r="AP886" s="1"/>
      <c r="AQ886" s="1"/>
      <c r="AR886" s="1"/>
      <c r="AS886" s="1"/>
      <c r="AT886" s="1"/>
      <c r="AU886" s="1"/>
      <c r="AV886" s="1"/>
      <c r="AW886" s="1"/>
      <c r="AX886" s="1"/>
      <c r="AY886" s="1"/>
      <c r="AZ886" s="1"/>
      <c r="BA886" s="1"/>
      <c r="BB886" s="1"/>
      <c r="BC886" s="1"/>
      <c r="BD886" s="1"/>
      <c r="BE886" s="1"/>
      <c r="BF886" s="1"/>
      <c r="BG886" s="1"/>
      <c r="BH886" s="1"/>
      <c r="BI886" s="1"/>
      <c r="BJ886" s="1"/>
      <c r="BK886" s="1"/>
      <c r="BL886" s="1"/>
      <c r="BM886" s="1"/>
      <c r="BN886" s="1"/>
      <c r="BO886" s="1"/>
      <c r="BP886" s="1"/>
      <c r="BQ886" s="1"/>
      <c r="BR886" s="1"/>
    </row>
    <row r="887" spans="1:70" ht="14.25" customHeight="1" x14ac:dyDescent="0.3">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c r="AC887" s="1"/>
      <c r="AD887" s="1"/>
      <c r="AE887" s="1"/>
      <c r="AF887" s="1"/>
      <c r="AG887" s="1"/>
      <c r="AH887" s="1"/>
      <c r="AI887" s="1"/>
      <c r="AJ887" s="1"/>
      <c r="AK887" s="1"/>
      <c r="AL887" s="1"/>
      <c r="AM887" s="1"/>
      <c r="AN887" s="1"/>
      <c r="AO887" s="1"/>
      <c r="AP887" s="1"/>
      <c r="AQ887" s="1"/>
      <c r="AR887" s="1"/>
      <c r="AS887" s="1"/>
      <c r="AT887" s="1"/>
      <c r="AU887" s="1"/>
      <c r="AV887" s="1"/>
      <c r="AW887" s="1"/>
      <c r="AX887" s="1"/>
      <c r="AY887" s="1"/>
      <c r="AZ887" s="1"/>
      <c r="BA887" s="1"/>
      <c r="BB887" s="1"/>
      <c r="BC887" s="1"/>
      <c r="BD887" s="1"/>
      <c r="BE887" s="1"/>
      <c r="BF887" s="1"/>
      <c r="BG887" s="1"/>
      <c r="BH887" s="1"/>
      <c r="BI887" s="1"/>
      <c r="BJ887" s="1"/>
      <c r="BK887" s="1"/>
      <c r="BL887" s="1"/>
      <c r="BM887" s="1"/>
      <c r="BN887" s="1"/>
      <c r="BO887" s="1"/>
      <c r="BP887" s="1"/>
      <c r="BQ887" s="1"/>
      <c r="BR887" s="1"/>
    </row>
    <row r="888" spans="1:70" ht="14.25" customHeight="1" x14ac:dyDescent="0.3">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c r="AC888" s="1"/>
      <c r="AD888" s="1"/>
      <c r="AE888" s="1"/>
      <c r="AF888" s="1"/>
      <c r="AG888" s="1"/>
      <c r="AH888" s="1"/>
      <c r="AI888" s="1"/>
      <c r="AJ888" s="1"/>
      <c r="AK888" s="1"/>
      <c r="AL888" s="1"/>
      <c r="AM888" s="1"/>
      <c r="AN888" s="1"/>
      <c r="AO888" s="1"/>
      <c r="AP888" s="1"/>
      <c r="AQ888" s="1"/>
      <c r="AR888" s="1"/>
      <c r="AS888" s="1"/>
      <c r="AT888" s="1"/>
      <c r="AU888" s="1"/>
      <c r="AV888" s="1"/>
      <c r="AW888" s="1"/>
      <c r="AX888" s="1"/>
      <c r="AY888" s="1"/>
      <c r="AZ888" s="1"/>
      <c r="BA888" s="1"/>
      <c r="BB888" s="1"/>
      <c r="BC888" s="1"/>
      <c r="BD888" s="1"/>
      <c r="BE888" s="1"/>
      <c r="BF888" s="1"/>
      <c r="BG888" s="1"/>
      <c r="BH888" s="1"/>
      <c r="BI888" s="1"/>
      <c r="BJ888" s="1"/>
      <c r="BK888" s="1"/>
      <c r="BL888" s="1"/>
      <c r="BM888" s="1"/>
      <c r="BN888" s="1"/>
      <c r="BO888" s="1"/>
      <c r="BP888" s="1"/>
      <c r="BQ888" s="1"/>
      <c r="BR888" s="1"/>
    </row>
    <row r="889" spans="1:70" ht="14.25" customHeight="1" x14ac:dyDescent="0.3">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c r="AC889" s="1"/>
      <c r="AD889" s="1"/>
      <c r="AE889" s="1"/>
      <c r="AF889" s="1"/>
      <c r="AG889" s="1"/>
      <c r="AH889" s="1"/>
      <c r="AI889" s="1"/>
      <c r="AJ889" s="1"/>
      <c r="AK889" s="1"/>
      <c r="AL889" s="1"/>
      <c r="AM889" s="1"/>
      <c r="AN889" s="1"/>
      <c r="AO889" s="1"/>
      <c r="AP889" s="1"/>
      <c r="AQ889" s="1"/>
      <c r="AR889" s="1"/>
      <c r="AS889" s="1"/>
      <c r="AT889" s="1"/>
      <c r="AU889" s="1"/>
      <c r="AV889" s="1"/>
      <c r="AW889" s="1"/>
      <c r="AX889" s="1"/>
      <c r="AY889" s="1"/>
      <c r="AZ889" s="1"/>
      <c r="BA889" s="1"/>
      <c r="BB889" s="1"/>
      <c r="BC889" s="1"/>
      <c r="BD889" s="1"/>
      <c r="BE889" s="1"/>
      <c r="BF889" s="1"/>
      <c r="BG889" s="1"/>
      <c r="BH889" s="1"/>
      <c r="BI889" s="1"/>
      <c r="BJ889" s="1"/>
      <c r="BK889" s="1"/>
      <c r="BL889" s="1"/>
      <c r="BM889" s="1"/>
      <c r="BN889" s="1"/>
      <c r="BO889" s="1"/>
      <c r="BP889" s="1"/>
      <c r="BQ889" s="1"/>
      <c r="BR889" s="1"/>
    </row>
    <row r="890" spans="1:70" ht="14.25" customHeight="1" x14ac:dyDescent="0.3">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c r="AC890" s="1"/>
      <c r="AD890" s="1"/>
      <c r="AE890" s="1"/>
      <c r="AF890" s="1"/>
      <c r="AG890" s="1"/>
      <c r="AH890" s="1"/>
      <c r="AI890" s="1"/>
      <c r="AJ890" s="1"/>
      <c r="AK890" s="1"/>
      <c r="AL890" s="1"/>
      <c r="AM890" s="1"/>
      <c r="AN890" s="1"/>
      <c r="AO890" s="1"/>
      <c r="AP890" s="1"/>
      <c r="AQ890" s="1"/>
      <c r="AR890" s="1"/>
      <c r="AS890" s="1"/>
      <c r="AT890" s="1"/>
      <c r="AU890" s="1"/>
      <c r="AV890" s="1"/>
      <c r="AW890" s="1"/>
      <c r="AX890" s="1"/>
      <c r="AY890" s="1"/>
      <c r="AZ890" s="1"/>
      <c r="BA890" s="1"/>
      <c r="BB890" s="1"/>
      <c r="BC890" s="1"/>
      <c r="BD890" s="1"/>
      <c r="BE890" s="1"/>
      <c r="BF890" s="1"/>
      <c r="BG890" s="1"/>
      <c r="BH890" s="1"/>
      <c r="BI890" s="1"/>
      <c r="BJ890" s="1"/>
      <c r="BK890" s="1"/>
      <c r="BL890" s="1"/>
      <c r="BM890" s="1"/>
      <c r="BN890" s="1"/>
      <c r="BO890" s="1"/>
      <c r="BP890" s="1"/>
      <c r="BQ890" s="1"/>
      <c r="BR890" s="1"/>
    </row>
    <row r="891" spans="1:70" ht="14.25" customHeight="1" x14ac:dyDescent="0.3">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c r="AC891" s="1"/>
      <c r="AD891" s="1"/>
      <c r="AE891" s="1"/>
      <c r="AF891" s="1"/>
      <c r="AG891" s="1"/>
      <c r="AH891" s="1"/>
      <c r="AI891" s="1"/>
      <c r="AJ891" s="1"/>
      <c r="AK891" s="1"/>
      <c r="AL891" s="1"/>
      <c r="AM891" s="1"/>
      <c r="AN891" s="1"/>
      <c r="AO891" s="1"/>
      <c r="AP891" s="1"/>
      <c r="AQ891" s="1"/>
      <c r="AR891" s="1"/>
      <c r="AS891" s="1"/>
      <c r="AT891" s="1"/>
      <c r="AU891" s="1"/>
      <c r="AV891" s="1"/>
      <c r="AW891" s="1"/>
      <c r="AX891" s="1"/>
      <c r="AY891" s="1"/>
      <c r="AZ891" s="1"/>
      <c r="BA891" s="1"/>
      <c r="BB891" s="1"/>
      <c r="BC891" s="1"/>
      <c r="BD891" s="1"/>
      <c r="BE891" s="1"/>
      <c r="BF891" s="1"/>
      <c r="BG891" s="1"/>
      <c r="BH891" s="1"/>
      <c r="BI891" s="1"/>
      <c r="BJ891" s="1"/>
      <c r="BK891" s="1"/>
      <c r="BL891" s="1"/>
      <c r="BM891" s="1"/>
      <c r="BN891" s="1"/>
      <c r="BO891" s="1"/>
      <c r="BP891" s="1"/>
      <c r="BQ891" s="1"/>
      <c r="BR891" s="1"/>
    </row>
    <row r="892" spans="1:70" ht="14.25" customHeight="1" x14ac:dyDescent="0.3">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c r="AC892" s="1"/>
      <c r="AD892" s="1"/>
      <c r="AE892" s="1"/>
      <c r="AF892" s="1"/>
      <c r="AG892" s="1"/>
      <c r="AH892" s="1"/>
      <c r="AI892" s="1"/>
      <c r="AJ892" s="1"/>
      <c r="AK892" s="1"/>
      <c r="AL892" s="1"/>
      <c r="AM892" s="1"/>
      <c r="AN892" s="1"/>
      <c r="AO892" s="1"/>
      <c r="AP892" s="1"/>
      <c r="AQ892" s="1"/>
      <c r="AR892" s="1"/>
      <c r="AS892" s="1"/>
      <c r="AT892" s="1"/>
      <c r="AU892" s="1"/>
      <c r="AV892" s="1"/>
      <c r="AW892" s="1"/>
      <c r="AX892" s="1"/>
      <c r="AY892" s="1"/>
      <c r="AZ892" s="1"/>
      <c r="BA892" s="1"/>
      <c r="BB892" s="1"/>
      <c r="BC892" s="1"/>
      <c r="BD892" s="1"/>
      <c r="BE892" s="1"/>
      <c r="BF892" s="1"/>
      <c r="BG892" s="1"/>
      <c r="BH892" s="1"/>
      <c r="BI892" s="1"/>
      <c r="BJ892" s="1"/>
      <c r="BK892" s="1"/>
      <c r="BL892" s="1"/>
      <c r="BM892" s="1"/>
      <c r="BN892" s="1"/>
      <c r="BO892" s="1"/>
      <c r="BP892" s="1"/>
      <c r="BQ892" s="1"/>
      <c r="BR892" s="1"/>
    </row>
    <row r="893" spans="1:70" ht="14.25" customHeight="1" x14ac:dyDescent="0.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c r="AC893" s="1"/>
      <c r="AD893" s="1"/>
      <c r="AE893" s="1"/>
      <c r="AF893" s="1"/>
      <c r="AG893" s="1"/>
      <c r="AH893" s="1"/>
      <c r="AI893" s="1"/>
      <c r="AJ893" s="1"/>
      <c r="AK893" s="1"/>
      <c r="AL893" s="1"/>
      <c r="AM893" s="1"/>
      <c r="AN893" s="1"/>
      <c r="AO893" s="1"/>
      <c r="AP893" s="1"/>
      <c r="AQ893" s="1"/>
      <c r="AR893" s="1"/>
      <c r="AS893" s="1"/>
      <c r="AT893" s="1"/>
      <c r="AU893" s="1"/>
      <c r="AV893" s="1"/>
      <c r="AW893" s="1"/>
      <c r="AX893" s="1"/>
      <c r="AY893" s="1"/>
      <c r="AZ893" s="1"/>
      <c r="BA893" s="1"/>
      <c r="BB893" s="1"/>
      <c r="BC893" s="1"/>
      <c r="BD893" s="1"/>
      <c r="BE893" s="1"/>
      <c r="BF893" s="1"/>
      <c r="BG893" s="1"/>
      <c r="BH893" s="1"/>
      <c r="BI893" s="1"/>
      <c r="BJ893" s="1"/>
      <c r="BK893" s="1"/>
      <c r="BL893" s="1"/>
      <c r="BM893" s="1"/>
      <c r="BN893" s="1"/>
      <c r="BO893" s="1"/>
      <c r="BP893" s="1"/>
      <c r="BQ893" s="1"/>
      <c r="BR893" s="1"/>
    </row>
    <row r="894" spans="1:70" ht="14.25" customHeight="1" x14ac:dyDescent="0.3">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c r="AC894" s="1"/>
      <c r="AD894" s="1"/>
      <c r="AE894" s="1"/>
      <c r="AF894" s="1"/>
      <c r="AG894" s="1"/>
      <c r="AH894" s="1"/>
      <c r="AI894" s="1"/>
      <c r="AJ894" s="1"/>
      <c r="AK894" s="1"/>
      <c r="AL894" s="1"/>
      <c r="AM894" s="1"/>
      <c r="AN894" s="1"/>
      <c r="AO894" s="1"/>
      <c r="AP894" s="1"/>
      <c r="AQ894" s="1"/>
      <c r="AR894" s="1"/>
      <c r="AS894" s="1"/>
      <c r="AT894" s="1"/>
      <c r="AU894" s="1"/>
      <c r="AV894" s="1"/>
      <c r="AW894" s="1"/>
      <c r="AX894" s="1"/>
      <c r="AY894" s="1"/>
      <c r="AZ894" s="1"/>
      <c r="BA894" s="1"/>
      <c r="BB894" s="1"/>
      <c r="BC894" s="1"/>
      <c r="BD894" s="1"/>
      <c r="BE894" s="1"/>
      <c r="BF894" s="1"/>
      <c r="BG894" s="1"/>
      <c r="BH894" s="1"/>
      <c r="BI894" s="1"/>
      <c r="BJ894" s="1"/>
      <c r="BK894" s="1"/>
      <c r="BL894" s="1"/>
      <c r="BM894" s="1"/>
      <c r="BN894" s="1"/>
      <c r="BO894" s="1"/>
      <c r="BP894" s="1"/>
      <c r="BQ894" s="1"/>
      <c r="BR894" s="1"/>
    </row>
    <row r="895" spans="1:70" ht="14.25" customHeight="1" x14ac:dyDescent="0.3">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c r="AC895" s="1"/>
      <c r="AD895" s="1"/>
      <c r="AE895" s="1"/>
      <c r="AF895" s="1"/>
      <c r="AG895" s="1"/>
      <c r="AH895" s="1"/>
      <c r="AI895" s="1"/>
      <c r="AJ895" s="1"/>
      <c r="AK895" s="1"/>
      <c r="AL895" s="1"/>
      <c r="AM895" s="1"/>
      <c r="AN895" s="1"/>
      <c r="AO895" s="1"/>
      <c r="AP895" s="1"/>
      <c r="AQ895" s="1"/>
      <c r="AR895" s="1"/>
      <c r="AS895" s="1"/>
      <c r="AT895" s="1"/>
      <c r="AU895" s="1"/>
      <c r="AV895" s="1"/>
      <c r="AW895" s="1"/>
      <c r="AX895" s="1"/>
      <c r="AY895" s="1"/>
      <c r="AZ895" s="1"/>
      <c r="BA895" s="1"/>
      <c r="BB895" s="1"/>
      <c r="BC895" s="1"/>
      <c r="BD895" s="1"/>
      <c r="BE895" s="1"/>
      <c r="BF895" s="1"/>
      <c r="BG895" s="1"/>
      <c r="BH895" s="1"/>
      <c r="BI895" s="1"/>
      <c r="BJ895" s="1"/>
      <c r="BK895" s="1"/>
      <c r="BL895" s="1"/>
      <c r="BM895" s="1"/>
      <c r="BN895" s="1"/>
      <c r="BO895" s="1"/>
      <c r="BP895" s="1"/>
      <c r="BQ895" s="1"/>
      <c r="BR895" s="1"/>
    </row>
    <row r="896" spans="1:70" ht="14.25" customHeight="1" x14ac:dyDescent="0.3">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c r="AC896" s="1"/>
      <c r="AD896" s="1"/>
      <c r="AE896" s="1"/>
      <c r="AF896" s="1"/>
      <c r="AG896" s="1"/>
      <c r="AH896" s="1"/>
      <c r="AI896" s="1"/>
      <c r="AJ896" s="1"/>
      <c r="AK896" s="1"/>
      <c r="AL896" s="1"/>
      <c r="AM896" s="1"/>
      <c r="AN896" s="1"/>
      <c r="AO896" s="1"/>
      <c r="AP896" s="1"/>
      <c r="AQ896" s="1"/>
      <c r="AR896" s="1"/>
      <c r="AS896" s="1"/>
      <c r="AT896" s="1"/>
      <c r="AU896" s="1"/>
      <c r="AV896" s="1"/>
      <c r="AW896" s="1"/>
      <c r="AX896" s="1"/>
      <c r="AY896" s="1"/>
      <c r="AZ896" s="1"/>
      <c r="BA896" s="1"/>
      <c r="BB896" s="1"/>
      <c r="BC896" s="1"/>
      <c r="BD896" s="1"/>
      <c r="BE896" s="1"/>
      <c r="BF896" s="1"/>
      <c r="BG896" s="1"/>
      <c r="BH896" s="1"/>
      <c r="BI896" s="1"/>
      <c r="BJ896" s="1"/>
      <c r="BK896" s="1"/>
      <c r="BL896" s="1"/>
      <c r="BM896" s="1"/>
      <c r="BN896" s="1"/>
      <c r="BO896" s="1"/>
      <c r="BP896" s="1"/>
      <c r="BQ896" s="1"/>
      <c r="BR896" s="1"/>
    </row>
    <row r="897" spans="1:70" ht="14.25" customHeight="1" x14ac:dyDescent="0.3">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c r="AC897" s="1"/>
      <c r="AD897" s="1"/>
      <c r="AE897" s="1"/>
      <c r="AF897" s="1"/>
      <c r="AG897" s="1"/>
      <c r="AH897" s="1"/>
      <c r="AI897" s="1"/>
      <c r="AJ897" s="1"/>
      <c r="AK897" s="1"/>
      <c r="AL897" s="1"/>
      <c r="AM897" s="1"/>
      <c r="AN897" s="1"/>
      <c r="AO897" s="1"/>
      <c r="AP897" s="1"/>
      <c r="AQ897" s="1"/>
      <c r="AR897" s="1"/>
      <c r="AS897" s="1"/>
      <c r="AT897" s="1"/>
      <c r="AU897" s="1"/>
      <c r="AV897" s="1"/>
      <c r="AW897" s="1"/>
      <c r="AX897" s="1"/>
      <c r="AY897" s="1"/>
      <c r="AZ897" s="1"/>
      <c r="BA897" s="1"/>
      <c r="BB897" s="1"/>
      <c r="BC897" s="1"/>
      <c r="BD897" s="1"/>
      <c r="BE897" s="1"/>
      <c r="BF897" s="1"/>
      <c r="BG897" s="1"/>
      <c r="BH897" s="1"/>
      <c r="BI897" s="1"/>
      <c r="BJ897" s="1"/>
      <c r="BK897" s="1"/>
      <c r="BL897" s="1"/>
      <c r="BM897" s="1"/>
      <c r="BN897" s="1"/>
      <c r="BO897" s="1"/>
      <c r="BP897" s="1"/>
      <c r="BQ897" s="1"/>
      <c r="BR897" s="1"/>
    </row>
    <row r="898" spans="1:70" ht="14.25" customHeight="1" x14ac:dyDescent="0.3">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c r="AC898" s="1"/>
      <c r="AD898" s="1"/>
      <c r="AE898" s="1"/>
      <c r="AF898" s="1"/>
      <c r="AG898" s="1"/>
      <c r="AH898" s="1"/>
      <c r="AI898" s="1"/>
      <c r="AJ898" s="1"/>
      <c r="AK898" s="1"/>
      <c r="AL898" s="1"/>
      <c r="AM898" s="1"/>
      <c r="AN898" s="1"/>
      <c r="AO898" s="1"/>
      <c r="AP898" s="1"/>
      <c r="AQ898" s="1"/>
      <c r="AR898" s="1"/>
      <c r="AS898" s="1"/>
      <c r="AT898" s="1"/>
      <c r="AU898" s="1"/>
      <c r="AV898" s="1"/>
      <c r="AW898" s="1"/>
      <c r="AX898" s="1"/>
      <c r="AY898" s="1"/>
      <c r="AZ898" s="1"/>
      <c r="BA898" s="1"/>
      <c r="BB898" s="1"/>
      <c r="BC898" s="1"/>
      <c r="BD898" s="1"/>
      <c r="BE898" s="1"/>
      <c r="BF898" s="1"/>
      <c r="BG898" s="1"/>
      <c r="BH898" s="1"/>
      <c r="BI898" s="1"/>
      <c r="BJ898" s="1"/>
      <c r="BK898" s="1"/>
      <c r="BL898" s="1"/>
      <c r="BM898" s="1"/>
      <c r="BN898" s="1"/>
      <c r="BO898" s="1"/>
      <c r="BP898" s="1"/>
      <c r="BQ898" s="1"/>
      <c r="BR898" s="1"/>
    </row>
    <row r="899" spans="1:70" ht="14.25" customHeight="1" x14ac:dyDescent="0.3">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c r="AC899" s="1"/>
      <c r="AD899" s="1"/>
      <c r="AE899" s="1"/>
      <c r="AF899" s="1"/>
      <c r="AG899" s="1"/>
      <c r="AH899" s="1"/>
      <c r="AI899" s="1"/>
      <c r="AJ899" s="1"/>
      <c r="AK899" s="1"/>
      <c r="AL899" s="1"/>
      <c r="AM899" s="1"/>
      <c r="AN899" s="1"/>
      <c r="AO899" s="1"/>
      <c r="AP899" s="1"/>
      <c r="AQ899" s="1"/>
      <c r="AR899" s="1"/>
      <c r="AS899" s="1"/>
      <c r="AT899" s="1"/>
      <c r="AU899" s="1"/>
      <c r="AV899" s="1"/>
      <c r="AW899" s="1"/>
      <c r="AX899" s="1"/>
      <c r="AY899" s="1"/>
      <c r="AZ899" s="1"/>
      <c r="BA899" s="1"/>
      <c r="BB899" s="1"/>
      <c r="BC899" s="1"/>
      <c r="BD899" s="1"/>
      <c r="BE899" s="1"/>
      <c r="BF899" s="1"/>
      <c r="BG899" s="1"/>
      <c r="BH899" s="1"/>
      <c r="BI899" s="1"/>
      <c r="BJ899" s="1"/>
      <c r="BK899" s="1"/>
      <c r="BL899" s="1"/>
      <c r="BM899" s="1"/>
      <c r="BN899" s="1"/>
      <c r="BO899" s="1"/>
      <c r="BP899" s="1"/>
      <c r="BQ899" s="1"/>
      <c r="BR899" s="1"/>
    </row>
    <row r="900" spans="1:70" ht="14.25" customHeight="1" x14ac:dyDescent="0.3">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c r="AC900" s="1"/>
      <c r="AD900" s="1"/>
      <c r="AE900" s="1"/>
      <c r="AF900" s="1"/>
      <c r="AG900" s="1"/>
      <c r="AH900" s="1"/>
      <c r="AI900" s="1"/>
      <c r="AJ900" s="1"/>
      <c r="AK900" s="1"/>
      <c r="AL900" s="1"/>
      <c r="AM900" s="1"/>
      <c r="AN900" s="1"/>
      <c r="AO900" s="1"/>
      <c r="AP900" s="1"/>
      <c r="AQ900" s="1"/>
      <c r="AR900" s="1"/>
      <c r="AS900" s="1"/>
      <c r="AT900" s="1"/>
      <c r="AU900" s="1"/>
      <c r="AV900" s="1"/>
      <c r="AW900" s="1"/>
      <c r="AX900" s="1"/>
      <c r="AY900" s="1"/>
      <c r="AZ900" s="1"/>
      <c r="BA900" s="1"/>
      <c r="BB900" s="1"/>
      <c r="BC900" s="1"/>
      <c r="BD900" s="1"/>
      <c r="BE900" s="1"/>
      <c r="BF900" s="1"/>
      <c r="BG900" s="1"/>
      <c r="BH900" s="1"/>
      <c r="BI900" s="1"/>
      <c r="BJ900" s="1"/>
      <c r="BK900" s="1"/>
      <c r="BL900" s="1"/>
      <c r="BM900" s="1"/>
      <c r="BN900" s="1"/>
      <c r="BO900" s="1"/>
      <c r="BP900" s="1"/>
      <c r="BQ900" s="1"/>
      <c r="BR900" s="1"/>
    </row>
    <row r="901" spans="1:70" ht="14.25" customHeight="1" x14ac:dyDescent="0.3">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c r="AC901" s="1"/>
      <c r="AD901" s="1"/>
      <c r="AE901" s="1"/>
      <c r="AF901" s="1"/>
      <c r="AG901" s="1"/>
      <c r="AH901" s="1"/>
      <c r="AI901" s="1"/>
      <c r="AJ901" s="1"/>
      <c r="AK901" s="1"/>
      <c r="AL901" s="1"/>
      <c r="AM901" s="1"/>
      <c r="AN901" s="1"/>
      <c r="AO901" s="1"/>
      <c r="AP901" s="1"/>
      <c r="AQ901" s="1"/>
      <c r="AR901" s="1"/>
      <c r="AS901" s="1"/>
      <c r="AT901" s="1"/>
      <c r="AU901" s="1"/>
      <c r="AV901" s="1"/>
      <c r="AW901" s="1"/>
      <c r="AX901" s="1"/>
      <c r="AY901" s="1"/>
      <c r="AZ901" s="1"/>
      <c r="BA901" s="1"/>
      <c r="BB901" s="1"/>
      <c r="BC901" s="1"/>
      <c r="BD901" s="1"/>
      <c r="BE901" s="1"/>
      <c r="BF901" s="1"/>
      <c r="BG901" s="1"/>
      <c r="BH901" s="1"/>
      <c r="BI901" s="1"/>
      <c r="BJ901" s="1"/>
      <c r="BK901" s="1"/>
      <c r="BL901" s="1"/>
      <c r="BM901" s="1"/>
      <c r="BN901" s="1"/>
      <c r="BO901" s="1"/>
      <c r="BP901" s="1"/>
      <c r="BQ901" s="1"/>
      <c r="BR901" s="1"/>
    </row>
    <row r="902" spans="1:70" ht="14.25" customHeight="1" x14ac:dyDescent="0.3">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c r="AC902" s="1"/>
      <c r="AD902" s="1"/>
      <c r="AE902" s="1"/>
      <c r="AF902" s="1"/>
      <c r="AG902" s="1"/>
      <c r="AH902" s="1"/>
      <c r="AI902" s="1"/>
      <c r="AJ902" s="1"/>
      <c r="AK902" s="1"/>
      <c r="AL902" s="1"/>
      <c r="AM902" s="1"/>
      <c r="AN902" s="1"/>
      <c r="AO902" s="1"/>
      <c r="AP902" s="1"/>
      <c r="AQ902" s="1"/>
      <c r="AR902" s="1"/>
      <c r="AS902" s="1"/>
      <c r="AT902" s="1"/>
      <c r="AU902" s="1"/>
      <c r="AV902" s="1"/>
      <c r="AW902" s="1"/>
      <c r="AX902" s="1"/>
      <c r="AY902" s="1"/>
      <c r="AZ902" s="1"/>
      <c r="BA902" s="1"/>
      <c r="BB902" s="1"/>
      <c r="BC902" s="1"/>
      <c r="BD902" s="1"/>
      <c r="BE902" s="1"/>
      <c r="BF902" s="1"/>
      <c r="BG902" s="1"/>
      <c r="BH902" s="1"/>
      <c r="BI902" s="1"/>
      <c r="BJ902" s="1"/>
      <c r="BK902" s="1"/>
      <c r="BL902" s="1"/>
      <c r="BM902" s="1"/>
      <c r="BN902" s="1"/>
      <c r="BO902" s="1"/>
      <c r="BP902" s="1"/>
      <c r="BQ902" s="1"/>
      <c r="BR902" s="1"/>
    </row>
    <row r="903" spans="1:70" ht="14.25" customHeight="1" x14ac:dyDescent="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c r="AC903" s="1"/>
      <c r="AD903" s="1"/>
      <c r="AE903" s="1"/>
      <c r="AF903" s="1"/>
      <c r="AG903" s="1"/>
      <c r="AH903" s="1"/>
      <c r="AI903" s="1"/>
      <c r="AJ903" s="1"/>
      <c r="AK903" s="1"/>
      <c r="AL903" s="1"/>
      <c r="AM903" s="1"/>
      <c r="AN903" s="1"/>
      <c r="AO903" s="1"/>
      <c r="AP903" s="1"/>
      <c r="AQ903" s="1"/>
      <c r="AR903" s="1"/>
      <c r="AS903" s="1"/>
      <c r="AT903" s="1"/>
      <c r="AU903" s="1"/>
      <c r="AV903" s="1"/>
      <c r="AW903" s="1"/>
      <c r="AX903" s="1"/>
      <c r="AY903" s="1"/>
      <c r="AZ903" s="1"/>
      <c r="BA903" s="1"/>
      <c r="BB903" s="1"/>
      <c r="BC903" s="1"/>
      <c r="BD903" s="1"/>
      <c r="BE903" s="1"/>
      <c r="BF903" s="1"/>
      <c r="BG903" s="1"/>
      <c r="BH903" s="1"/>
      <c r="BI903" s="1"/>
      <c r="BJ903" s="1"/>
      <c r="BK903" s="1"/>
      <c r="BL903" s="1"/>
      <c r="BM903" s="1"/>
      <c r="BN903" s="1"/>
      <c r="BO903" s="1"/>
      <c r="BP903" s="1"/>
      <c r="BQ903" s="1"/>
      <c r="BR903" s="1"/>
    </row>
    <row r="904" spans="1:70" ht="14.25" customHeight="1" x14ac:dyDescent="0.3">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c r="AC904" s="1"/>
      <c r="AD904" s="1"/>
      <c r="AE904" s="1"/>
      <c r="AF904" s="1"/>
      <c r="AG904" s="1"/>
      <c r="AH904" s="1"/>
      <c r="AI904" s="1"/>
      <c r="AJ904" s="1"/>
      <c r="AK904" s="1"/>
      <c r="AL904" s="1"/>
      <c r="AM904" s="1"/>
      <c r="AN904" s="1"/>
      <c r="AO904" s="1"/>
      <c r="AP904" s="1"/>
      <c r="AQ904" s="1"/>
      <c r="AR904" s="1"/>
      <c r="AS904" s="1"/>
      <c r="AT904" s="1"/>
      <c r="AU904" s="1"/>
      <c r="AV904" s="1"/>
      <c r="AW904" s="1"/>
      <c r="AX904" s="1"/>
      <c r="AY904" s="1"/>
      <c r="AZ904" s="1"/>
      <c r="BA904" s="1"/>
      <c r="BB904" s="1"/>
      <c r="BC904" s="1"/>
      <c r="BD904" s="1"/>
      <c r="BE904" s="1"/>
      <c r="BF904" s="1"/>
      <c r="BG904" s="1"/>
      <c r="BH904" s="1"/>
      <c r="BI904" s="1"/>
      <c r="BJ904" s="1"/>
      <c r="BK904" s="1"/>
      <c r="BL904" s="1"/>
      <c r="BM904" s="1"/>
      <c r="BN904" s="1"/>
      <c r="BO904" s="1"/>
      <c r="BP904" s="1"/>
      <c r="BQ904" s="1"/>
      <c r="BR904" s="1"/>
    </row>
    <row r="905" spans="1:70" ht="14.25" customHeight="1" x14ac:dyDescent="0.3">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c r="AC905" s="1"/>
      <c r="AD905" s="1"/>
      <c r="AE905" s="1"/>
      <c r="AF905" s="1"/>
      <c r="AG905" s="1"/>
      <c r="AH905" s="1"/>
      <c r="AI905" s="1"/>
      <c r="AJ905" s="1"/>
      <c r="AK905" s="1"/>
      <c r="AL905" s="1"/>
      <c r="AM905" s="1"/>
      <c r="AN905" s="1"/>
      <c r="AO905" s="1"/>
      <c r="AP905" s="1"/>
      <c r="AQ905" s="1"/>
      <c r="AR905" s="1"/>
      <c r="AS905" s="1"/>
      <c r="AT905" s="1"/>
      <c r="AU905" s="1"/>
      <c r="AV905" s="1"/>
      <c r="AW905" s="1"/>
      <c r="AX905" s="1"/>
      <c r="AY905" s="1"/>
      <c r="AZ905" s="1"/>
      <c r="BA905" s="1"/>
      <c r="BB905" s="1"/>
      <c r="BC905" s="1"/>
      <c r="BD905" s="1"/>
      <c r="BE905" s="1"/>
      <c r="BF905" s="1"/>
      <c r="BG905" s="1"/>
      <c r="BH905" s="1"/>
      <c r="BI905" s="1"/>
      <c r="BJ905" s="1"/>
      <c r="BK905" s="1"/>
      <c r="BL905" s="1"/>
      <c r="BM905" s="1"/>
      <c r="BN905" s="1"/>
      <c r="BO905" s="1"/>
      <c r="BP905" s="1"/>
      <c r="BQ905" s="1"/>
      <c r="BR905" s="1"/>
    </row>
    <row r="906" spans="1:70" ht="14.25" customHeight="1" x14ac:dyDescent="0.3">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c r="AC906" s="1"/>
      <c r="AD906" s="1"/>
      <c r="AE906" s="1"/>
      <c r="AF906" s="1"/>
      <c r="AG906" s="1"/>
      <c r="AH906" s="1"/>
      <c r="AI906" s="1"/>
      <c r="AJ906" s="1"/>
      <c r="AK906" s="1"/>
      <c r="AL906" s="1"/>
      <c r="AM906" s="1"/>
      <c r="AN906" s="1"/>
      <c r="AO906" s="1"/>
      <c r="AP906" s="1"/>
      <c r="AQ906" s="1"/>
      <c r="AR906" s="1"/>
      <c r="AS906" s="1"/>
      <c r="AT906" s="1"/>
      <c r="AU906" s="1"/>
      <c r="AV906" s="1"/>
      <c r="AW906" s="1"/>
      <c r="AX906" s="1"/>
      <c r="AY906" s="1"/>
      <c r="AZ906" s="1"/>
      <c r="BA906" s="1"/>
      <c r="BB906" s="1"/>
      <c r="BC906" s="1"/>
      <c r="BD906" s="1"/>
      <c r="BE906" s="1"/>
      <c r="BF906" s="1"/>
      <c r="BG906" s="1"/>
      <c r="BH906" s="1"/>
      <c r="BI906" s="1"/>
      <c r="BJ906" s="1"/>
      <c r="BK906" s="1"/>
      <c r="BL906" s="1"/>
      <c r="BM906" s="1"/>
      <c r="BN906" s="1"/>
      <c r="BO906" s="1"/>
      <c r="BP906" s="1"/>
      <c r="BQ906" s="1"/>
      <c r="BR906" s="1"/>
    </row>
    <row r="907" spans="1:70" ht="14.25" customHeight="1" x14ac:dyDescent="0.3">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c r="AC907" s="1"/>
      <c r="AD907" s="1"/>
      <c r="AE907" s="1"/>
      <c r="AF907" s="1"/>
      <c r="AG907" s="1"/>
      <c r="AH907" s="1"/>
      <c r="AI907" s="1"/>
      <c r="AJ907" s="1"/>
      <c r="AK907" s="1"/>
      <c r="AL907" s="1"/>
      <c r="AM907" s="1"/>
      <c r="AN907" s="1"/>
      <c r="AO907" s="1"/>
      <c r="AP907" s="1"/>
      <c r="AQ907" s="1"/>
      <c r="AR907" s="1"/>
      <c r="AS907" s="1"/>
      <c r="AT907" s="1"/>
      <c r="AU907" s="1"/>
      <c r="AV907" s="1"/>
      <c r="AW907" s="1"/>
      <c r="AX907" s="1"/>
      <c r="AY907" s="1"/>
      <c r="AZ907" s="1"/>
      <c r="BA907" s="1"/>
      <c r="BB907" s="1"/>
      <c r="BC907" s="1"/>
      <c r="BD907" s="1"/>
      <c r="BE907" s="1"/>
      <c r="BF907" s="1"/>
      <c r="BG907" s="1"/>
      <c r="BH907" s="1"/>
      <c r="BI907" s="1"/>
      <c r="BJ907" s="1"/>
      <c r="BK907" s="1"/>
      <c r="BL907" s="1"/>
      <c r="BM907" s="1"/>
      <c r="BN907" s="1"/>
      <c r="BO907" s="1"/>
      <c r="BP907" s="1"/>
      <c r="BQ907" s="1"/>
      <c r="BR907" s="1"/>
    </row>
    <row r="908" spans="1:70" ht="14.25" customHeight="1" x14ac:dyDescent="0.3">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c r="AC908" s="1"/>
      <c r="AD908" s="1"/>
      <c r="AE908" s="1"/>
      <c r="AF908" s="1"/>
      <c r="AG908" s="1"/>
      <c r="AH908" s="1"/>
      <c r="AI908" s="1"/>
      <c r="AJ908" s="1"/>
      <c r="AK908" s="1"/>
      <c r="AL908" s="1"/>
      <c r="AM908" s="1"/>
      <c r="AN908" s="1"/>
      <c r="AO908" s="1"/>
      <c r="AP908" s="1"/>
      <c r="AQ908" s="1"/>
      <c r="AR908" s="1"/>
      <c r="AS908" s="1"/>
      <c r="AT908" s="1"/>
      <c r="AU908" s="1"/>
      <c r="AV908" s="1"/>
      <c r="AW908" s="1"/>
      <c r="AX908" s="1"/>
      <c r="AY908" s="1"/>
      <c r="AZ908" s="1"/>
      <c r="BA908" s="1"/>
      <c r="BB908" s="1"/>
      <c r="BC908" s="1"/>
      <c r="BD908" s="1"/>
      <c r="BE908" s="1"/>
      <c r="BF908" s="1"/>
      <c r="BG908" s="1"/>
      <c r="BH908" s="1"/>
      <c r="BI908" s="1"/>
      <c r="BJ908" s="1"/>
      <c r="BK908" s="1"/>
      <c r="BL908" s="1"/>
      <c r="BM908" s="1"/>
      <c r="BN908" s="1"/>
      <c r="BO908" s="1"/>
      <c r="BP908" s="1"/>
      <c r="BQ908" s="1"/>
      <c r="BR908" s="1"/>
    </row>
    <row r="909" spans="1:70" ht="14.25" customHeight="1" x14ac:dyDescent="0.3">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c r="AC909" s="1"/>
      <c r="AD909" s="1"/>
      <c r="AE909" s="1"/>
      <c r="AF909" s="1"/>
      <c r="AG909" s="1"/>
      <c r="AH909" s="1"/>
      <c r="AI909" s="1"/>
      <c r="AJ909" s="1"/>
      <c r="AK909" s="1"/>
      <c r="AL909" s="1"/>
      <c r="AM909" s="1"/>
      <c r="AN909" s="1"/>
      <c r="AO909" s="1"/>
      <c r="AP909" s="1"/>
      <c r="AQ909" s="1"/>
      <c r="AR909" s="1"/>
      <c r="AS909" s="1"/>
      <c r="AT909" s="1"/>
      <c r="AU909" s="1"/>
      <c r="AV909" s="1"/>
      <c r="AW909" s="1"/>
      <c r="AX909" s="1"/>
      <c r="AY909" s="1"/>
      <c r="AZ909" s="1"/>
      <c r="BA909" s="1"/>
      <c r="BB909" s="1"/>
      <c r="BC909" s="1"/>
      <c r="BD909" s="1"/>
      <c r="BE909" s="1"/>
      <c r="BF909" s="1"/>
      <c r="BG909" s="1"/>
      <c r="BH909" s="1"/>
      <c r="BI909" s="1"/>
      <c r="BJ909" s="1"/>
      <c r="BK909" s="1"/>
      <c r="BL909" s="1"/>
      <c r="BM909" s="1"/>
      <c r="BN909" s="1"/>
      <c r="BO909" s="1"/>
      <c r="BP909" s="1"/>
      <c r="BQ909" s="1"/>
      <c r="BR909" s="1"/>
    </row>
    <row r="910" spans="1:70" ht="14.25" customHeight="1" x14ac:dyDescent="0.3">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c r="AC910" s="1"/>
      <c r="AD910" s="1"/>
      <c r="AE910" s="1"/>
      <c r="AF910" s="1"/>
      <c r="AG910" s="1"/>
      <c r="AH910" s="1"/>
      <c r="AI910" s="1"/>
      <c r="AJ910" s="1"/>
      <c r="AK910" s="1"/>
      <c r="AL910" s="1"/>
      <c r="AM910" s="1"/>
      <c r="AN910" s="1"/>
      <c r="AO910" s="1"/>
      <c r="AP910" s="1"/>
      <c r="AQ910" s="1"/>
      <c r="AR910" s="1"/>
      <c r="AS910" s="1"/>
      <c r="AT910" s="1"/>
      <c r="AU910" s="1"/>
      <c r="AV910" s="1"/>
      <c r="AW910" s="1"/>
      <c r="AX910" s="1"/>
      <c r="AY910" s="1"/>
      <c r="AZ910" s="1"/>
      <c r="BA910" s="1"/>
      <c r="BB910" s="1"/>
      <c r="BC910" s="1"/>
      <c r="BD910" s="1"/>
      <c r="BE910" s="1"/>
      <c r="BF910" s="1"/>
      <c r="BG910" s="1"/>
      <c r="BH910" s="1"/>
      <c r="BI910" s="1"/>
      <c r="BJ910" s="1"/>
      <c r="BK910" s="1"/>
      <c r="BL910" s="1"/>
      <c r="BM910" s="1"/>
      <c r="BN910" s="1"/>
      <c r="BO910" s="1"/>
      <c r="BP910" s="1"/>
      <c r="BQ910" s="1"/>
      <c r="BR910" s="1"/>
    </row>
    <row r="911" spans="1:70" ht="14.25" customHeight="1" x14ac:dyDescent="0.3">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c r="AC911" s="1"/>
      <c r="AD911" s="1"/>
      <c r="AE911" s="1"/>
      <c r="AF911" s="1"/>
      <c r="AG911" s="1"/>
      <c r="AH911" s="1"/>
      <c r="AI911" s="1"/>
      <c r="AJ911" s="1"/>
      <c r="AK911" s="1"/>
      <c r="AL911" s="1"/>
      <c r="AM911" s="1"/>
      <c r="AN911" s="1"/>
      <c r="AO911" s="1"/>
      <c r="AP911" s="1"/>
      <c r="AQ911" s="1"/>
      <c r="AR911" s="1"/>
      <c r="AS911" s="1"/>
      <c r="AT911" s="1"/>
      <c r="AU911" s="1"/>
      <c r="AV911" s="1"/>
      <c r="AW911" s="1"/>
      <c r="AX911" s="1"/>
      <c r="AY911" s="1"/>
      <c r="AZ911" s="1"/>
      <c r="BA911" s="1"/>
      <c r="BB911" s="1"/>
      <c r="BC911" s="1"/>
      <c r="BD911" s="1"/>
      <c r="BE911" s="1"/>
      <c r="BF911" s="1"/>
      <c r="BG911" s="1"/>
      <c r="BH911" s="1"/>
      <c r="BI911" s="1"/>
      <c r="BJ911" s="1"/>
      <c r="BK911" s="1"/>
      <c r="BL911" s="1"/>
      <c r="BM911" s="1"/>
      <c r="BN911" s="1"/>
      <c r="BO911" s="1"/>
      <c r="BP911" s="1"/>
      <c r="BQ911" s="1"/>
      <c r="BR911" s="1"/>
    </row>
    <row r="912" spans="1:70" ht="14.25" customHeight="1" x14ac:dyDescent="0.3">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c r="AC912" s="1"/>
      <c r="AD912" s="1"/>
      <c r="AE912" s="1"/>
      <c r="AF912" s="1"/>
      <c r="AG912" s="1"/>
      <c r="AH912" s="1"/>
      <c r="AI912" s="1"/>
      <c r="AJ912" s="1"/>
      <c r="AK912" s="1"/>
      <c r="AL912" s="1"/>
      <c r="AM912" s="1"/>
      <c r="AN912" s="1"/>
      <c r="AO912" s="1"/>
      <c r="AP912" s="1"/>
      <c r="AQ912" s="1"/>
      <c r="AR912" s="1"/>
      <c r="AS912" s="1"/>
      <c r="AT912" s="1"/>
      <c r="AU912" s="1"/>
      <c r="AV912" s="1"/>
      <c r="AW912" s="1"/>
      <c r="AX912" s="1"/>
      <c r="AY912" s="1"/>
      <c r="AZ912" s="1"/>
      <c r="BA912" s="1"/>
      <c r="BB912" s="1"/>
      <c r="BC912" s="1"/>
      <c r="BD912" s="1"/>
      <c r="BE912" s="1"/>
      <c r="BF912" s="1"/>
      <c r="BG912" s="1"/>
      <c r="BH912" s="1"/>
      <c r="BI912" s="1"/>
      <c r="BJ912" s="1"/>
      <c r="BK912" s="1"/>
      <c r="BL912" s="1"/>
      <c r="BM912" s="1"/>
      <c r="BN912" s="1"/>
      <c r="BO912" s="1"/>
      <c r="BP912" s="1"/>
      <c r="BQ912" s="1"/>
      <c r="BR912" s="1"/>
    </row>
    <row r="913" spans="1:70" ht="14.25" customHeight="1" x14ac:dyDescent="0.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c r="AC913" s="1"/>
      <c r="AD913" s="1"/>
      <c r="AE913" s="1"/>
      <c r="AF913" s="1"/>
      <c r="AG913" s="1"/>
      <c r="AH913" s="1"/>
      <c r="AI913" s="1"/>
      <c r="AJ913" s="1"/>
      <c r="AK913" s="1"/>
      <c r="AL913" s="1"/>
      <c r="AM913" s="1"/>
      <c r="AN913" s="1"/>
      <c r="AO913" s="1"/>
      <c r="AP913" s="1"/>
      <c r="AQ913" s="1"/>
      <c r="AR913" s="1"/>
      <c r="AS913" s="1"/>
      <c r="AT913" s="1"/>
      <c r="AU913" s="1"/>
      <c r="AV913" s="1"/>
      <c r="AW913" s="1"/>
      <c r="AX913" s="1"/>
      <c r="AY913" s="1"/>
      <c r="AZ913" s="1"/>
      <c r="BA913" s="1"/>
      <c r="BB913" s="1"/>
      <c r="BC913" s="1"/>
      <c r="BD913" s="1"/>
      <c r="BE913" s="1"/>
      <c r="BF913" s="1"/>
      <c r="BG913" s="1"/>
      <c r="BH913" s="1"/>
      <c r="BI913" s="1"/>
      <c r="BJ913" s="1"/>
      <c r="BK913" s="1"/>
      <c r="BL913" s="1"/>
      <c r="BM913" s="1"/>
      <c r="BN913" s="1"/>
      <c r="BO913" s="1"/>
      <c r="BP913" s="1"/>
      <c r="BQ913" s="1"/>
      <c r="BR913" s="1"/>
    </row>
    <row r="914" spans="1:70" ht="14.25" customHeight="1" x14ac:dyDescent="0.3">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c r="AC914" s="1"/>
      <c r="AD914" s="1"/>
      <c r="AE914" s="1"/>
      <c r="AF914" s="1"/>
      <c r="AG914" s="1"/>
      <c r="AH914" s="1"/>
      <c r="AI914" s="1"/>
      <c r="AJ914" s="1"/>
      <c r="AK914" s="1"/>
      <c r="AL914" s="1"/>
      <c r="AM914" s="1"/>
      <c r="AN914" s="1"/>
      <c r="AO914" s="1"/>
      <c r="AP914" s="1"/>
      <c r="AQ914" s="1"/>
      <c r="AR914" s="1"/>
      <c r="AS914" s="1"/>
      <c r="AT914" s="1"/>
      <c r="AU914" s="1"/>
      <c r="AV914" s="1"/>
      <c r="AW914" s="1"/>
      <c r="AX914" s="1"/>
      <c r="AY914" s="1"/>
      <c r="AZ914" s="1"/>
      <c r="BA914" s="1"/>
      <c r="BB914" s="1"/>
      <c r="BC914" s="1"/>
      <c r="BD914" s="1"/>
      <c r="BE914" s="1"/>
      <c r="BF914" s="1"/>
      <c r="BG914" s="1"/>
      <c r="BH914" s="1"/>
      <c r="BI914" s="1"/>
      <c r="BJ914" s="1"/>
      <c r="BK914" s="1"/>
      <c r="BL914" s="1"/>
      <c r="BM914" s="1"/>
      <c r="BN914" s="1"/>
      <c r="BO914" s="1"/>
      <c r="BP914" s="1"/>
      <c r="BQ914" s="1"/>
      <c r="BR914" s="1"/>
    </row>
    <row r="915" spans="1:70" ht="14.25" customHeight="1" x14ac:dyDescent="0.3">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c r="AC915" s="1"/>
      <c r="AD915" s="1"/>
      <c r="AE915" s="1"/>
      <c r="AF915" s="1"/>
      <c r="AG915" s="1"/>
      <c r="AH915" s="1"/>
      <c r="AI915" s="1"/>
      <c r="AJ915" s="1"/>
      <c r="AK915" s="1"/>
      <c r="AL915" s="1"/>
      <c r="AM915" s="1"/>
      <c r="AN915" s="1"/>
      <c r="AO915" s="1"/>
      <c r="AP915" s="1"/>
      <c r="AQ915" s="1"/>
      <c r="AR915" s="1"/>
      <c r="AS915" s="1"/>
      <c r="AT915" s="1"/>
      <c r="AU915" s="1"/>
      <c r="AV915" s="1"/>
      <c r="AW915" s="1"/>
      <c r="AX915" s="1"/>
      <c r="AY915" s="1"/>
      <c r="AZ915" s="1"/>
      <c r="BA915" s="1"/>
      <c r="BB915" s="1"/>
      <c r="BC915" s="1"/>
      <c r="BD915" s="1"/>
      <c r="BE915" s="1"/>
      <c r="BF915" s="1"/>
      <c r="BG915" s="1"/>
      <c r="BH915" s="1"/>
      <c r="BI915" s="1"/>
      <c r="BJ915" s="1"/>
      <c r="BK915" s="1"/>
      <c r="BL915" s="1"/>
      <c r="BM915" s="1"/>
      <c r="BN915" s="1"/>
      <c r="BO915" s="1"/>
      <c r="BP915" s="1"/>
      <c r="BQ915" s="1"/>
      <c r="BR915" s="1"/>
    </row>
    <row r="916" spans="1:70" ht="14.25" customHeight="1" x14ac:dyDescent="0.3">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c r="AC916" s="1"/>
      <c r="AD916" s="1"/>
      <c r="AE916" s="1"/>
      <c r="AF916" s="1"/>
      <c r="AG916" s="1"/>
      <c r="AH916" s="1"/>
      <c r="AI916" s="1"/>
      <c r="AJ916" s="1"/>
      <c r="AK916" s="1"/>
      <c r="AL916" s="1"/>
      <c r="AM916" s="1"/>
      <c r="AN916" s="1"/>
      <c r="AO916" s="1"/>
      <c r="AP916" s="1"/>
      <c r="AQ916" s="1"/>
      <c r="AR916" s="1"/>
      <c r="AS916" s="1"/>
      <c r="AT916" s="1"/>
      <c r="AU916" s="1"/>
      <c r="AV916" s="1"/>
      <c r="AW916" s="1"/>
      <c r="AX916" s="1"/>
      <c r="AY916" s="1"/>
      <c r="AZ916" s="1"/>
      <c r="BA916" s="1"/>
      <c r="BB916" s="1"/>
      <c r="BC916" s="1"/>
      <c r="BD916" s="1"/>
      <c r="BE916" s="1"/>
      <c r="BF916" s="1"/>
      <c r="BG916" s="1"/>
      <c r="BH916" s="1"/>
      <c r="BI916" s="1"/>
      <c r="BJ916" s="1"/>
      <c r="BK916" s="1"/>
      <c r="BL916" s="1"/>
      <c r="BM916" s="1"/>
      <c r="BN916" s="1"/>
      <c r="BO916" s="1"/>
      <c r="BP916" s="1"/>
      <c r="BQ916" s="1"/>
      <c r="BR916" s="1"/>
    </row>
    <row r="917" spans="1:70" ht="14.25" customHeight="1" x14ac:dyDescent="0.3">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c r="AC917" s="1"/>
      <c r="AD917" s="1"/>
      <c r="AE917" s="1"/>
      <c r="AF917" s="1"/>
      <c r="AG917" s="1"/>
      <c r="AH917" s="1"/>
      <c r="AI917" s="1"/>
      <c r="AJ917" s="1"/>
      <c r="AK917" s="1"/>
      <c r="AL917" s="1"/>
      <c r="AM917" s="1"/>
      <c r="AN917" s="1"/>
      <c r="AO917" s="1"/>
      <c r="AP917" s="1"/>
      <c r="AQ917" s="1"/>
      <c r="AR917" s="1"/>
      <c r="AS917" s="1"/>
      <c r="AT917" s="1"/>
      <c r="AU917" s="1"/>
      <c r="AV917" s="1"/>
      <c r="AW917" s="1"/>
      <c r="AX917" s="1"/>
      <c r="AY917" s="1"/>
      <c r="AZ917" s="1"/>
      <c r="BA917" s="1"/>
      <c r="BB917" s="1"/>
      <c r="BC917" s="1"/>
      <c r="BD917" s="1"/>
      <c r="BE917" s="1"/>
      <c r="BF917" s="1"/>
      <c r="BG917" s="1"/>
      <c r="BH917" s="1"/>
      <c r="BI917" s="1"/>
      <c r="BJ917" s="1"/>
      <c r="BK917" s="1"/>
      <c r="BL917" s="1"/>
      <c r="BM917" s="1"/>
      <c r="BN917" s="1"/>
      <c r="BO917" s="1"/>
      <c r="BP917" s="1"/>
      <c r="BQ917" s="1"/>
      <c r="BR917" s="1"/>
    </row>
    <row r="918" spans="1:70" ht="14.25" customHeight="1" x14ac:dyDescent="0.3">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c r="AC918" s="1"/>
      <c r="AD918" s="1"/>
      <c r="AE918" s="1"/>
      <c r="AF918" s="1"/>
      <c r="AG918" s="1"/>
      <c r="AH918" s="1"/>
      <c r="AI918" s="1"/>
      <c r="AJ918" s="1"/>
      <c r="AK918" s="1"/>
      <c r="AL918" s="1"/>
      <c r="AM918" s="1"/>
      <c r="AN918" s="1"/>
      <c r="AO918" s="1"/>
      <c r="AP918" s="1"/>
      <c r="AQ918" s="1"/>
      <c r="AR918" s="1"/>
      <c r="AS918" s="1"/>
      <c r="AT918" s="1"/>
      <c r="AU918" s="1"/>
      <c r="AV918" s="1"/>
      <c r="AW918" s="1"/>
      <c r="AX918" s="1"/>
      <c r="AY918" s="1"/>
      <c r="AZ918" s="1"/>
      <c r="BA918" s="1"/>
      <c r="BB918" s="1"/>
      <c r="BC918" s="1"/>
      <c r="BD918" s="1"/>
      <c r="BE918" s="1"/>
      <c r="BF918" s="1"/>
      <c r="BG918" s="1"/>
      <c r="BH918" s="1"/>
      <c r="BI918" s="1"/>
      <c r="BJ918" s="1"/>
      <c r="BK918" s="1"/>
      <c r="BL918" s="1"/>
      <c r="BM918" s="1"/>
      <c r="BN918" s="1"/>
      <c r="BO918" s="1"/>
      <c r="BP918" s="1"/>
      <c r="BQ918" s="1"/>
      <c r="BR918" s="1"/>
    </row>
    <row r="919" spans="1:70" ht="14.25" customHeight="1" x14ac:dyDescent="0.3">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c r="AC919" s="1"/>
      <c r="AD919" s="1"/>
      <c r="AE919" s="1"/>
      <c r="AF919" s="1"/>
      <c r="AG919" s="1"/>
      <c r="AH919" s="1"/>
      <c r="AI919" s="1"/>
      <c r="AJ919" s="1"/>
      <c r="AK919" s="1"/>
      <c r="AL919" s="1"/>
      <c r="AM919" s="1"/>
      <c r="AN919" s="1"/>
      <c r="AO919" s="1"/>
      <c r="AP919" s="1"/>
      <c r="AQ919" s="1"/>
      <c r="AR919" s="1"/>
      <c r="AS919" s="1"/>
      <c r="AT919" s="1"/>
      <c r="AU919" s="1"/>
      <c r="AV919" s="1"/>
      <c r="AW919" s="1"/>
      <c r="AX919" s="1"/>
      <c r="AY919" s="1"/>
      <c r="AZ919" s="1"/>
      <c r="BA919" s="1"/>
      <c r="BB919" s="1"/>
      <c r="BC919" s="1"/>
      <c r="BD919" s="1"/>
      <c r="BE919" s="1"/>
      <c r="BF919" s="1"/>
      <c r="BG919" s="1"/>
      <c r="BH919" s="1"/>
      <c r="BI919" s="1"/>
      <c r="BJ919" s="1"/>
      <c r="BK919" s="1"/>
      <c r="BL919" s="1"/>
      <c r="BM919" s="1"/>
      <c r="BN919" s="1"/>
      <c r="BO919" s="1"/>
      <c r="BP919" s="1"/>
      <c r="BQ919" s="1"/>
      <c r="BR919" s="1"/>
    </row>
    <row r="920" spans="1:70" ht="14.25" customHeight="1" x14ac:dyDescent="0.3">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c r="AC920" s="1"/>
      <c r="AD920" s="1"/>
      <c r="AE920" s="1"/>
      <c r="AF920" s="1"/>
      <c r="AG920" s="1"/>
      <c r="AH920" s="1"/>
      <c r="AI920" s="1"/>
      <c r="AJ920" s="1"/>
      <c r="AK920" s="1"/>
      <c r="AL920" s="1"/>
      <c r="AM920" s="1"/>
      <c r="AN920" s="1"/>
      <c r="AO920" s="1"/>
      <c r="AP920" s="1"/>
      <c r="AQ920" s="1"/>
      <c r="AR920" s="1"/>
      <c r="AS920" s="1"/>
      <c r="AT920" s="1"/>
      <c r="AU920" s="1"/>
      <c r="AV920" s="1"/>
      <c r="AW920" s="1"/>
      <c r="AX920" s="1"/>
      <c r="AY920" s="1"/>
      <c r="AZ920" s="1"/>
      <c r="BA920" s="1"/>
      <c r="BB920" s="1"/>
      <c r="BC920" s="1"/>
      <c r="BD920" s="1"/>
      <c r="BE920" s="1"/>
      <c r="BF920" s="1"/>
      <c r="BG920" s="1"/>
      <c r="BH920" s="1"/>
      <c r="BI920" s="1"/>
      <c r="BJ920" s="1"/>
      <c r="BK920" s="1"/>
      <c r="BL920" s="1"/>
      <c r="BM920" s="1"/>
      <c r="BN920" s="1"/>
      <c r="BO920" s="1"/>
      <c r="BP920" s="1"/>
      <c r="BQ920" s="1"/>
      <c r="BR920" s="1"/>
    </row>
    <row r="921" spans="1:70" ht="14.25" customHeight="1" x14ac:dyDescent="0.3">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c r="AC921" s="1"/>
      <c r="AD921" s="1"/>
      <c r="AE921" s="1"/>
      <c r="AF921" s="1"/>
      <c r="AG921" s="1"/>
      <c r="AH921" s="1"/>
      <c r="AI921" s="1"/>
      <c r="AJ921" s="1"/>
      <c r="AK921" s="1"/>
      <c r="AL921" s="1"/>
      <c r="AM921" s="1"/>
      <c r="AN921" s="1"/>
      <c r="AO921" s="1"/>
      <c r="AP921" s="1"/>
      <c r="AQ921" s="1"/>
      <c r="AR921" s="1"/>
      <c r="AS921" s="1"/>
      <c r="AT921" s="1"/>
      <c r="AU921" s="1"/>
      <c r="AV921" s="1"/>
      <c r="AW921" s="1"/>
      <c r="AX921" s="1"/>
      <c r="AY921" s="1"/>
      <c r="AZ921" s="1"/>
      <c r="BA921" s="1"/>
      <c r="BB921" s="1"/>
      <c r="BC921" s="1"/>
      <c r="BD921" s="1"/>
      <c r="BE921" s="1"/>
      <c r="BF921" s="1"/>
      <c r="BG921" s="1"/>
      <c r="BH921" s="1"/>
      <c r="BI921" s="1"/>
      <c r="BJ921" s="1"/>
      <c r="BK921" s="1"/>
      <c r="BL921" s="1"/>
      <c r="BM921" s="1"/>
      <c r="BN921" s="1"/>
      <c r="BO921" s="1"/>
      <c r="BP921" s="1"/>
      <c r="BQ921" s="1"/>
      <c r="BR921" s="1"/>
    </row>
    <row r="922" spans="1:70" ht="14.25" customHeight="1" x14ac:dyDescent="0.3">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c r="AC922" s="1"/>
      <c r="AD922" s="1"/>
      <c r="AE922" s="1"/>
      <c r="AF922" s="1"/>
      <c r="AG922" s="1"/>
      <c r="AH922" s="1"/>
      <c r="AI922" s="1"/>
      <c r="AJ922" s="1"/>
      <c r="AK922" s="1"/>
      <c r="AL922" s="1"/>
      <c r="AM922" s="1"/>
      <c r="AN922" s="1"/>
      <c r="AO922" s="1"/>
      <c r="AP922" s="1"/>
      <c r="AQ922" s="1"/>
      <c r="AR922" s="1"/>
      <c r="AS922" s="1"/>
      <c r="AT922" s="1"/>
      <c r="AU922" s="1"/>
      <c r="AV922" s="1"/>
      <c r="AW922" s="1"/>
      <c r="AX922" s="1"/>
      <c r="AY922" s="1"/>
      <c r="AZ922" s="1"/>
      <c r="BA922" s="1"/>
      <c r="BB922" s="1"/>
      <c r="BC922" s="1"/>
      <c r="BD922" s="1"/>
      <c r="BE922" s="1"/>
      <c r="BF922" s="1"/>
      <c r="BG922" s="1"/>
      <c r="BH922" s="1"/>
      <c r="BI922" s="1"/>
      <c r="BJ922" s="1"/>
      <c r="BK922" s="1"/>
      <c r="BL922" s="1"/>
      <c r="BM922" s="1"/>
      <c r="BN922" s="1"/>
      <c r="BO922" s="1"/>
      <c r="BP922" s="1"/>
      <c r="BQ922" s="1"/>
      <c r="BR922" s="1"/>
    </row>
    <row r="923" spans="1:70" ht="14.25" customHeight="1" x14ac:dyDescent="0.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c r="AC923" s="1"/>
      <c r="AD923" s="1"/>
      <c r="AE923" s="1"/>
      <c r="AF923" s="1"/>
      <c r="AG923" s="1"/>
      <c r="AH923" s="1"/>
      <c r="AI923" s="1"/>
      <c r="AJ923" s="1"/>
      <c r="AK923" s="1"/>
      <c r="AL923" s="1"/>
      <c r="AM923" s="1"/>
      <c r="AN923" s="1"/>
      <c r="AO923" s="1"/>
      <c r="AP923" s="1"/>
      <c r="AQ923" s="1"/>
      <c r="AR923" s="1"/>
      <c r="AS923" s="1"/>
      <c r="AT923" s="1"/>
      <c r="AU923" s="1"/>
      <c r="AV923" s="1"/>
      <c r="AW923" s="1"/>
      <c r="AX923" s="1"/>
      <c r="AY923" s="1"/>
      <c r="AZ923" s="1"/>
      <c r="BA923" s="1"/>
      <c r="BB923" s="1"/>
      <c r="BC923" s="1"/>
      <c r="BD923" s="1"/>
      <c r="BE923" s="1"/>
      <c r="BF923" s="1"/>
      <c r="BG923" s="1"/>
      <c r="BH923" s="1"/>
      <c r="BI923" s="1"/>
      <c r="BJ923" s="1"/>
      <c r="BK923" s="1"/>
      <c r="BL923" s="1"/>
      <c r="BM923" s="1"/>
      <c r="BN923" s="1"/>
      <c r="BO923" s="1"/>
      <c r="BP923" s="1"/>
      <c r="BQ923" s="1"/>
      <c r="BR923" s="1"/>
    </row>
    <row r="924" spans="1:70" ht="14.25" customHeight="1" x14ac:dyDescent="0.3">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c r="AC924" s="1"/>
      <c r="AD924" s="1"/>
      <c r="AE924" s="1"/>
      <c r="AF924" s="1"/>
      <c r="AG924" s="1"/>
      <c r="AH924" s="1"/>
      <c r="AI924" s="1"/>
      <c r="AJ924" s="1"/>
      <c r="AK924" s="1"/>
      <c r="AL924" s="1"/>
      <c r="AM924" s="1"/>
      <c r="AN924" s="1"/>
      <c r="AO924" s="1"/>
      <c r="AP924" s="1"/>
      <c r="AQ924" s="1"/>
      <c r="AR924" s="1"/>
      <c r="AS924" s="1"/>
      <c r="AT924" s="1"/>
      <c r="AU924" s="1"/>
      <c r="AV924" s="1"/>
      <c r="AW924" s="1"/>
      <c r="AX924" s="1"/>
      <c r="AY924" s="1"/>
      <c r="AZ924" s="1"/>
      <c r="BA924" s="1"/>
      <c r="BB924" s="1"/>
      <c r="BC924" s="1"/>
      <c r="BD924" s="1"/>
      <c r="BE924" s="1"/>
      <c r="BF924" s="1"/>
      <c r="BG924" s="1"/>
      <c r="BH924" s="1"/>
      <c r="BI924" s="1"/>
      <c r="BJ924" s="1"/>
      <c r="BK924" s="1"/>
      <c r="BL924" s="1"/>
      <c r="BM924" s="1"/>
      <c r="BN924" s="1"/>
      <c r="BO924" s="1"/>
      <c r="BP924" s="1"/>
      <c r="BQ924" s="1"/>
      <c r="BR924" s="1"/>
    </row>
    <row r="925" spans="1:70" ht="14.25" customHeight="1" x14ac:dyDescent="0.3">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c r="AC925" s="1"/>
      <c r="AD925" s="1"/>
      <c r="AE925" s="1"/>
      <c r="AF925" s="1"/>
      <c r="AG925" s="1"/>
      <c r="AH925" s="1"/>
      <c r="AI925" s="1"/>
      <c r="AJ925" s="1"/>
      <c r="AK925" s="1"/>
      <c r="AL925" s="1"/>
      <c r="AM925" s="1"/>
      <c r="AN925" s="1"/>
      <c r="AO925" s="1"/>
      <c r="AP925" s="1"/>
      <c r="AQ925" s="1"/>
      <c r="AR925" s="1"/>
      <c r="AS925" s="1"/>
      <c r="AT925" s="1"/>
      <c r="AU925" s="1"/>
      <c r="AV925" s="1"/>
      <c r="AW925" s="1"/>
      <c r="AX925" s="1"/>
      <c r="AY925" s="1"/>
      <c r="AZ925" s="1"/>
      <c r="BA925" s="1"/>
      <c r="BB925" s="1"/>
      <c r="BC925" s="1"/>
      <c r="BD925" s="1"/>
      <c r="BE925" s="1"/>
      <c r="BF925" s="1"/>
      <c r="BG925" s="1"/>
      <c r="BH925" s="1"/>
      <c r="BI925" s="1"/>
      <c r="BJ925" s="1"/>
      <c r="BK925" s="1"/>
      <c r="BL925" s="1"/>
      <c r="BM925" s="1"/>
      <c r="BN925" s="1"/>
      <c r="BO925" s="1"/>
      <c r="BP925" s="1"/>
      <c r="BQ925" s="1"/>
      <c r="BR925" s="1"/>
    </row>
    <row r="926" spans="1:70" ht="14.25" customHeight="1" x14ac:dyDescent="0.3">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c r="AC926" s="1"/>
      <c r="AD926" s="1"/>
      <c r="AE926" s="1"/>
      <c r="AF926" s="1"/>
      <c r="AG926" s="1"/>
      <c r="AH926" s="1"/>
      <c r="AI926" s="1"/>
      <c r="AJ926" s="1"/>
      <c r="AK926" s="1"/>
      <c r="AL926" s="1"/>
      <c r="AM926" s="1"/>
      <c r="AN926" s="1"/>
      <c r="AO926" s="1"/>
      <c r="AP926" s="1"/>
      <c r="AQ926" s="1"/>
      <c r="AR926" s="1"/>
      <c r="AS926" s="1"/>
      <c r="AT926" s="1"/>
      <c r="AU926" s="1"/>
      <c r="AV926" s="1"/>
      <c r="AW926" s="1"/>
      <c r="AX926" s="1"/>
      <c r="AY926" s="1"/>
      <c r="AZ926" s="1"/>
      <c r="BA926" s="1"/>
      <c r="BB926" s="1"/>
      <c r="BC926" s="1"/>
      <c r="BD926" s="1"/>
      <c r="BE926" s="1"/>
      <c r="BF926" s="1"/>
      <c r="BG926" s="1"/>
      <c r="BH926" s="1"/>
      <c r="BI926" s="1"/>
      <c r="BJ926" s="1"/>
      <c r="BK926" s="1"/>
      <c r="BL926" s="1"/>
      <c r="BM926" s="1"/>
      <c r="BN926" s="1"/>
      <c r="BO926" s="1"/>
      <c r="BP926" s="1"/>
      <c r="BQ926" s="1"/>
      <c r="BR926" s="1"/>
    </row>
    <row r="927" spans="1:70" ht="14.25" customHeight="1" x14ac:dyDescent="0.3">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c r="AC927" s="1"/>
      <c r="AD927" s="1"/>
      <c r="AE927" s="1"/>
      <c r="AF927" s="1"/>
      <c r="AG927" s="1"/>
      <c r="AH927" s="1"/>
      <c r="AI927" s="1"/>
      <c r="AJ927" s="1"/>
      <c r="AK927" s="1"/>
      <c r="AL927" s="1"/>
      <c r="AM927" s="1"/>
      <c r="AN927" s="1"/>
      <c r="AO927" s="1"/>
      <c r="AP927" s="1"/>
      <c r="AQ927" s="1"/>
      <c r="AR927" s="1"/>
      <c r="AS927" s="1"/>
      <c r="AT927" s="1"/>
      <c r="AU927" s="1"/>
      <c r="AV927" s="1"/>
      <c r="AW927" s="1"/>
      <c r="AX927" s="1"/>
      <c r="AY927" s="1"/>
      <c r="AZ927" s="1"/>
      <c r="BA927" s="1"/>
      <c r="BB927" s="1"/>
      <c r="BC927" s="1"/>
      <c r="BD927" s="1"/>
      <c r="BE927" s="1"/>
      <c r="BF927" s="1"/>
      <c r="BG927" s="1"/>
      <c r="BH927" s="1"/>
      <c r="BI927" s="1"/>
      <c r="BJ927" s="1"/>
      <c r="BK927" s="1"/>
      <c r="BL927" s="1"/>
      <c r="BM927" s="1"/>
      <c r="BN927" s="1"/>
      <c r="BO927" s="1"/>
      <c r="BP927" s="1"/>
      <c r="BQ927" s="1"/>
      <c r="BR927" s="1"/>
    </row>
    <row r="928" spans="1:70" ht="14.25" customHeight="1" x14ac:dyDescent="0.3">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c r="AC928" s="1"/>
      <c r="AD928" s="1"/>
      <c r="AE928" s="1"/>
      <c r="AF928" s="1"/>
      <c r="AG928" s="1"/>
      <c r="AH928" s="1"/>
      <c r="AI928" s="1"/>
      <c r="AJ928" s="1"/>
      <c r="AK928" s="1"/>
      <c r="AL928" s="1"/>
      <c r="AM928" s="1"/>
      <c r="AN928" s="1"/>
      <c r="AO928" s="1"/>
      <c r="AP928" s="1"/>
      <c r="AQ928" s="1"/>
      <c r="AR928" s="1"/>
      <c r="AS928" s="1"/>
      <c r="AT928" s="1"/>
      <c r="AU928" s="1"/>
      <c r="AV928" s="1"/>
      <c r="AW928" s="1"/>
      <c r="AX928" s="1"/>
      <c r="AY928" s="1"/>
      <c r="AZ928" s="1"/>
      <c r="BA928" s="1"/>
      <c r="BB928" s="1"/>
      <c r="BC928" s="1"/>
      <c r="BD928" s="1"/>
      <c r="BE928" s="1"/>
      <c r="BF928" s="1"/>
      <c r="BG928" s="1"/>
      <c r="BH928" s="1"/>
      <c r="BI928" s="1"/>
      <c r="BJ928" s="1"/>
      <c r="BK928" s="1"/>
      <c r="BL928" s="1"/>
      <c r="BM928" s="1"/>
      <c r="BN928" s="1"/>
      <c r="BO928" s="1"/>
      <c r="BP928" s="1"/>
      <c r="BQ928" s="1"/>
      <c r="BR928" s="1"/>
    </row>
    <row r="929" spans="1:70" ht="14.25" customHeight="1" x14ac:dyDescent="0.3">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c r="AC929" s="1"/>
      <c r="AD929" s="1"/>
      <c r="AE929" s="1"/>
      <c r="AF929" s="1"/>
      <c r="AG929" s="1"/>
      <c r="AH929" s="1"/>
      <c r="AI929" s="1"/>
      <c r="AJ929" s="1"/>
      <c r="AK929" s="1"/>
      <c r="AL929" s="1"/>
      <c r="AM929" s="1"/>
      <c r="AN929" s="1"/>
      <c r="AO929" s="1"/>
      <c r="AP929" s="1"/>
      <c r="AQ929" s="1"/>
      <c r="AR929" s="1"/>
      <c r="AS929" s="1"/>
      <c r="AT929" s="1"/>
      <c r="AU929" s="1"/>
      <c r="AV929" s="1"/>
      <c r="AW929" s="1"/>
      <c r="AX929" s="1"/>
      <c r="AY929" s="1"/>
      <c r="AZ929" s="1"/>
      <c r="BA929" s="1"/>
      <c r="BB929" s="1"/>
      <c r="BC929" s="1"/>
      <c r="BD929" s="1"/>
      <c r="BE929" s="1"/>
      <c r="BF929" s="1"/>
      <c r="BG929" s="1"/>
      <c r="BH929" s="1"/>
      <c r="BI929" s="1"/>
      <c r="BJ929" s="1"/>
      <c r="BK929" s="1"/>
      <c r="BL929" s="1"/>
      <c r="BM929" s="1"/>
      <c r="BN929" s="1"/>
      <c r="BO929" s="1"/>
      <c r="BP929" s="1"/>
      <c r="BQ929" s="1"/>
      <c r="BR929" s="1"/>
    </row>
    <row r="930" spans="1:70" ht="14.25" customHeight="1" x14ac:dyDescent="0.3">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c r="AC930" s="1"/>
      <c r="AD930" s="1"/>
      <c r="AE930" s="1"/>
      <c r="AF930" s="1"/>
      <c r="AG930" s="1"/>
      <c r="AH930" s="1"/>
      <c r="AI930" s="1"/>
      <c r="AJ930" s="1"/>
      <c r="AK930" s="1"/>
      <c r="AL930" s="1"/>
      <c r="AM930" s="1"/>
      <c r="AN930" s="1"/>
      <c r="AO930" s="1"/>
      <c r="AP930" s="1"/>
      <c r="AQ930" s="1"/>
      <c r="AR930" s="1"/>
      <c r="AS930" s="1"/>
      <c r="AT930" s="1"/>
      <c r="AU930" s="1"/>
      <c r="AV930" s="1"/>
      <c r="AW930" s="1"/>
      <c r="AX930" s="1"/>
      <c r="AY930" s="1"/>
      <c r="AZ930" s="1"/>
      <c r="BA930" s="1"/>
      <c r="BB930" s="1"/>
      <c r="BC930" s="1"/>
      <c r="BD930" s="1"/>
      <c r="BE930" s="1"/>
      <c r="BF930" s="1"/>
      <c r="BG930" s="1"/>
      <c r="BH930" s="1"/>
      <c r="BI930" s="1"/>
      <c r="BJ930" s="1"/>
      <c r="BK930" s="1"/>
      <c r="BL930" s="1"/>
      <c r="BM930" s="1"/>
      <c r="BN930" s="1"/>
      <c r="BO930" s="1"/>
      <c r="BP930" s="1"/>
      <c r="BQ930" s="1"/>
      <c r="BR930" s="1"/>
    </row>
    <row r="931" spans="1:70" ht="14.25" customHeight="1" x14ac:dyDescent="0.3">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c r="AC931" s="1"/>
      <c r="AD931" s="1"/>
      <c r="AE931" s="1"/>
      <c r="AF931" s="1"/>
      <c r="AG931" s="1"/>
      <c r="AH931" s="1"/>
      <c r="AI931" s="1"/>
      <c r="AJ931" s="1"/>
      <c r="AK931" s="1"/>
      <c r="AL931" s="1"/>
      <c r="AM931" s="1"/>
      <c r="AN931" s="1"/>
      <c r="AO931" s="1"/>
      <c r="AP931" s="1"/>
      <c r="AQ931" s="1"/>
      <c r="AR931" s="1"/>
      <c r="AS931" s="1"/>
      <c r="AT931" s="1"/>
      <c r="AU931" s="1"/>
      <c r="AV931" s="1"/>
      <c r="AW931" s="1"/>
      <c r="AX931" s="1"/>
      <c r="AY931" s="1"/>
      <c r="AZ931" s="1"/>
      <c r="BA931" s="1"/>
      <c r="BB931" s="1"/>
      <c r="BC931" s="1"/>
      <c r="BD931" s="1"/>
      <c r="BE931" s="1"/>
      <c r="BF931" s="1"/>
      <c r="BG931" s="1"/>
      <c r="BH931" s="1"/>
      <c r="BI931" s="1"/>
      <c r="BJ931" s="1"/>
      <c r="BK931" s="1"/>
      <c r="BL931" s="1"/>
      <c r="BM931" s="1"/>
      <c r="BN931" s="1"/>
      <c r="BO931" s="1"/>
      <c r="BP931" s="1"/>
      <c r="BQ931" s="1"/>
      <c r="BR931" s="1"/>
    </row>
    <row r="932" spans="1:70" ht="14.25" customHeight="1" x14ac:dyDescent="0.3">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c r="AC932" s="1"/>
      <c r="AD932" s="1"/>
      <c r="AE932" s="1"/>
      <c r="AF932" s="1"/>
      <c r="AG932" s="1"/>
      <c r="AH932" s="1"/>
      <c r="AI932" s="1"/>
      <c r="AJ932" s="1"/>
      <c r="AK932" s="1"/>
      <c r="AL932" s="1"/>
      <c r="AM932" s="1"/>
      <c r="AN932" s="1"/>
      <c r="AO932" s="1"/>
      <c r="AP932" s="1"/>
      <c r="AQ932" s="1"/>
      <c r="AR932" s="1"/>
      <c r="AS932" s="1"/>
      <c r="AT932" s="1"/>
      <c r="AU932" s="1"/>
      <c r="AV932" s="1"/>
      <c r="AW932" s="1"/>
      <c r="AX932" s="1"/>
      <c r="AY932" s="1"/>
      <c r="AZ932" s="1"/>
      <c r="BA932" s="1"/>
      <c r="BB932" s="1"/>
      <c r="BC932" s="1"/>
      <c r="BD932" s="1"/>
      <c r="BE932" s="1"/>
      <c r="BF932" s="1"/>
      <c r="BG932" s="1"/>
      <c r="BH932" s="1"/>
      <c r="BI932" s="1"/>
      <c r="BJ932" s="1"/>
      <c r="BK932" s="1"/>
      <c r="BL932" s="1"/>
      <c r="BM932" s="1"/>
      <c r="BN932" s="1"/>
      <c r="BO932" s="1"/>
      <c r="BP932" s="1"/>
      <c r="BQ932" s="1"/>
      <c r="BR932" s="1"/>
    </row>
    <row r="933" spans="1:70" ht="14.25" customHeight="1" x14ac:dyDescent="0.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c r="AC933" s="1"/>
      <c r="AD933" s="1"/>
      <c r="AE933" s="1"/>
      <c r="AF933" s="1"/>
      <c r="AG933" s="1"/>
      <c r="AH933" s="1"/>
      <c r="AI933" s="1"/>
      <c r="AJ933" s="1"/>
      <c r="AK933" s="1"/>
      <c r="AL933" s="1"/>
      <c r="AM933" s="1"/>
      <c r="AN933" s="1"/>
      <c r="AO933" s="1"/>
      <c r="AP933" s="1"/>
      <c r="AQ933" s="1"/>
      <c r="AR933" s="1"/>
      <c r="AS933" s="1"/>
      <c r="AT933" s="1"/>
      <c r="AU933" s="1"/>
      <c r="AV933" s="1"/>
      <c r="AW933" s="1"/>
      <c r="AX933" s="1"/>
      <c r="AY933" s="1"/>
      <c r="AZ933" s="1"/>
      <c r="BA933" s="1"/>
      <c r="BB933" s="1"/>
      <c r="BC933" s="1"/>
      <c r="BD933" s="1"/>
      <c r="BE933" s="1"/>
      <c r="BF933" s="1"/>
      <c r="BG933" s="1"/>
      <c r="BH933" s="1"/>
      <c r="BI933" s="1"/>
      <c r="BJ933" s="1"/>
      <c r="BK933" s="1"/>
      <c r="BL933" s="1"/>
      <c r="BM933" s="1"/>
      <c r="BN933" s="1"/>
      <c r="BO933" s="1"/>
      <c r="BP933" s="1"/>
      <c r="BQ933" s="1"/>
      <c r="BR933" s="1"/>
    </row>
    <row r="934" spans="1:70" ht="14.25" customHeight="1" x14ac:dyDescent="0.3">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c r="AC934" s="1"/>
      <c r="AD934" s="1"/>
      <c r="AE934" s="1"/>
      <c r="AF934" s="1"/>
      <c r="AG934" s="1"/>
      <c r="AH934" s="1"/>
      <c r="AI934" s="1"/>
      <c r="AJ934" s="1"/>
      <c r="AK934" s="1"/>
      <c r="AL934" s="1"/>
      <c r="AM934" s="1"/>
      <c r="AN934" s="1"/>
      <c r="AO934" s="1"/>
      <c r="AP934" s="1"/>
      <c r="AQ934" s="1"/>
      <c r="AR934" s="1"/>
      <c r="AS934" s="1"/>
      <c r="AT934" s="1"/>
      <c r="AU934" s="1"/>
      <c r="AV934" s="1"/>
      <c r="AW934" s="1"/>
      <c r="AX934" s="1"/>
      <c r="AY934" s="1"/>
      <c r="AZ934" s="1"/>
      <c r="BA934" s="1"/>
      <c r="BB934" s="1"/>
      <c r="BC934" s="1"/>
      <c r="BD934" s="1"/>
      <c r="BE934" s="1"/>
      <c r="BF934" s="1"/>
      <c r="BG934" s="1"/>
      <c r="BH934" s="1"/>
      <c r="BI934" s="1"/>
      <c r="BJ934" s="1"/>
      <c r="BK934" s="1"/>
      <c r="BL934" s="1"/>
      <c r="BM934" s="1"/>
      <c r="BN934" s="1"/>
      <c r="BO934" s="1"/>
      <c r="BP934" s="1"/>
      <c r="BQ934" s="1"/>
      <c r="BR934" s="1"/>
    </row>
    <row r="935" spans="1:70" ht="14.25" customHeight="1" x14ac:dyDescent="0.3">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c r="AC935" s="1"/>
      <c r="AD935" s="1"/>
      <c r="AE935" s="1"/>
      <c r="AF935" s="1"/>
      <c r="AG935" s="1"/>
      <c r="AH935" s="1"/>
      <c r="AI935" s="1"/>
      <c r="AJ935" s="1"/>
      <c r="AK935" s="1"/>
      <c r="AL935" s="1"/>
      <c r="AM935" s="1"/>
      <c r="AN935" s="1"/>
      <c r="AO935" s="1"/>
      <c r="AP935" s="1"/>
      <c r="AQ935" s="1"/>
      <c r="AR935" s="1"/>
      <c r="AS935" s="1"/>
      <c r="AT935" s="1"/>
      <c r="AU935" s="1"/>
      <c r="AV935" s="1"/>
      <c r="AW935" s="1"/>
      <c r="AX935" s="1"/>
      <c r="AY935" s="1"/>
      <c r="AZ935" s="1"/>
      <c r="BA935" s="1"/>
      <c r="BB935" s="1"/>
      <c r="BC935" s="1"/>
      <c r="BD935" s="1"/>
      <c r="BE935" s="1"/>
      <c r="BF935" s="1"/>
      <c r="BG935" s="1"/>
      <c r="BH935" s="1"/>
      <c r="BI935" s="1"/>
      <c r="BJ935" s="1"/>
      <c r="BK935" s="1"/>
      <c r="BL935" s="1"/>
      <c r="BM935" s="1"/>
      <c r="BN935" s="1"/>
      <c r="BO935" s="1"/>
      <c r="BP935" s="1"/>
      <c r="BQ935" s="1"/>
      <c r="BR935" s="1"/>
    </row>
    <row r="936" spans="1:70" ht="14.25" customHeight="1" x14ac:dyDescent="0.3">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c r="AC936" s="1"/>
      <c r="AD936" s="1"/>
      <c r="AE936" s="1"/>
      <c r="AF936" s="1"/>
      <c r="AG936" s="1"/>
      <c r="AH936" s="1"/>
      <c r="AI936" s="1"/>
      <c r="AJ936" s="1"/>
      <c r="AK936" s="1"/>
      <c r="AL936" s="1"/>
      <c r="AM936" s="1"/>
      <c r="AN936" s="1"/>
      <c r="AO936" s="1"/>
      <c r="AP936" s="1"/>
      <c r="AQ936" s="1"/>
      <c r="AR936" s="1"/>
      <c r="AS936" s="1"/>
      <c r="AT936" s="1"/>
      <c r="AU936" s="1"/>
      <c r="AV936" s="1"/>
      <c r="AW936" s="1"/>
      <c r="AX936" s="1"/>
      <c r="AY936" s="1"/>
      <c r="AZ936" s="1"/>
      <c r="BA936" s="1"/>
      <c r="BB936" s="1"/>
      <c r="BC936" s="1"/>
      <c r="BD936" s="1"/>
      <c r="BE936" s="1"/>
      <c r="BF936" s="1"/>
      <c r="BG936" s="1"/>
      <c r="BH936" s="1"/>
      <c r="BI936" s="1"/>
      <c r="BJ936" s="1"/>
      <c r="BK936" s="1"/>
      <c r="BL936" s="1"/>
      <c r="BM936" s="1"/>
      <c r="BN936" s="1"/>
      <c r="BO936" s="1"/>
      <c r="BP936" s="1"/>
      <c r="BQ936" s="1"/>
      <c r="BR936" s="1"/>
    </row>
    <row r="937" spans="1:70" ht="14.25" customHeight="1" x14ac:dyDescent="0.3">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c r="AC937" s="1"/>
      <c r="AD937" s="1"/>
      <c r="AE937" s="1"/>
      <c r="AF937" s="1"/>
      <c r="AG937" s="1"/>
      <c r="AH937" s="1"/>
      <c r="AI937" s="1"/>
      <c r="AJ937" s="1"/>
      <c r="AK937" s="1"/>
      <c r="AL937" s="1"/>
      <c r="AM937" s="1"/>
      <c r="AN937" s="1"/>
      <c r="AO937" s="1"/>
      <c r="AP937" s="1"/>
      <c r="AQ937" s="1"/>
      <c r="AR937" s="1"/>
      <c r="AS937" s="1"/>
      <c r="AT937" s="1"/>
      <c r="AU937" s="1"/>
      <c r="AV937" s="1"/>
      <c r="AW937" s="1"/>
      <c r="AX937" s="1"/>
      <c r="AY937" s="1"/>
      <c r="AZ937" s="1"/>
      <c r="BA937" s="1"/>
      <c r="BB937" s="1"/>
      <c r="BC937" s="1"/>
      <c r="BD937" s="1"/>
      <c r="BE937" s="1"/>
      <c r="BF937" s="1"/>
      <c r="BG937" s="1"/>
      <c r="BH937" s="1"/>
      <c r="BI937" s="1"/>
      <c r="BJ937" s="1"/>
      <c r="BK937" s="1"/>
      <c r="BL937" s="1"/>
      <c r="BM937" s="1"/>
      <c r="BN937" s="1"/>
      <c r="BO937" s="1"/>
      <c r="BP937" s="1"/>
      <c r="BQ937" s="1"/>
      <c r="BR937" s="1"/>
    </row>
    <row r="938" spans="1:70" ht="14.25" customHeight="1" x14ac:dyDescent="0.3">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c r="AC938" s="1"/>
      <c r="AD938" s="1"/>
      <c r="AE938" s="1"/>
      <c r="AF938" s="1"/>
      <c r="AG938" s="1"/>
      <c r="AH938" s="1"/>
      <c r="AI938" s="1"/>
      <c r="AJ938" s="1"/>
      <c r="AK938" s="1"/>
      <c r="AL938" s="1"/>
      <c r="AM938" s="1"/>
      <c r="AN938" s="1"/>
      <c r="AO938" s="1"/>
      <c r="AP938" s="1"/>
      <c r="AQ938" s="1"/>
      <c r="AR938" s="1"/>
      <c r="AS938" s="1"/>
      <c r="AT938" s="1"/>
      <c r="AU938" s="1"/>
      <c r="AV938" s="1"/>
      <c r="AW938" s="1"/>
      <c r="AX938" s="1"/>
      <c r="AY938" s="1"/>
      <c r="AZ938" s="1"/>
      <c r="BA938" s="1"/>
      <c r="BB938" s="1"/>
      <c r="BC938" s="1"/>
      <c r="BD938" s="1"/>
      <c r="BE938" s="1"/>
      <c r="BF938" s="1"/>
      <c r="BG938" s="1"/>
      <c r="BH938" s="1"/>
      <c r="BI938" s="1"/>
      <c r="BJ938" s="1"/>
      <c r="BK938" s="1"/>
      <c r="BL938" s="1"/>
      <c r="BM938" s="1"/>
      <c r="BN938" s="1"/>
      <c r="BO938" s="1"/>
      <c r="BP938" s="1"/>
      <c r="BQ938" s="1"/>
      <c r="BR938" s="1"/>
    </row>
    <row r="939" spans="1:70" ht="14.25" customHeight="1" x14ac:dyDescent="0.3">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c r="AC939" s="1"/>
      <c r="AD939" s="1"/>
      <c r="AE939" s="1"/>
      <c r="AF939" s="1"/>
      <c r="AG939" s="1"/>
      <c r="AH939" s="1"/>
      <c r="AI939" s="1"/>
      <c r="AJ939" s="1"/>
      <c r="AK939" s="1"/>
      <c r="AL939" s="1"/>
      <c r="AM939" s="1"/>
      <c r="AN939" s="1"/>
      <c r="AO939" s="1"/>
      <c r="AP939" s="1"/>
      <c r="AQ939" s="1"/>
      <c r="AR939" s="1"/>
      <c r="AS939" s="1"/>
      <c r="AT939" s="1"/>
      <c r="AU939" s="1"/>
      <c r="AV939" s="1"/>
      <c r="AW939" s="1"/>
      <c r="AX939" s="1"/>
      <c r="AY939" s="1"/>
      <c r="AZ939" s="1"/>
      <c r="BA939" s="1"/>
      <c r="BB939" s="1"/>
      <c r="BC939" s="1"/>
      <c r="BD939" s="1"/>
      <c r="BE939" s="1"/>
      <c r="BF939" s="1"/>
      <c r="BG939" s="1"/>
      <c r="BH939" s="1"/>
      <c r="BI939" s="1"/>
      <c r="BJ939" s="1"/>
      <c r="BK939" s="1"/>
      <c r="BL939" s="1"/>
      <c r="BM939" s="1"/>
      <c r="BN939" s="1"/>
      <c r="BO939" s="1"/>
      <c r="BP939" s="1"/>
      <c r="BQ939" s="1"/>
      <c r="BR939" s="1"/>
    </row>
    <row r="940" spans="1:70" ht="14.25" customHeight="1" x14ac:dyDescent="0.3">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c r="AC940" s="1"/>
      <c r="AD940" s="1"/>
      <c r="AE940" s="1"/>
      <c r="AF940" s="1"/>
      <c r="AG940" s="1"/>
      <c r="AH940" s="1"/>
      <c r="AI940" s="1"/>
      <c r="AJ940" s="1"/>
      <c r="AK940" s="1"/>
      <c r="AL940" s="1"/>
      <c r="AM940" s="1"/>
      <c r="AN940" s="1"/>
      <c r="AO940" s="1"/>
      <c r="AP940" s="1"/>
      <c r="AQ940" s="1"/>
      <c r="AR940" s="1"/>
      <c r="AS940" s="1"/>
      <c r="AT940" s="1"/>
      <c r="AU940" s="1"/>
      <c r="AV940" s="1"/>
      <c r="AW940" s="1"/>
      <c r="AX940" s="1"/>
      <c r="AY940" s="1"/>
      <c r="AZ940" s="1"/>
      <c r="BA940" s="1"/>
      <c r="BB940" s="1"/>
      <c r="BC940" s="1"/>
      <c r="BD940" s="1"/>
      <c r="BE940" s="1"/>
      <c r="BF940" s="1"/>
      <c r="BG940" s="1"/>
      <c r="BH940" s="1"/>
      <c r="BI940" s="1"/>
      <c r="BJ940" s="1"/>
      <c r="BK940" s="1"/>
      <c r="BL940" s="1"/>
      <c r="BM940" s="1"/>
      <c r="BN940" s="1"/>
      <c r="BO940" s="1"/>
      <c r="BP940" s="1"/>
      <c r="BQ940" s="1"/>
      <c r="BR940" s="1"/>
    </row>
    <row r="941" spans="1:70" ht="14.25" customHeight="1" x14ac:dyDescent="0.3">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c r="AC941" s="1"/>
      <c r="AD941" s="1"/>
      <c r="AE941" s="1"/>
      <c r="AF941" s="1"/>
      <c r="AG941" s="1"/>
      <c r="AH941" s="1"/>
      <c r="AI941" s="1"/>
      <c r="AJ941" s="1"/>
      <c r="AK941" s="1"/>
      <c r="AL941" s="1"/>
      <c r="AM941" s="1"/>
      <c r="AN941" s="1"/>
      <c r="AO941" s="1"/>
      <c r="AP941" s="1"/>
      <c r="AQ941" s="1"/>
      <c r="AR941" s="1"/>
      <c r="AS941" s="1"/>
      <c r="AT941" s="1"/>
      <c r="AU941" s="1"/>
      <c r="AV941" s="1"/>
      <c r="AW941" s="1"/>
      <c r="AX941" s="1"/>
      <c r="AY941" s="1"/>
      <c r="AZ941" s="1"/>
      <c r="BA941" s="1"/>
      <c r="BB941" s="1"/>
      <c r="BC941" s="1"/>
      <c r="BD941" s="1"/>
      <c r="BE941" s="1"/>
      <c r="BF941" s="1"/>
      <c r="BG941" s="1"/>
      <c r="BH941" s="1"/>
      <c r="BI941" s="1"/>
      <c r="BJ941" s="1"/>
      <c r="BK941" s="1"/>
      <c r="BL941" s="1"/>
      <c r="BM941" s="1"/>
      <c r="BN941" s="1"/>
      <c r="BO941" s="1"/>
      <c r="BP941" s="1"/>
      <c r="BQ941" s="1"/>
      <c r="BR941" s="1"/>
    </row>
    <row r="942" spans="1:70" ht="14.25" customHeight="1" x14ac:dyDescent="0.3">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c r="AC942" s="1"/>
      <c r="AD942" s="1"/>
      <c r="AE942" s="1"/>
      <c r="AF942" s="1"/>
      <c r="AG942" s="1"/>
      <c r="AH942" s="1"/>
      <c r="AI942" s="1"/>
      <c r="AJ942" s="1"/>
      <c r="AK942" s="1"/>
      <c r="AL942" s="1"/>
      <c r="AM942" s="1"/>
      <c r="AN942" s="1"/>
      <c r="AO942" s="1"/>
      <c r="AP942" s="1"/>
      <c r="AQ942" s="1"/>
      <c r="AR942" s="1"/>
      <c r="AS942" s="1"/>
      <c r="AT942" s="1"/>
      <c r="AU942" s="1"/>
      <c r="AV942" s="1"/>
      <c r="AW942" s="1"/>
      <c r="AX942" s="1"/>
      <c r="AY942" s="1"/>
      <c r="AZ942" s="1"/>
      <c r="BA942" s="1"/>
      <c r="BB942" s="1"/>
      <c r="BC942" s="1"/>
      <c r="BD942" s="1"/>
      <c r="BE942" s="1"/>
      <c r="BF942" s="1"/>
      <c r="BG942" s="1"/>
      <c r="BH942" s="1"/>
      <c r="BI942" s="1"/>
      <c r="BJ942" s="1"/>
      <c r="BK942" s="1"/>
      <c r="BL942" s="1"/>
      <c r="BM942" s="1"/>
      <c r="BN942" s="1"/>
      <c r="BO942" s="1"/>
      <c r="BP942" s="1"/>
      <c r="BQ942" s="1"/>
      <c r="BR942" s="1"/>
    </row>
    <row r="943" spans="1:70" ht="14.25" customHeight="1" x14ac:dyDescent="0.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c r="AC943" s="1"/>
      <c r="AD943" s="1"/>
      <c r="AE943" s="1"/>
      <c r="AF943" s="1"/>
      <c r="AG943" s="1"/>
      <c r="AH943" s="1"/>
      <c r="AI943" s="1"/>
      <c r="AJ943" s="1"/>
      <c r="AK943" s="1"/>
      <c r="AL943" s="1"/>
      <c r="AM943" s="1"/>
      <c r="AN943" s="1"/>
      <c r="AO943" s="1"/>
      <c r="AP943" s="1"/>
      <c r="AQ943" s="1"/>
      <c r="AR943" s="1"/>
      <c r="AS943" s="1"/>
      <c r="AT943" s="1"/>
      <c r="AU943" s="1"/>
      <c r="AV943" s="1"/>
      <c r="AW943" s="1"/>
      <c r="AX943" s="1"/>
      <c r="AY943" s="1"/>
      <c r="AZ943" s="1"/>
      <c r="BA943" s="1"/>
      <c r="BB943" s="1"/>
      <c r="BC943" s="1"/>
      <c r="BD943" s="1"/>
      <c r="BE943" s="1"/>
      <c r="BF943" s="1"/>
      <c r="BG943" s="1"/>
      <c r="BH943" s="1"/>
      <c r="BI943" s="1"/>
      <c r="BJ943" s="1"/>
      <c r="BK943" s="1"/>
      <c r="BL943" s="1"/>
      <c r="BM943" s="1"/>
      <c r="BN943" s="1"/>
      <c r="BO943" s="1"/>
      <c r="BP943" s="1"/>
      <c r="BQ943" s="1"/>
      <c r="BR943" s="1"/>
    </row>
    <row r="944" spans="1:70" ht="14.25" customHeight="1" x14ac:dyDescent="0.3">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c r="AC944" s="1"/>
      <c r="AD944" s="1"/>
      <c r="AE944" s="1"/>
      <c r="AF944" s="1"/>
      <c r="AG944" s="1"/>
      <c r="AH944" s="1"/>
      <c r="AI944" s="1"/>
      <c r="AJ944" s="1"/>
      <c r="AK944" s="1"/>
      <c r="AL944" s="1"/>
      <c r="AM944" s="1"/>
      <c r="AN944" s="1"/>
      <c r="AO944" s="1"/>
      <c r="AP944" s="1"/>
      <c r="AQ944" s="1"/>
      <c r="AR944" s="1"/>
      <c r="AS944" s="1"/>
      <c r="AT944" s="1"/>
      <c r="AU944" s="1"/>
      <c r="AV944" s="1"/>
      <c r="AW944" s="1"/>
      <c r="AX944" s="1"/>
      <c r="AY944" s="1"/>
      <c r="AZ944" s="1"/>
      <c r="BA944" s="1"/>
      <c r="BB944" s="1"/>
      <c r="BC944" s="1"/>
      <c r="BD944" s="1"/>
      <c r="BE944" s="1"/>
      <c r="BF944" s="1"/>
      <c r="BG944" s="1"/>
      <c r="BH944" s="1"/>
      <c r="BI944" s="1"/>
      <c r="BJ944" s="1"/>
      <c r="BK944" s="1"/>
      <c r="BL944" s="1"/>
      <c r="BM944" s="1"/>
      <c r="BN944" s="1"/>
      <c r="BO944" s="1"/>
      <c r="BP944" s="1"/>
      <c r="BQ944" s="1"/>
      <c r="BR944" s="1"/>
    </row>
    <row r="945" spans="1:70" ht="14.25" customHeight="1" x14ac:dyDescent="0.3">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c r="AC945" s="1"/>
      <c r="AD945" s="1"/>
      <c r="AE945" s="1"/>
      <c r="AF945" s="1"/>
      <c r="AG945" s="1"/>
      <c r="AH945" s="1"/>
      <c r="AI945" s="1"/>
      <c r="AJ945" s="1"/>
      <c r="AK945" s="1"/>
      <c r="AL945" s="1"/>
      <c r="AM945" s="1"/>
      <c r="AN945" s="1"/>
      <c r="AO945" s="1"/>
      <c r="AP945" s="1"/>
      <c r="AQ945" s="1"/>
      <c r="AR945" s="1"/>
      <c r="AS945" s="1"/>
      <c r="AT945" s="1"/>
      <c r="AU945" s="1"/>
      <c r="AV945" s="1"/>
      <c r="AW945" s="1"/>
      <c r="AX945" s="1"/>
      <c r="AY945" s="1"/>
      <c r="AZ945" s="1"/>
      <c r="BA945" s="1"/>
      <c r="BB945" s="1"/>
      <c r="BC945" s="1"/>
      <c r="BD945" s="1"/>
      <c r="BE945" s="1"/>
      <c r="BF945" s="1"/>
      <c r="BG945" s="1"/>
      <c r="BH945" s="1"/>
      <c r="BI945" s="1"/>
      <c r="BJ945" s="1"/>
      <c r="BK945" s="1"/>
      <c r="BL945" s="1"/>
      <c r="BM945" s="1"/>
      <c r="BN945" s="1"/>
      <c r="BO945" s="1"/>
      <c r="BP945" s="1"/>
      <c r="BQ945" s="1"/>
      <c r="BR945" s="1"/>
    </row>
    <row r="946" spans="1:70" ht="14.25" customHeight="1" x14ac:dyDescent="0.3">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c r="AC946" s="1"/>
      <c r="AD946" s="1"/>
      <c r="AE946" s="1"/>
      <c r="AF946" s="1"/>
      <c r="AG946" s="1"/>
      <c r="AH946" s="1"/>
      <c r="AI946" s="1"/>
      <c r="AJ946" s="1"/>
      <c r="AK946" s="1"/>
      <c r="AL946" s="1"/>
      <c r="AM946" s="1"/>
      <c r="AN946" s="1"/>
      <c r="AO946" s="1"/>
      <c r="AP946" s="1"/>
      <c r="AQ946" s="1"/>
      <c r="AR946" s="1"/>
      <c r="AS946" s="1"/>
      <c r="AT946" s="1"/>
      <c r="AU946" s="1"/>
      <c r="AV946" s="1"/>
      <c r="AW946" s="1"/>
      <c r="AX946" s="1"/>
      <c r="AY946" s="1"/>
      <c r="AZ946" s="1"/>
      <c r="BA946" s="1"/>
      <c r="BB946" s="1"/>
      <c r="BC946" s="1"/>
      <c r="BD946" s="1"/>
      <c r="BE946" s="1"/>
      <c r="BF946" s="1"/>
      <c r="BG946" s="1"/>
      <c r="BH946" s="1"/>
      <c r="BI946" s="1"/>
      <c r="BJ946" s="1"/>
      <c r="BK946" s="1"/>
      <c r="BL946" s="1"/>
      <c r="BM946" s="1"/>
      <c r="BN946" s="1"/>
      <c r="BO946" s="1"/>
      <c r="BP946" s="1"/>
      <c r="BQ946" s="1"/>
      <c r="BR946" s="1"/>
    </row>
    <row r="947" spans="1:70" ht="14.25" customHeight="1" x14ac:dyDescent="0.3">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c r="AC947" s="1"/>
      <c r="AD947" s="1"/>
      <c r="AE947" s="1"/>
      <c r="AF947" s="1"/>
      <c r="AG947" s="1"/>
      <c r="AH947" s="1"/>
      <c r="AI947" s="1"/>
      <c r="AJ947" s="1"/>
      <c r="AK947" s="1"/>
      <c r="AL947" s="1"/>
      <c r="AM947" s="1"/>
      <c r="AN947" s="1"/>
      <c r="AO947" s="1"/>
      <c r="AP947" s="1"/>
      <c r="AQ947" s="1"/>
      <c r="AR947" s="1"/>
      <c r="AS947" s="1"/>
      <c r="AT947" s="1"/>
      <c r="AU947" s="1"/>
      <c r="AV947" s="1"/>
      <c r="AW947" s="1"/>
      <c r="AX947" s="1"/>
      <c r="AY947" s="1"/>
      <c r="AZ947" s="1"/>
      <c r="BA947" s="1"/>
      <c r="BB947" s="1"/>
      <c r="BC947" s="1"/>
      <c r="BD947" s="1"/>
      <c r="BE947" s="1"/>
      <c r="BF947" s="1"/>
      <c r="BG947" s="1"/>
      <c r="BH947" s="1"/>
      <c r="BI947" s="1"/>
      <c r="BJ947" s="1"/>
      <c r="BK947" s="1"/>
      <c r="BL947" s="1"/>
      <c r="BM947" s="1"/>
      <c r="BN947" s="1"/>
      <c r="BO947" s="1"/>
      <c r="BP947" s="1"/>
      <c r="BQ947" s="1"/>
      <c r="BR947" s="1"/>
    </row>
    <row r="948" spans="1:70" ht="14.25" customHeight="1" x14ac:dyDescent="0.3">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c r="AC948" s="1"/>
      <c r="AD948" s="1"/>
      <c r="AE948" s="1"/>
      <c r="AF948" s="1"/>
      <c r="AG948" s="1"/>
      <c r="AH948" s="1"/>
      <c r="AI948" s="1"/>
      <c r="AJ948" s="1"/>
      <c r="AK948" s="1"/>
      <c r="AL948" s="1"/>
      <c r="AM948" s="1"/>
      <c r="AN948" s="1"/>
      <c r="AO948" s="1"/>
      <c r="AP948" s="1"/>
      <c r="AQ948" s="1"/>
      <c r="AR948" s="1"/>
      <c r="AS948" s="1"/>
      <c r="AT948" s="1"/>
      <c r="AU948" s="1"/>
      <c r="AV948" s="1"/>
      <c r="AW948" s="1"/>
      <c r="AX948" s="1"/>
      <c r="AY948" s="1"/>
      <c r="AZ948" s="1"/>
      <c r="BA948" s="1"/>
      <c r="BB948" s="1"/>
      <c r="BC948" s="1"/>
      <c r="BD948" s="1"/>
      <c r="BE948" s="1"/>
      <c r="BF948" s="1"/>
      <c r="BG948" s="1"/>
      <c r="BH948" s="1"/>
      <c r="BI948" s="1"/>
      <c r="BJ948" s="1"/>
      <c r="BK948" s="1"/>
      <c r="BL948" s="1"/>
      <c r="BM948" s="1"/>
      <c r="BN948" s="1"/>
      <c r="BO948" s="1"/>
      <c r="BP948" s="1"/>
      <c r="BQ948" s="1"/>
      <c r="BR948" s="1"/>
    </row>
    <row r="949" spans="1:70" ht="14.25" customHeight="1" x14ac:dyDescent="0.3">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c r="AC949" s="1"/>
      <c r="AD949" s="1"/>
      <c r="AE949" s="1"/>
      <c r="AF949" s="1"/>
      <c r="AG949" s="1"/>
      <c r="AH949" s="1"/>
      <c r="AI949" s="1"/>
      <c r="AJ949" s="1"/>
      <c r="AK949" s="1"/>
      <c r="AL949" s="1"/>
      <c r="AM949" s="1"/>
      <c r="AN949" s="1"/>
      <c r="AO949" s="1"/>
      <c r="AP949" s="1"/>
      <c r="AQ949" s="1"/>
      <c r="AR949" s="1"/>
      <c r="AS949" s="1"/>
      <c r="AT949" s="1"/>
      <c r="AU949" s="1"/>
      <c r="AV949" s="1"/>
      <c r="AW949" s="1"/>
      <c r="AX949" s="1"/>
      <c r="AY949" s="1"/>
      <c r="AZ949" s="1"/>
      <c r="BA949" s="1"/>
      <c r="BB949" s="1"/>
      <c r="BC949" s="1"/>
      <c r="BD949" s="1"/>
      <c r="BE949" s="1"/>
      <c r="BF949" s="1"/>
      <c r="BG949" s="1"/>
      <c r="BH949" s="1"/>
      <c r="BI949" s="1"/>
      <c r="BJ949" s="1"/>
      <c r="BK949" s="1"/>
      <c r="BL949" s="1"/>
      <c r="BM949" s="1"/>
      <c r="BN949" s="1"/>
      <c r="BO949" s="1"/>
      <c r="BP949" s="1"/>
      <c r="BQ949" s="1"/>
      <c r="BR949" s="1"/>
    </row>
    <row r="950" spans="1:70" ht="14.25" customHeight="1" x14ac:dyDescent="0.3">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c r="AC950" s="1"/>
      <c r="AD950" s="1"/>
      <c r="AE950" s="1"/>
      <c r="AF950" s="1"/>
      <c r="AG950" s="1"/>
      <c r="AH950" s="1"/>
      <c r="AI950" s="1"/>
      <c r="AJ950" s="1"/>
      <c r="AK950" s="1"/>
      <c r="AL950" s="1"/>
      <c r="AM950" s="1"/>
      <c r="AN950" s="1"/>
      <c r="AO950" s="1"/>
      <c r="AP950" s="1"/>
      <c r="AQ950" s="1"/>
      <c r="AR950" s="1"/>
      <c r="AS950" s="1"/>
      <c r="AT950" s="1"/>
      <c r="AU950" s="1"/>
      <c r="AV950" s="1"/>
      <c r="AW950" s="1"/>
      <c r="AX950" s="1"/>
      <c r="AY950" s="1"/>
      <c r="AZ950" s="1"/>
      <c r="BA950" s="1"/>
      <c r="BB950" s="1"/>
      <c r="BC950" s="1"/>
      <c r="BD950" s="1"/>
      <c r="BE950" s="1"/>
      <c r="BF950" s="1"/>
      <c r="BG950" s="1"/>
      <c r="BH950" s="1"/>
      <c r="BI950" s="1"/>
      <c r="BJ950" s="1"/>
      <c r="BK950" s="1"/>
      <c r="BL950" s="1"/>
      <c r="BM950" s="1"/>
      <c r="BN950" s="1"/>
      <c r="BO950" s="1"/>
      <c r="BP950" s="1"/>
      <c r="BQ950" s="1"/>
      <c r="BR950" s="1"/>
    </row>
    <row r="951" spans="1:70" ht="14.25" customHeight="1" x14ac:dyDescent="0.3">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c r="AC951" s="1"/>
      <c r="AD951" s="1"/>
      <c r="AE951" s="1"/>
      <c r="AF951" s="1"/>
      <c r="AG951" s="1"/>
      <c r="AH951" s="1"/>
      <c r="AI951" s="1"/>
      <c r="AJ951" s="1"/>
      <c r="AK951" s="1"/>
      <c r="AL951" s="1"/>
      <c r="AM951" s="1"/>
      <c r="AN951" s="1"/>
      <c r="AO951" s="1"/>
      <c r="AP951" s="1"/>
      <c r="AQ951" s="1"/>
      <c r="AR951" s="1"/>
      <c r="AS951" s="1"/>
      <c r="AT951" s="1"/>
      <c r="AU951" s="1"/>
      <c r="AV951" s="1"/>
      <c r="AW951" s="1"/>
      <c r="AX951" s="1"/>
      <c r="AY951" s="1"/>
      <c r="AZ951" s="1"/>
      <c r="BA951" s="1"/>
      <c r="BB951" s="1"/>
      <c r="BC951" s="1"/>
      <c r="BD951" s="1"/>
      <c r="BE951" s="1"/>
      <c r="BF951" s="1"/>
      <c r="BG951" s="1"/>
      <c r="BH951" s="1"/>
      <c r="BI951" s="1"/>
      <c r="BJ951" s="1"/>
      <c r="BK951" s="1"/>
      <c r="BL951" s="1"/>
      <c r="BM951" s="1"/>
      <c r="BN951" s="1"/>
      <c r="BO951" s="1"/>
      <c r="BP951" s="1"/>
      <c r="BQ951" s="1"/>
      <c r="BR951" s="1"/>
    </row>
    <row r="952" spans="1:70" ht="14.25" customHeight="1" x14ac:dyDescent="0.3">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c r="AC952" s="1"/>
      <c r="AD952" s="1"/>
      <c r="AE952" s="1"/>
      <c r="AF952" s="1"/>
      <c r="AG952" s="1"/>
      <c r="AH952" s="1"/>
      <c r="AI952" s="1"/>
      <c r="AJ952" s="1"/>
      <c r="AK952" s="1"/>
      <c r="AL952" s="1"/>
      <c r="AM952" s="1"/>
      <c r="AN952" s="1"/>
      <c r="AO952" s="1"/>
      <c r="AP952" s="1"/>
      <c r="AQ952" s="1"/>
      <c r="AR952" s="1"/>
      <c r="AS952" s="1"/>
      <c r="AT952" s="1"/>
      <c r="AU952" s="1"/>
      <c r="AV952" s="1"/>
      <c r="AW952" s="1"/>
      <c r="AX952" s="1"/>
      <c r="AY952" s="1"/>
      <c r="AZ952" s="1"/>
      <c r="BA952" s="1"/>
      <c r="BB952" s="1"/>
      <c r="BC952" s="1"/>
      <c r="BD952" s="1"/>
      <c r="BE952" s="1"/>
      <c r="BF952" s="1"/>
      <c r="BG952" s="1"/>
      <c r="BH952" s="1"/>
      <c r="BI952" s="1"/>
      <c r="BJ952" s="1"/>
      <c r="BK952" s="1"/>
      <c r="BL952" s="1"/>
      <c r="BM952" s="1"/>
      <c r="BN952" s="1"/>
      <c r="BO952" s="1"/>
      <c r="BP952" s="1"/>
      <c r="BQ952" s="1"/>
      <c r="BR952" s="1"/>
    </row>
    <row r="953" spans="1:70" ht="14.25" customHeight="1" x14ac:dyDescent="0.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c r="AC953" s="1"/>
      <c r="AD953" s="1"/>
      <c r="AE953" s="1"/>
      <c r="AF953" s="1"/>
      <c r="AG953" s="1"/>
      <c r="AH953" s="1"/>
      <c r="AI953" s="1"/>
      <c r="AJ953" s="1"/>
      <c r="AK953" s="1"/>
      <c r="AL953" s="1"/>
      <c r="AM953" s="1"/>
      <c r="AN953" s="1"/>
      <c r="AO953" s="1"/>
      <c r="AP953" s="1"/>
      <c r="AQ953" s="1"/>
      <c r="AR953" s="1"/>
      <c r="AS953" s="1"/>
      <c r="AT953" s="1"/>
      <c r="AU953" s="1"/>
      <c r="AV953" s="1"/>
      <c r="AW953" s="1"/>
      <c r="AX953" s="1"/>
      <c r="AY953" s="1"/>
      <c r="AZ953" s="1"/>
      <c r="BA953" s="1"/>
      <c r="BB953" s="1"/>
      <c r="BC953" s="1"/>
      <c r="BD953" s="1"/>
      <c r="BE953" s="1"/>
      <c r="BF953" s="1"/>
      <c r="BG953" s="1"/>
      <c r="BH953" s="1"/>
      <c r="BI953" s="1"/>
      <c r="BJ953" s="1"/>
      <c r="BK953" s="1"/>
      <c r="BL953" s="1"/>
      <c r="BM953" s="1"/>
      <c r="BN953" s="1"/>
      <c r="BO953" s="1"/>
      <c r="BP953" s="1"/>
      <c r="BQ953" s="1"/>
      <c r="BR953" s="1"/>
    </row>
    <row r="954" spans="1:70" ht="14.25" customHeight="1" x14ac:dyDescent="0.3">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c r="AC954" s="1"/>
      <c r="AD954" s="1"/>
      <c r="AE954" s="1"/>
      <c r="AF954" s="1"/>
      <c r="AG954" s="1"/>
      <c r="AH954" s="1"/>
      <c r="AI954" s="1"/>
      <c r="AJ954" s="1"/>
      <c r="AK954" s="1"/>
      <c r="AL954" s="1"/>
      <c r="AM954" s="1"/>
      <c r="AN954" s="1"/>
      <c r="AO954" s="1"/>
      <c r="AP954" s="1"/>
      <c r="AQ954" s="1"/>
      <c r="AR954" s="1"/>
      <c r="AS954" s="1"/>
      <c r="AT954" s="1"/>
      <c r="AU954" s="1"/>
      <c r="AV954" s="1"/>
      <c r="AW954" s="1"/>
      <c r="AX954" s="1"/>
      <c r="AY954" s="1"/>
      <c r="AZ954" s="1"/>
      <c r="BA954" s="1"/>
      <c r="BB954" s="1"/>
      <c r="BC954" s="1"/>
      <c r="BD954" s="1"/>
      <c r="BE954" s="1"/>
      <c r="BF954" s="1"/>
      <c r="BG954" s="1"/>
      <c r="BH954" s="1"/>
      <c r="BI954" s="1"/>
      <c r="BJ954" s="1"/>
      <c r="BK954" s="1"/>
      <c r="BL954" s="1"/>
      <c r="BM954" s="1"/>
      <c r="BN954" s="1"/>
      <c r="BO954" s="1"/>
      <c r="BP954" s="1"/>
      <c r="BQ954" s="1"/>
      <c r="BR954" s="1"/>
    </row>
    <row r="955" spans="1:70" ht="14.25" customHeight="1" x14ac:dyDescent="0.3">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c r="AC955" s="1"/>
      <c r="AD955" s="1"/>
      <c r="AE955" s="1"/>
      <c r="AF955" s="1"/>
      <c r="AG955" s="1"/>
      <c r="AH955" s="1"/>
      <c r="AI955" s="1"/>
      <c r="AJ955" s="1"/>
      <c r="AK955" s="1"/>
      <c r="AL955" s="1"/>
      <c r="AM955" s="1"/>
      <c r="AN955" s="1"/>
      <c r="AO955" s="1"/>
      <c r="AP955" s="1"/>
      <c r="AQ955" s="1"/>
      <c r="AR955" s="1"/>
      <c r="AS955" s="1"/>
      <c r="AT955" s="1"/>
      <c r="AU955" s="1"/>
      <c r="AV955" s="1"/>
      <c r="AW955" s="1"/>
      <c r="AX955" s="1"/>
      <c r="AY955" s="1"/>
      <c r="AZ955" s="1"/>
      <c r="BA955" s="1"/>
      <c r="BB955" s="1"/>
      <c r="BC955" s="1"/>
      <c r="BD955" s="1"/>
      <c r="BE955" s="1"/>
      <c r="BF955" s="1"/>
      <c r="BG955" s="1"/>
      <c r="BH955" s="1"/>
      <c r="BI955" s="1"/>
      <c r="BJ955" s="1"/>
      <c r="BK955" s="1"/>
      <c r="BL955" s="1"/>
      <c r="BM955" s="1"/>
      <c r="BN955" s="1"/>
      <c r="BO955" s="1"/>
      <c r="BP955" s="1"/>
      <c r="BQ955" s="1"/>
      <c r="BR955" s="1"/>
    </row>
    <row r="956" spans="1:70" ht="14.25" customHeight="1" x14ac:dyDescent="0.3">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c r="AC956" s="1"/>
      <c r="AD956" s="1"/>
      <c r="AE956" s="1"/>
      <c r="AF956" s="1"/>
      <c r="AG956" s="1"/>
      <c r="AH956" s="1"/>
      <c r="AI956" s="1"/>
      <c r="AJ956" s="1"/>
      <c r="AK956" s="1"/>
      <c r="AL956" s="1"/>
      <c r="AM956" s="1"/>
      <c r="AN956" s="1"/>
      <c r="AO956" s="1"/>
      <c r="AP956" s="1"/>
      <c r="AQ956" s="1"/>
      <c r="AR956" s="1"/>
      <c r="AS956" s="1"/>
      <c r="AT956" s="1"/>
      <c r="AU956" s="1"/>
      <c r="AV956" s="1"/>
      <c r="AW956" s="1"/>
      <c r="AX956" s="1"/>
      <c r="AY956" s="1"/>
      <c r="AZ956" s="1"/>
      <c r="BA956" s="1"/>
      <c r="BB956" s="1"/>
      <c r="BC956" s="1"/>
      <c r="BD956" s="1"/>
      <c r="BE956" s="1"/>
      <c r="BF956" s="1"/>
      <c r="BG956" s="1"/>
      <c r="BH956" s="1"/>
      <c r="BI956" s="1"/>
      <c r="BJ956" s="1"/>
      <c r="BK956" s="1"/>
      <c r="BL956" s="1"/>
      <c r="BM956" s="1"/>
      <c r="BN956" s="1"/>
      <c r="BO956" s="1"/>
      <c r="BP956" s="1"/>
      <c r="BQ956" s="1"/>
      <c r="BR956" s="1"/>
    </row>
    <row r="957" spans="1:70" ht="14.25" customHeight="1" x14ac:dyDescent="0.3">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c r="AC957" s="1"/>
      <c r="AD957" s="1"/>
      <c r="AE957" s="1"/>
      <c r="AF957" s="1"/>
      <c r="AG957" s="1"/>
      <c r="AH957" s="1"/>
      <c r="AI957" s="1"/>
      <c r="AJ957" s="1"/>
      <c r="AK957" s="1"/>
      <c r="AL957" s="1"/>
      <c r="AM957" s="1"/>
      <c r="AN957" s="1"/>
      <c r="AO957" s="1"/>
      <c r="AP957" s="1"/>
      <c r="AQ957" s="1"/>
      <c r="AR957" s="1"/>
      <c r="AS957" s="1"/>
      <c r="AT957" s="1"/>
      <c r="AU957" s="1"/>
      <c r="AV957" s="1"/>
      <c r="AW957" s="1"/>
      <c r="AX957" s="1"/>
      <c r="AY957" s="1"/>
      <c r="AZ957" s="1"/>
      <c r="BA957" s="1"/>
      <c r="BB957" s="1"/>
      <c r="BC957" s="1"/>
      <c r="BD957" s="1"/>
      <c r="BE957" s="1"/>
      <c r="BF957" s="1"/>
      <c r="BG957" s="1"/>
      <c r="BH957" s="1"/>
      <c r="BI957" s="1"/>
      <c r="BJ957" s="1"/>
      <c r="BK957" s="1"/>
      <c r="BL957" s="1"/>
      <c r="BM957" s="1"/>
      <c r="BN957" s="1"/>
      <c r="BO957" s="1"/>
      <c r="BP957" s="1"/>
      <c r="BQ957" s="1"/>
      <c r="BR957" s="1"/>
    </row>
    <row r="958" spans="1:70" ht="14.25" customHeight="1" x14ac:dyDescent="0.3">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c r="AC958" s="1"/>
      <c r="AD958" s="1"/>
      <c r="AE958" s="1"/>
      <c r="AF958" s="1"/>
      <c r="AG958" s="1"/>
      <c r="AH958" s="1"/>
      <c r="AI958" s="1"/>
      <c r="AJ958" s="1"/>
      <c r="AK958" s="1"/>
      <c r="AL958" s="1"/>
      <c r="AM958" s="1"/>
      <c r="AN958" s="1"/>
      <c r="AO958" s="1"/>
      <c r="AP958" s="1"/>
      <c r="AQ958" s="1"/>
      <c r="AR958" s="1"/>
      <c r="AS958" s="1"/>
      <c r="AT958" s="1"/>
      <c r="AU958" s="1"/>
      <c r="AV958" s="1"/>
      <c r="AW958" s="1"/>
      <c r="AX958" s="1"/>
      <c r="AY958" s="1"/>
      <c r="AZ958" s="1"/>
      <c r="BA958" s="1"/>
      <c r="BB958" s="1"/>
      <c r="BC958" s="1"/>
      <c r="BD958" s="1"/>
      <c r="BE958" s="1"/>
      <c r="BF958" s="1"/>
      <c r="BG958" s="1"/>
      <c r="BH958" s="1"/>
      <c r="BI958" s="1"/>
      <c r="BJ958" s="1"/>
      <c r="BK958" s="1"/>
      <c r="BL958" s="1"/>
      <c r="BM958" s="1"/>
      <c r="BN958" s="1"/>
      <c r="BO958" s="1"/>
      <c r="BP958" s="1"/>
      <c r="BQ958" s="1"/>
      <c r="BR958" s="1"/>
    </row>
    <row r="959" spans="1:70" ht="14.25" customHeight="1" x14ac:dyDescent="0.3">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c r="AC959" s="1"/>
      <c r="AD959" s="1"/>
      <c r="AE959" s="1"/>
      <c r="AF959" s="1"/>
      <c r="AG959" s="1"/>
      <c r="AH959" s="1"/>
      <c r="AI959" s="1"/>
      <c r="AJ959" s="1"/>
      <c r="AK959" s="1"/>
      <c r="AL959" s="1"/>
      <c r="AM959" s="1"/>
      <c r="AN959" s="1"/>
      <c r="AO959" s="1"/>
      <c r="AP959" s="1"/>
      <c r="AQ959" s="1"/>
      <c r="AR959" s="1"/>
      <c r="AS959" s="1"/>
      <c r="AT959" s="1"/>
      <c r="AU959" s="1"/>
      <c r="AV959" s="1"/>
      <c r="AW959" s="1"/>
      <c r="AX959" s="1"/>
      <c r="AY959" s="1"/>
      <c r="AZ959" s="1"/>
      <c r="BA959" s="1"/>
      <c r="BB959" s="1"/>
      <c r="BC959" s="1"/>
      <c r="BD959" s="1"/>
      <c r="BE959" s="1"/>
      <c r="BF959" s="1"/>
      <c r="BG959" s="1"/>
      <c r="BH959" s="1"/>
      <c r="BI959" s="1"/>
      <c r="BJ959" s="1"/>
      <c r="BK959" s="1"/>
      <c r="BL959" s="1"/>
      <c r="BM959" s="1"/>
      <c r="BN959" s="1"/>
      <c r="BO959" s="1"/>
      <c r="BP959" s="1"/>
      <c r="BQ959" s="1"/>
      <c r="BR959" s="1"/>
    </row>
    <row r="960" spans="1:70" ht="14.25" customHeight="1" x14ac:dyDescent="0.3">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c r="AC960" s="1"/>
      <c r="AD960" s="1"/>
      <c r="AE960" s="1"/>
      <c r="AF960" s="1"/>
      <c r="AG960" s="1"/>
      <c r="AH960" s="1"/>
      <c r="AI960" s="1"/>
      <c r="AJ960" s="1"/>
      <c r="AK960" s="1"/>
      <c r="AL960" s="1"/>
      <c r="AM960" s="1"/>
      <c r="AN960" s="1"/>
      <c r="AO960" s="1"/>
      <c r="AP960" s="1"/>
      <c r="AQ960" s="1"/>
      <c r="AR960" s="1"/>
      <c r="AS960" s="1"/>
      <c r="AT960" s="1"/>
      <c r="AU960" s="1"/>
      <c r="AV960" s="1"/>
      <c r="AW960" s="1"/>
      <c r="AX960" s="1"/>
      <c r="AY960" s="1"/>
      <c r="AZ960" s="1"/>
      <c r="BA960" s="1"/>
      <c r="BB960" s="1"/>
      <c r="BC960" s="1"/>
      <c r="BD960" s="1"/>
      <c r="BE960" s="1"/>
      <c r="BF960" s="1"/>
      <c r="BG960" s="1"/>
      <c r="BH960" s="1"/>
      <c r="BI960" s="1"/>
      <c r="BJ960" s="1"/>
      <c r="BK960" s="1"/>
      <c r="BL960" s="1"/>
      <c r="BM960" s="1"/>
      <c r="BN960" s="1"/>
      <c r="BO960" s="1"/>
      <c r="BP960" s="1"/>
      <c r="BQ960" s="1"/>
      <c r="BR960" s="1"/>
    </row>
    <row r="961" spans="1:70" ht="14.25" customHeight="1" x14ac:dyDescent="0.3">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c r="AC961" s="1"/>
      <c r="AD961" s="1"/>
      <c r="AE961" s="1"/>
      <c r="AF961" s="1"/>
      <c r="AG961" s="1"/>
      <c r="AH961" s="1"/>
      <c r="AI961" s="1"/>
      <c r="AJ961" s="1"/>
      <c r="AK961" s="1"/>
      <c r="AL961" s="1"/>
      <c r="AM961" s="1"/>
      <c r="AN961" s="1"/>
      <c r="AO961" s="1"/>
      <c r="AP961" s="1"/>
      <c r="AQ961" s="1"/>
      <c r="AR961" s="1"/>
      <c r="AS961" s="1"/>
      <c r="AT961" s="1"/>
      <c r="AU961" s="1"/>
      <c r="AV961" s="1"/>
      <c r="AW961" s="1"/>
      <c r="AX961" s="1"/>
      <c r="AY961" s="1"/>
      <c r="AZ961" s="1"/>
      <c r="BA961" s="1"/>
      <c r="BB961" s="1"/>
      <c r="BC961" s="1"/>
      <c r="BD961" s="1"/>
      <c r="BE961" s="1"/>
      <c r="BF961" s="1"/>
      <c r="BG961" s="1"/>
      <c r="BH961" s="1"/>
      <c r="BI961" s="1"/>
      <c r="BJ961" s="1"/>
      <c r="BK961" s="1"/>
      <c r="BL961" s="1"/>
      <c r="BM961" s="1"/>
      <c r="BN961" s="1"/>
      <c r="BO961" s="1"/>
      <c r="BP961" s="1"/>
      <c r="BQ961" s="1"/>
      <c r="BR961" s="1"/>
    </row>
    <row r="962" spans="1:70" ht="14.25" customHeight="1" x14ac:dyDescent="0.3">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c r="AC962" s="1"/>
      <c r="AD962" s="1"/>
      <c r="AE962" s="1"/>
      <c r="AF962" s="1"/>
      <c r="AG962" s="1"/>
      <c r="AH962" s="1"/>
      <c r="AI962" s="1"/>
      <c r="AJ962" s="1"/>
      <c r="AK962" s="1"/>
      <c r="AL962" s="1"/>
      <c r="AM962" s="1"/>
      <c r="AN962" s="1"/>
      <c r="AO962" s="1"/>
      <c r="AP962" s="1"/>
      <c r="AQ962" s="1"/>
      <c r="AR962" s="1"/>
      <c r="AS962" s="1"/>
      <c r="AT962" s="1"/>
      <c r="AU962" s="1"/>
      <c r="AV962" s="1"/>
      <c r="AW962" s="1"/>
      <c r="AX962" s="1"/>
      <c r="AY962" s="1"/>
      <c r="AZ962" s="1"/>
      <c r="BA962" s="1"/>
      <c r="BB962" s="1"/>
      <c r="BC962" s="1"/>
      <c r="BD962" s="1"/>
      <c r="BE962" s="1"/>
      <c r="BF962" s="1"/>
      <c r="BG962" s="1"/>
      <c r="BH962" s="1"/>
      <c r="BI962" s="1"/>
      <c r="BJ962" s="1"/>
      <c r="BK962" s="1"/>
      <c r="BL962" s="1"/>
      <c r="BM962" s="1"/>
      <c r="BN962" s="1"/>
      <c r="BO962" s="1"/>
      <c r="BP962" s="1"/>
      <c r="BQ962" s="1"/>
      <c r="BR962" s="1"/>
    </row>
    <row r="963" spans="1:70" ht="14.25" customHeight="1" x14ac:dyDescent="0.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c r="AC963" s="1"/>
      <c r="AD963" s="1"/>
      <c r="AE963" s="1"/>
      <c r="AF963" s="1"/>
      <c r="AG963" s="1"/>
      <c r="AH963" s="1"/>
      <c r="AI963" s="1"/>
      <c r="AJ963" s="1"/>
      <c r="AK963" s="1"/>
      <c r="AL963" s="1"/>
      <c r="AM963" s="1"/>
      <c r="AN963" s="1"/>
      <c r="AO963" s="1"/>
      <c r="AP963" s="1"/>
      <c r="AQ963" s="1"/>
      <c r="AR963" s="1"/>
      <c r="AS963" s="1"/>
      <c r="AT963" s="1"/>
      <c r="AU963" s="1"/>
      <c r="AV963" s="1"/>
      <c r="AW963" s="1"/>
      <c r="AX963" s="1"/>
      <c r="AY963" s="1"/>
      <c r="AZ963" s="1"/>
      <c r="BA963" s="1"/>
      <c r="BB963" s="1"/>
      <c r="BC963" s="1"/>
      <c r="BD963" s="1"/>
      <c r="BE963" s="1"/>
      <c r="BF963" s="1"/>
      <c r="BG963" s="1"/>
      <c r="BH963" s="1"/>
      <c r="BI963" s="1"/>
      <c r="BJ963" s="1"/>
      <c r="BK963" s="1"/>
      <c r="BL963" s="1"/>
      <c r="BM963" s="1"/>
      <c r="BN963" s="1"/>
      <c r="BO963" s="1"/>
      <c r="BP963" s="1"/>
      <c r="BQ963" s="1"/>
      <c r="BR963" s="1"/>
    </row>
    <row r="964" spans="1:70" ht="14.25" customHeight="1" x14ac:dyDescent="0.3">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c r="AC964" s="1"/>
      <c r="AD964" s="1"/>
      <c r="AE964" s="1"/>
      <c r="AF964" s="1"/>
      <c r="AG964" s="1"/>
      <c r="AH964" s="1"/>
      <c r="AI964" s="1"/>
      <c r="AJ964" s="1"/>
      <c r="AK964" s="1"/>
      <c r="AL964" s="1"/>
      <c r="AM964" s="1"/>
      <c r="AN964" s="1"/>
      <c r="AO964" s="1"/>
      <c r="AP964" s="1"/>
      <c r="AQ964" s="1"/>
      <c r="AR964" s="1"/>
      <c r="AS964" s="1"/>
      <c r="AT964" s="1"/>
      <c r="AU964" s="1"/>
      <c r="AV964" s="1"/>
      <c r="AW964" s="1"/>
      <c r="AX964" s="1"/>
      <c r="AY964" s="1"/>
      <c r="AZ964" s="1"/>
      <c r="BA964" s="1"/>
      <c r="BB964" s="1"/>
      <c r="BC964" s="1"/>
      <c r="BD964" s="1"/>
      <c r="BE964" s="1"/>
      <c r="BF964" s="1"/>
      <c r="BG964" s="1"/>
      <c r="BH964" s="1"/>
      <c r="BI964" s="1"/>
      <c r="BJ964" s="1"/>
      <c r="BK964" s="1"/>
      <c r="BL964" s="1"/>
      <c r="BM964" s="1"/>
      <c r="BN964" s="1"/>
      <c r="BO964" s="1"/>
      <c r="BP964" s="1"/>
      <c r="BQ964" s="1"/>
      <c r="BR964" s="1"/>
    </row>
    <row r="965" spans="1:70" ht="14.25" customHeight="1" x14ac:dyDescent="0.3">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c r="AC965" s="1"/>
      <c r="AD965" s="1"/>
      <c r="AE965" s="1"/>
      <c r="AF965" s="1"/>
      <c r="AG965" s="1"/>
      <c r="AH965" s="1"/>
      <c r="AI965" s="1"/>
      <c r="AJ965" s="1"/>
      <c r="AK965" s="1"/>
      <c r="AL965" s="1"/>
      <c r="AM965" s="1"/>
      <c r="AN965" s="1"/>
      <c r="AO965" s="1"/>
      <c r="AP965" s="1"/>
      <c r="AQ965" s="1"/>
      <c r="AR965" s="1"/>
      <c r="AS965" s="1"/>
      <c r="AT965" s="1"/>
      <c r="AU965" s="1"/>
      <c r="AV965" s="1"/>
      <c r="AW965" s="1"/>
      <c r="AX965" s="1"/>
      <c r="AY965" s="1"/>
      <c r="AZ965" s="1"/>
      <c r="BA965" s="1"/>
      <c r="BB965" s="1"/>
      <c r="BC965" s="1"/>
      <c r="BD965" s="1"/>
      <c r="BE965" s="1"/>
      <c r="BF965" s="1"/>
      <c r="BG965" s="1"/>
      <c r="BH965" s="1"/>
      <c r="BI965" s="1"/>
      <c r="BJ965" s="1"/>
      <c r="BK965" s="1"/>
      <c r="BL965" s="1"/>
      <c r="BM965" s="1"/>
      <c r="BN965" s="1"/>
      <c r="BO965" s="1"/>
      <c r="BP965" s="1"/>
      <c r="BQ965" s="1"/>
      <c r="BR965" s="1"/>
    </row>
    <row r="966" spans="1:70" ht="14.25" customHeight="1" x14ac:dyDescent="0.3">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c r="AC966" s="1"/>
      <c r="AD966" s="1"/>
      <c r="AE966" s="1"/>
      <c r="AF966" s="1"/>
      <c r="AG966" s="1"/>
      <c r="AH966" s="1"/>
      <c r="AI966" s="1"/>
      <c r="AJ966" s="1"/>
      <c r="AK966" s="1"/>
      <c r="AL966" s="1"/>
      <c r="AM966" s="1"/>
      <c r="AN966" s="1"/>
      <c r="AO966" s="1"/>
      <c r="AP966" s="1"/>
      <c r="AQ966" s="1"/>
      <c r="AR966" s="1"/>
      <c r="AS966" s="1"/>
      <c r="AT966" s="1"/>
      <c r="AU966" s="1"/>
      <c r="AV966" s="1"/>
      <c r="AW966" s="1"/>
      <c r="AX966" s="1"/>
      <c r="AY966" s="1"/>
      <c r="AZ966" s="1"/>
      <c r="BA966" s="1"/>
      <c r="BB966" s="1"/>
      <c r="BC966" s="1"/>
      <c r="BD966" s="1"/>
      <c r="BE966" s="1"/>
      <c r="BF966" s="1"/>
      <c r="BG966" s="1"/>
      <c r="BH966" s="1"/>
      <c r="BI966" s="1"/>
      <c r="BJ966" s="1"/>
      <c r="BK966" s="1"/>
      <c r="BL966" s="1"/>
      <c r="BM966" s="1"/>
      <c r="BN966" s="1"/>
      <c r="BO966" s="1"/>
      <c r="BP966" s="1"/>
      <c r="BQ966" s="1"/>
      <c r="BR966" s="1"/>
    </row>
    <row r="967" spans="1:70" ht="14.25" customHeight="1" x14ac:dyDescent="0.3">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c r="AC967" s="1"/>
      <c r="AD967" s="1"/>
      <c r="AE967" s="1"/>
      <c r="AF967" s="1"/>
      <c r="AG967" s="1"/>
      <c r="AH967" s="1"/>
      <c r="AI967" s="1"/>
      <c r="AJ967" s="1"/>
      <c r="AK967" s="1"/>
      <c r="AL967" s="1"/>
      <c r="AM967" s="1"/>
      <c r="AN967" s="1"/>
      <c r="AO967" s="1"/>
      <c r="AP967" s="1"/>
      <c r="AQ967" s="1"/>
      <c r="AR967" s="1"/>
      <c r="AS967" s="1"/>
      <c r="AT967" s="1"/>
      <c r="AU967" s="1"/>
      <c r="AV967" s="1"/>
      <c r="AW967" s="1"/>
      <c r="AX967" s="1"/>
      <c r="AY967" s="1"/>
      <c r="AZ967" s="1"/>
      <c r="BA967" s="1"/>
      <c r="BB967" s="1"/>
      <c r="BC967" s="1"/>
      <c r="BD967" s="1"/>
      <c r="BE967" s="1"/>
      <c r="BF967" s="1"/>
      <c r="BG967" s="1"/>
      <c r="BH967" s="1"/>
      <c r="BI967" s="1"/>
      <c r="BJ967" s="1"/>
      <c r="BK967" s="1"/>
      <c r="BL967" s="1"/>
      <c r="BM967" s="1"/>
      <c r="BN967" s="1"/>
      <c r="BO967" s="1"/>
      <c r="BP967" s="1"/>
      <c r="BQ967" s="1"/>
      <c r="BR967" s="1"/>
    </row>
    <row r="968" spans="1:70" ht="14.25" customHeight="1" x14ac:dyDescent="0.3">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c r="AC968" s="1"/>
      <c r="AD968" s="1"/>
      <c r="AE968" s="1"/>
      <c r="AF968" s="1"/>
      <c r="AG968" s="1"/>
      <c r="AH968" s="1"/>
      <c r="AI968" s="1"/>
      <c r="AJ968" s="1"/>
      <c r="AK968" s="1"/>
      <c r="AL968" s="1"/>
      <c r="AM968" s="1"/>
      <c r="AN968" s="1"/>
      <c r="AO968" s="1"/>
      <c r="AP968" s="1"/>
      <c r="AQ968" s="1"/>
      <c r="AR968" s="1"/>
      <c r="AS968" s="1"/>
      <c r="AT968" s="1"/>
      <c r="AU968" s="1"/>
      <c r="AV968" s="1"/>
      <c r="AW968" s="1"/>
      <c r="AX968" s="1"/>
      <c r="AY968" s="1"/>
      <c r="AZ968" s="1"/>
      <c r="BA968" s="1"/>
      <c r="BB968" s="1"/>
      <c r="BC968" s="1"/>
      <c r="BD968" s="1"/>
      <c r="BE968" s="1"/>
      <c r="BF968" s="1"/>
      <c r="BG968" s="1"/>
      <c r="BH968" s="1"/>
      <c r="BI968" s="1"/>
      <c r="BJ968" s="1"/>
      <c r="BK968" s="1"/>
      <c r="BL968" s="1"/>
      <c r="BM968" s="1"/>
      <c r="BN968" s="1"/>
      <c r="BO968" s="1"/>
      <c r="BP968" s="1"/>
      <c r="BQ968" s="1"/>
      <c r="BR968" s="1"/>
    </row>
    <row r="969" spans="1:70" ht="14.25" customHeight="1" x14ac:dyDescent="0.3">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c r="AC969" s="1"/>
      <c r="AD969" s="1"/>
      <c r="AE969" s="1"/>
      <c r="AF969" s="1"/>
      <c r="AG969" s="1"/>
      <c r="AH969" s="1"/>
      <c r="AI969" s="1"/>
      <c r="AJ969" s="1"/>
      <c r="AK969" s="1"/>
      <c r="AL969" s="1"/>
      <c r="AM969" s="1"/>
      <c r="AN969" s="1"/>
      <c r="AO969" s="1"/>
      <c r="AP969" s="1"/>
      <c r="AQ969" s="1"/>
      <c r="AR969" s="1"/>
      <c r="AS969" s="1"/>
      <c r="AT969" s="1"/>
      <c r="AU969" s="1"/>
      <c r="AV969" s="1"/>
      <c r="AW969" s="1"/>
      <c r="AX969" s="1"/>
      <c r="AY969" s="1"/>
      <c r="AZ969" s="1"/>
      <c r="BA969" s="1"/>
      <c r="BB969" s="1"/>
      <c r="BC969" s="1"/>
      <c r="BD969" s="1"/>
      <c r="BE969" s="1"/>
      <c r="BF969" s="1"/>
      <c r="BG969" s="1"/>
      <c r="BH969" s="1"/>
      <c r="BI969" s="1"/>
      <c r="BJ969" s="1"/>
      <c r="BK969" s="1"/>
      <c r="BL969" s="1"/>
      <c r="BM969" s="1"/>
      <c r="BN969" s="1"/>
      <c r="BO969" s="1"/>
      <c r="BP969" s="1"/>
      <c r="BQ969" s="1"/>
      <c r="BR969" s="1"/>
    </row>
    <row r="970" spans="1:70" ht="14.25" customHeight="1" x14ac:dyDescent="0.3">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c r="AC970" s="1"/>
      <c r="AD970" s="1"/>
      <c r="AE970" s="1"/>
      <c r="AF970" s="1"/>
      <c r="AG970" s="1"/>
      <c r="AH970" s="1"/>
      <c r="AI970" s="1"/>
      <c r="AJ970" s="1"/>
      <c r="AK970" s="1"/>
      <c r="AL970" s="1"/>
      <c r="AM970" s="1"/>
      <c r="AN970" s="1"/>
      <c r="AO970" s="1"/>
      <c r="AP970" s="1"/>
      <c r="AQ970" s="1"/>
      <c r="AR970" s="1"/>
      <c r="AS970" s="1"/>
      <c r="AT970" s="1"/>
      <c r="AU970" s="1"/>
      <c r="AV970" s="1"/>
      <c r="AW970" s="1"/>
      <c r="AX970" s="1"/>
      <c r="AY970" s="1"/>
      <c r="AZ970" s="1"/>
      <c r="BA970" s="1"/>
      <c r="BB970" s="1"/>
      <c r="BC970" s="1"/>
      <c r="BD970" s="1"/>
      <c r="BE970" s="1"/>
      <c r="BF970" s="1"/>
      <c r="BG970" s="1"/>
      <c r="BH970" s="1"/>
      <c r="BI970" s="1"/>
      <c r="BJ970" s="1"/>
      <c r="BK970" s="1"/>
      <c r="BL970" s="1"/>
      <c r="BM970" s="1"/>
      <c r="BN970" s="1"/>
      <c r="BO970" s="1"/>
      <c r="BP970" s="1"/>
      <c r="BQ970" s="1"/>
      <c r="BR970" s="1"/>
    </row>
    <row r="971" spans="1:70" ht="14.25" customHeight="1" x14ac:dyDescent="0.3">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c r="AC971" s="1"/>
      <c r="AD971" s="1"/>
      <c r="AE971" s="1"/>
      <c r="AF971" s="1"/>
      <c r="AG971" s="1"/>
      <c r="AH971" s="1"/>
      <c r="AI971" s="1"/>
      <c r="AJ971" s="1"/>
      <c r="AK971" s="1"/>
      <c r="AL971" s="1"/>
      <c r="AM971" s="1"/>
      <c r="AN971" s="1"/>
      <c r="AO971" s="1"/>
      <c r="AP971" s="1"/>
      <c r="AQ971" s="1"/>
      <c r="AR971" s="1"/>
      <c r="AS971" s="1"/>
      <c r="AT971" s="1"/>
      <c r="AU971" s="1"/>
      <c r="AV971" s="1"/>
      <c r="AW971" s="1"/>
      <c r="AX971" s="1"/>
      <c r="AY971" s="1"/>
      <c r="AZ971" s="1"/>
      <c r="BA971" s="1"/>
      <c r="BB971" s="1"/>
      <c r="BC971" s="1"/>
      <c r="BD971" s="1"/>
      <c r="BE971" s="1"/>
      <c r="BF971" s="1"/>
      <c r="BG971" s="1"/>
      <c r="BH971" s="1"/>
      <c r="BI971" s="1"/>
      <c r="BJ971" s="1"/>
      <c r="BK971" s="1"/>
      <c r="BL971" s="1"/>
      <c r="BM971" s="1"/>
      <c r="BN971" s="1"/>
      <c r="BO971" s="1"/>
      <c r="BP971" s="1"/>
      <c r="BQ971" s="1"/>
      <c r="BR971" s="1"/>
    </row>
    <row r="972" spans="1:70" ht="14.25" customHeight="1" x14ac:dyDescent="0.3">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c r="AC972" s="1"/>
      <c r="AD972" s="1"/>
      <c r="AE972" s="1"/>
      <c r="AF972" s="1"/>
      <c r="AG972" s="1"/>
      <c r="AH972" s="1"/>
      <c r="AI972" s="1"/>
      <c r="AJ972" s="1"/>
      <c r="AK972" s="1"/>
      <c r="AL972" s="1"/>
      <c r="AM972" s="1"/>
      <c r="AN972" s="1"/>
      <c r="AO972" s="1"/>
      <c r="AP972" s="1"/>
      <c r="AQ972" s="1"/>
      <c r="AR972" s="1"/>
      <c r="AS972" s="1"/>
      <c r="AT972" s="1"/>
      <c r="AU972" s="1"/>
      <c r="AV972" s="1"/>
      <c r="AW972" s="1"/>
      <c r="AX972" s="1"/>
      <c r="AY972" s="1"/>
      <c r="AZ972" s="1"/>
      <c r="BA972" s="1"/>
      <c r="BB972" s="1"/>
      <c r="BC972" s="1"/>
      <c r="BD972" s="1"/>
      <c r="BE972" s="1"/>
      <c r="BF972" s="1"/>
      <c r="BG972" s="1"/>
      <c r="BH972" s="1"/>
      <c r="BI972" s="1"/>
      <c r="BJ972" s="1"/>
      <c r="BK972" s="1"/>
      <c r="BL972" s="1"/>
      <c r="BM972" s="1"/>
      <c r="BN972" s="1"/>
      <c r="BO972" s="1"/>
      <c r="BP972" s="1"/>
      <c r="BQ972" s="1"/>
      <c r="BR972" s="1"/>
    </row>
    <row r="973" spans="1:70" ht="14.25" customHeight="1" x14ac:dyDescent="0.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c r="AC973" s="1"/>
      <c r="AD973" s="1"/>
      <c r="AE973" s="1"/>
      <c r="AF973" s="1"/>
      <c r="AG973" s="1"/>
      <c r="AH973" s="1"/>
      <c r="AI973" s="1"/>
      <c r="AJ973" s="1"/>
      <c r="AK973" s="1"/>
      <c r="AL973" s="1"/>
      <c r="AM973" s="1"/>
      <c r="AN973" s="1"/>
      <c r="AO973" s="1"/>
      <c r="AP973" s="1"/>
      <c r="AQ973" s="1"/>
      <c r="AR973" s="1"/>
      <c r="AS973" s="1"/>
      <c r="AT973" s="1"/>
      <c r="AU973" s="1"/>
      <c r="AV973" s="1"/>
      <c r="AW973" s="1"/>
      <c r="AX973" s="1"/>
      <c r="AY973" s="1"/>
      <c r="AZ973" s="1"/>
      <c r="BA973" s="1"/>
      <c r="BB973" s="1"/>
      <c r="BC973" s="1"/>
      <c r="BD973" s="1"/>
      <c r="BE973" s="1"/>
      <c r="BF973" s="1"/>
      <c r="BG973" s="1"/>
      <c r="BH973" s="1"/>
      <c r="BI973" s="1"/>
      <c r="BJ973" s="1"/>
      <c r="BK973" s="1"/>
      <c r="BL973" s="1"/>
      <c r="BM973" s="1"/>
      <c r="BN973" s="1"/>
      <c r="BO973" s="1"/>
      <c r="BP973" s="1"/>
      <c r="BQ973" s="1"/>
      <c r="BR973" s="1"/>
    </row>
    <row r="974" spans="1:70" ht="14.25" customHeight="1" x14ac:dyDescent="0.3">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c r="AC974" s="1"/>
      <c r="AD974" s="1"/>
      <c r="AE974" s="1"/>
      <c r="AF974" s="1"/>
      <c r="AG974" s="1"/>
      <c r="AH974" s="1"/>
      <c r="AI974" s="1"/>
      <c r="AJ974" s="1"/>
      <c r="AK974" s="1"/>
      <c r="AL974" s="1"/>
      <c r="AM974" s="1"/>
      <c r="AN974" s="1"/>
      <c r="AO974" s="1"/>
      <c r="AP974" s="1"/>
      <c r="AQ974" s="1"/>
      <c r="AR974" s="1"/>
      <c r="AS974" s="1"/>
      <c r="AT974" s="1"/>
      <c r="AU974" s="1"/>
      <c r="AV974" s="1"/>
      <c r="AW974" s="1"/>
      <c r="AX974" s="1"/>
      <c r="AY974" s="1"/>
      <c r="AZ974" s="1"/>
      <c r="BA974" s="1"/>
      <c r="BB974" s="1"/>
      <c r="BC974" s="1"/>
      <c r="BD974" s="1"/>
      <c r="BE974" s="1"/>
      <c r="BF974" s="1"/>
      <c r="BG974" s="1"/>
      <c r="BH974" s="1"/>
      <c r="BI974" s="1"/>
      <c r="BJ974" s="1"/>
      <c r="BK974" s="1"/>
      <c r="BL974" s="1"/>
      <c r="BM974" s="1"/>
      <c r="BN974" s="1"/>
      <c r="BO974" s="1"/>
      <c r="BP974" s="1"/>
      <c r="BQ974" s="1"/>
      <c r="BR974" s="1"/>
    </row>
    <row r="975" spans="1:70" ht="14.25" customHeight="1" x14ac:dyDescent="0.3">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c r="AC975" s="1"/>
      <c r="AD975" s="1"/>
      <c r="AE975" s="1"/>
      <c r="AF975" s="1"/>
      <c r="AG975" s="1"/>
      <c r="AH975" s="1"/>
      <c r="AI975" s="1"/>
      <c r="AJ975" s="1"/>
      <c r="AK975" s="1"/>
      <c r="AL975" s="1"/>
      <c r="AM975" s="1"/>
      <c r="AN975" s="1"/>
      <c r="AO975" s="1"/>
      <c r="AP975" s="1"/>
      <c r="AQ975" s="1"/>
      <c r="AR975" s="1"/>
      <c r="AS975" s="1"/>
      <c r="AT975" s="1"/>
      <c r="AU975" s="1"/>
      <c r="AV975" s="1"/>
      <c r="AW975" s="1"/>
      <c r="AX975" s="1"/>
      <c r="AY975" s="1"/>
      <c r="AZ975" s="1"/>
      <c r="BA975" s="1"/>
      <c r="BB975" s="1"/>
      <c r="BC975" s="1"/>
      <c r="BD975" s="1"/>
      <c r="BE975" s="1"/>
      <c r="BF975" s="1"/>
      <c r="BG975" s="1"/>
      <c r="BH975" s="1"/>
      <c r="BI975" s="1"/>
      <c r="BJ975" s="1"/>
      <c r="BK975" s="1"/>
      <c r="BL975" s="1"/>
      <c r="BM975" s="1"/>
      <c r="BN975" s="1"/>
      <c r="BO975" s="1"/>
      <c r="BP975" s="1"/>
      <c r="BQ975" s="1"/>
      <c r="BR975" s="1"/>
    </row>
    <row r="976" spans="1:70" ht="14.25" customHeight="1" x14ac:dyDescent="0.3">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c r="AC976" s="1"/>
      <c r="AD976" s="1"/>
      <c r="AE976" s="1"/>
      <c r="AF976" s="1"/>
      <c r="AG976" s="1"/>
      <c r="AH976" s="1"/>
      <c r="AI976" s="1"/>
      <c r="AJ976" s="1"/>
      <c r="AK976" s="1"/>
      <c r="AL976" s="1"/>
      <c r="AM976" s="1"/>
      <c r="AN976" s="1"/>
      <c r="AO976" s="1"/>
      <c r="AP976" s="1"/>
      <c r="AQ976" s="1"/>
      <c r="AR976" s="1"/>
      <c r="AS976" s="1"/>
      <c r="AT976" s="1"/>
      <c r="AU976" s="1"/>
      <c r="AV976" s="1"/>
      <c r="AW976" s="1"/>
      <c r="AX976" s="1"/>
      <c r="AY976" s="1"/>
      <c r="AZ976" s="1"/>
      <c r="BA976" s="1"/>
      <c r="BB976" s="1"/>
      <c r="BC976" s="1"/>
      <c r="BD976" s="1"/>
      <c r="BE976" s="1"/>
      <c r="BF976" s="1"/>
      <c r="BG976" s="1"/>
      <c r="BH976" s="1"/>
      <c r="BI976" s="1"/>
      <c r="BJ976" s="1"/>
      <c r="BK976" s="1"/>
      <c r="BL976" s="1"/>
      <c r="BM976" s="1"/>
      <c r="BN976" s="1"/>
      <c r="BO976" s="1"/>
      <c r="BP976" s="1"/>
      <c r="BQ976" s="1"/>
      <c r="BR976" s="1"/>
    </row>
    <row r="977" spans="1:70" ht="14.25" customHeight="1" x14ac:dyDescent="0.3">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c r="AC977" s="1"/>
      <c r="AD977" s="1"/>
      <c r="AE977" s="1"/>
      <c r="AF977" s="1"/>
      <c r="AG977" s="1"/>
      <c r="AH977" s="1"/>
      <c r="AI977" s="1"/>
      <c r="AJ977" s="1"/>
      <c r="AK977" s="1"/>
      <c r="AL977" s="1"/>
      <c r="AM977" s="1"/>
      <c r="AN977" s="1"/>
      <c r="AO977" s="1"/>
      <c r="AP977" s="1"/>
      <c r="AQ977" s="1"/>
      <c r="AR977" s="1"/>
      <c r="AS977" s="1"/>
      <c r="AT977" s="1"/>
      <c r="AU977" s="1"/>
      <c r="AV977" s="1"/>
      <c r="AW977" s="1"/>
      <c r="AX977" s="1"/>
      <c r="AY977" s="1"/>
      <c r="AZ977" s="1"/>
      <c r="BA977" s="1"/>
      <c r="BB977" s="1"/>
      <c r="BC977" s="1"/>
      <c r="BD977" s="1"/>
      <c r="BE977" s="1"/>
      <c r="BF977" s="1"/>
      <c r="BG977" s="1"/>
      <c r="BH977" s="1"/>
      <c r="BI977" s="1"/>
      <c r="BJ977" s="1"/>
      <c r="BK977" s="1"/>
      <c r="BL977" s="1"/>
      <c r="BM977" s="1"/>
      <c r="BN977" s="1"/>
      <c r="BO977" s="1"/>
      <c r="BP977" s="1"/>
      <c r="BQ977" s="1"/>
      <c r="BR977" s="1"/>
    </row>
    <row r="978" spans="1:70" ht="14.25" customHeight="1" x14ac:dyDescent="0.3">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c r="AC978" s="1"/>
      <c r="AD978" s="1"/>
      <c r="AE978" s="1"/>
      <c r="AF978" s="1"/>
      <c r="AG978" s="1"/>
      <c r="AH978" s="1"/>
      <c r="AI978" s="1"/>
      <c r="AJ978" s="1"/>
      <c r="AK978" s="1"/>
      <c r="AL978" s="1"/>
      <c r="AM978" s="1"/>
      <c r="AN978" s="1"/>
      <c r="AO978" s="1"/>
      <c r="AP978" s="1"/>
      <c r="AQ978" s="1"/>
      <c r="AR978" s="1"/>
      <c r="AS978" s="1"/>
      <c r="AT978" s="1"/>
      <c r="AU978" s="1"/>
      <c r="AV978" s="1"/>
      <c r="AW978" s="1"/>
      <c r="AX978" s="1"/>
      <c r="AY978" s="1"/>
      <c r="AZ978" s="1"/>
      <c r="BA978" s="1"/>
      <c r="BB978" s="1"/>
      <c r="BC978" s="1"/>
      <c r="BD978" s="1"/>
      <c r="BE978" s="1"/>
      <c r="BF978" s="1"/>
      <c r="BG978" s="1"/>
      <c r="BH978" s="1"/>
      <c r="BI978" s="1"/>
      <c r="BJ978" s="1"/>
      <c r="BK978" s="1"/>
      <c r="BL978" s="1"/>
      <c r="BM978" s="1"/>
      <c r="BN978" s="1"/>
      <c r="BO978" s="1"/>
      <c r="BP978" s="1"/>
      <c r="BQ978" s="1"/>
      <c r="BR978" s="1"/>
    </row>
    <row r="979" spans="1:70" ht="14.25" customHeight="1" x14ac:dyDescent="0.3">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c r="AC979" s="1"/>
      <c r="AD979" s="1"/>
      <c r="AE979" s="1"/>
      <c r="AF979" s="1"/>
      <c r="AG979" s="1"/>
      <c r="AH979" s="1"/>
      <c r="AI979" s="1"/>
      <c r="AJ979" s="1"/>
      <c r="AK979" s="1"/>
      <c r="AL979" s="1"/>
      <c r="AM979" s="1"/>
      <c r="AN979" s="1"/>
      <c r="AO979" s="1"/>
      <c r="AP979" s="1"/>
      <c r="AQ979" s="1"/>
      <c r="AR979" s="1"/>
      <c r="AS979" s="1"/>
      <c r="AT979" s="1"/>
      <c r="AU979" s="1"/>
      <c r="AV979" s="1"/>
      <c r="AW979" s="1"/>
      <c r="AX979" s="1"/>
      <c r="AY979" s="1"/>
      <c r="AZ979" s="1"/>
      <c r="BA979" s="1"/>
      <c r="BB979" s="1"/>
      <c r="BC979" s="1"/>
      <c r="BD979" s="1"/>
      <c r="BE979" s="1"/>
      <c r="BF979" s="1"/>
      <c r="BG979" s="1"/>
      <c r="BH979" s="1"/>
      <c r="BI979" s="1"/>
      <c r="BJ979" s="1"/>
      <c r="BK979" s="1"/>
      <c r="BL979" s="1"/>
      <c r="BM979" s="1"/>
      <c r="BN979" s="1"/>
      <c r="BO979" s="1"/>
      <c r="BP979" s="1"/>
      <c r="BQ979" s="1"/>
      <c r="BR979" s="1"/>
    </row>
    <row r="980" spans="1:70" ht="14.25" customHeight="1" x14ac:dyDescent="0.3">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c r="AC980" s="1"/>
      <c r="AD980" s="1"/>
      <c r="AE980" s="1"/>
      <c r="AF980" s="1"/>
      <c r="AG980" s="1"/>
      <c r="AH980" s="1"/>
      <c r="AI980" s="1"/>
      <c r="AJ980" s="1"/>
      <c r="AK980" s="1"/>
      <c r="AL980" s="1"/>
      <c r="AM980" s="1"/>
      <c r="AN980" s="1"/>
      <c r="AO980" s="1"/>
      <c r="AP980" s="1"/>
      <c r="AQ980" s="1"/>
      <c r="AR980" s="1"/>
      <c r="AS980" s="1"/>
      <c r="AT980" s="1"/>
      <c r="AU980" s="1"/>
      <c r="AV980" s="1"/>
      <c r="AW980" s="1"/>
      <c r="AX980" s="1"/>
      <c r="AY980" s="1"/>
      <c r="AZ980" s="1"/>
      <c r="BA980" s="1"/>
      <c r="BB980" s="1"/>
      <c r="BC980" s="1"/>
      <c r="BD980" s="1"/>
      <c r="BE980" s="1"/>
      <c r="BF980" s="1"/>
      <c r="BG980" s="1"/>
      <c r="BH980" s="1"/>
      <c r="BI980" s="1"/>
      <c r="BJ980" s="1"/>
      <c r="BK980" s="1"/>
      <c r="BL980" s="1"/>
      <c r="BM980" s="1"/>
      <c r="BN980" s="1"/>
      <c r="BO980" s="1"/>
      <c r="BP980" s="1"/>
      <c r="BQ980" s="1"/>
      <c r="BR980" s="1"/>
    </row>
    <row r="981" spans="1:70" ht="14.25" customHeight="1" x14ac:dyDescent="0.3">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c r="AC981" s="1"/>
      <c r="AD981" s="1"/>
      <c r="AE981" s="1"/>
      <c r="AF981" s="1"/>
      <c r="AG981" s="1"/>
      <c r="AH981" s="1"/>
      <c r="AI981" s="1"/>
      <c r="AJ981" s="1"/>
      <c r="AK981" s="1"/>
      <c r="AL981" s="1"/>
      <c r="AM981" s="1"/>
      <c r="AN981" s="1"/>
      <c r="AO981" s="1"/>
      <c r="AP981" s="1"/>
      <c r="AQ981" s="1"/>
      <c r="AR981" s="1"/>
      <c r="AS981" s="1"/>
      <c r="AT981" s="1"/>
      <c r="AU981" s="1"/>
      <c r="AV981" s="1"/>
      <c r="AW981" s="1"/>
      <c r="AX981" s="1"/>
      <c r="AY981" s="1"/>
      <c r="AZ981" s="1"/>
      <c r="BA981" s="1"/>
      <c r="BB981" s="1"/>
      <c r="BC981" s="1"/>
      <c r="BD981" s="1"/>
      <c r="BE981" s="1"/>
      <c r="BF981" s="1"/>
      <c r="BG981" s="1"/>
      <c r="BH981" s="1"/>
      <c r="BI981" s="1"/>
      <c r="BJ981" s="1"/>
      <c r="BK981" s="1"/>
      <c r="BL981" s="1"/>
      <c r="BM981" s="1"/>
      <c r="BN981" s="1"/>
      <c r="BO981" s="1"/>
      <c r="BP981" s="1"/>
      <c r="BQ981" s="1"/>
      <c r="BR981" s="1"/>
    </row>
    <row r="982" spans="1:70" ht="14.25" customHeight="1" x14ac:dyDescent="0.3">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c r="AC982" s="1"/>
      <c r="AD982" s="1"/>
      <c r="AE982" s="1"/>
      <c r="AF982" s="1"/>
      <c r="AG982" s="1"/>
      <c r="AH982" s="1"/>
      <c r="AI982" s="1"/>
      <c r="AJ982" s="1"/>
      <c r="AK982" s="1"/>
      <c r="AL982" s="1"/>
      <c r="AM982" s="1"/>
      <c r="AN982" s="1"/>
      <c r="AO982" s="1"/>
      <c r="AP982" s="1"/>
      <c r="AQ982" s="1"/>
      <c r="AR982" s="1"/>
      <c r="AS982" s="1"/>
      <c r="AT982" s="1"/>
      <c r="AU982" s="1"/>
      <c r="AV982" s="1"/>
      <c r="AW982" s="1"/>
      <c r="AX982" s="1"/>
      <c r="AY982" s="1"/>
      <c r="AZ982" s="1"/>
      <c r="BA982" s="1"/>
      <c r="BB982" s="1"/>
      <c r="BC982" s="1"/>
      <c r="BD982" s="1"/>
      <c r="BE982" s="1"/>
      <c r="BF982" s="1"/>
      <c r="BG982" s="1"/>
      <c r="BH982" s="1"/>
      <c r="BI982" s="1"/>
      <c r="BJ982" s="1"/>
      <c r="BK982" s="1"/>
      <c r="BL982" s="1"/>
      <c r="BM982" s="1"/>
      <c r="BN982" s="1"/>
      <c r="BO982" s="1"/>
      <c r="BP982" s="1"/>
      <c r="BQ982" s="1"/>
      <c r="BR982" s="1"/>
    </row>
    <row r="983" spans="1:70" ht="14.25" customHeight="1" x14ac:dyDescent="0.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c r="AC983" s="1"/>
      <c r="AD983" s="1"/>
      <c r="AE983" s="1"/>
      <c r="AF983" s="1"/>
      <c r="AG983" s="1"/>
      <c r="AH983" s="1"/>
      <c r="AI983" s="1"/>
      <c r="AJ983" s="1"/>
      <c r="AK983" s="1"/>
      <c r="AL983" s="1"/>
      <c r="AM983" s="1"/>
      <c r="AN983" s="1"/>
      <c r="AO983" s="1"/>
      <c r="AP983" s="1"/>
      <c r="AQ983" s="1"/>
      <c r="AR983" s="1"/>
      <c r="AS983" s="1"/>
      <c r="AT983" s="1"/>
      <c r="AU983" s="1"/>
      <c r="AV983" s="1"/>
      <c r="AW983" s="1"/>
      <c r="AX983" s="1"/>
      <c r="AY983" s="1"/>
      <c r="AZ983" s="1"/>
      <c r="BA983" s="1"/>
      <c r="BB983" s="1"/>
      <c r="BC983" s="1"/>
      <c r="BD983" s="1"/>
      <c r="BE983" s="1"/>
      <c r="BF983" s="1"/>
      <c r="BG983" s="1"/>
      <c r="BH983" s="1"/>
      <c r="BI983" s="1"/>
      <c r="BJ983" s="1"/>
      <c r="BK983" s="1"/>
      <c r="BL983" s="1"/>
      <c r="BM983" s="1"/>
      <c r="BN983" s="1"/>
      <c r="BO983" s="1"/>
      <c r="BP983" s="1"/>
      <c r="BQ983" s="1"/>
      <c r="BR983" s="1"/>
    </row>
    <row r="984" spans="1:70" ht="14.25" customHeight="1" x14ac:dyDescent="0.3">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c r="AC984" s="1"/>
      <c r="AD984" s="1"/>
      <c r="AE984" s="1"/>
      <c r="AF984" s="1"/>
      <c r="AG984" s="1"/>
      <c r="AH984" s="1"/>
      <c r="AI984" s="1"/>
      <c r="AJ984" s="1"/>
      <c r="AK984" s="1"/>
      <c r="AL984" s="1"/>
      <c r="AM984" s="1"/>
      <c r="AN984" s="1"/>
      <c r="AO984" s="1"/>
      <c r="AP984" s="1"/>
      <c r="AQ984" s="1"/>
      <c r="AR984" s="1"/>
      <c r="AS984" s="1"/>
      <c r="AT984" s="1"/>
      <c r="AU984" s="1"/>
      <c r="AV984" s="1"/>
      <c r="AW984" s="1"/>
      <c r="AX984" s="1"/>
      <c r="AY984" s="1"/>
      <c r="AZ984" s="1"/>
      <c r="BA984" s="1"/>
      <c r="BB984" s="1"/>
      <c r="BC984" s="1"/>
      <c r="BD984" s="1"/>
      <c r="BE984" s="1"/>
      <c r="BF984" s="1"/>
      <c r="BG984" s="1"/>
      <c r="BH984" s="1"/>
      <c r="BI984" s="1"/>
      <c r="BJ984" s="1"/>
      <c r="BK984" s="1"/>
      <c r="BL984" s="1"/>
      <c r="BM984" s="1"/>
      <c r="BN984" s="1"/>
      <c r="BO984" s="1"/>
      <c r="BP984" s="1"/>
      <c r="BQ984" s="1"/>
      <c r="BR984" s="1"/>
    </row>
    <row r="985" spans="1:70" ht="14.25" customHeight="1" x14ac:dyDescent="0.3">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c r="AC985" s="1"/>
      <c r="AD985" s="1"/>
      <c r="AE985" s="1"/>
      <c r="AF985" s="1"/>
      <c r="AG985" s="1"/>
      <c r="AH985" s="1"/>
      <c r="AI985" s="1"/>
      <c r="AJ985" s="1"/>
      <c r="AK985" s="1"/>
      <c r="AL985" s="1"/>
      <c r="AM985" s="1"/>
      <c r="AN985" s="1"/>
      <c r="AO985" s="1"/>
      <c r="AP985" s="1"/>
      <c r="AQ985" s="1"/>
      <c r="AR985" s="1"/>
      <c r="AS985" s="1"/>
      <c r="AT985" s="1"/>
      <c r="AU985" s="1"/>
      <c r="AV985" s="1"/>
      <c r="AW985" s="1"/>
      <c r="AX985" s="1"/>
      <c r="AY985" s="1"/>
      <c r="AZ985" s="1"/>
      <c r="BA985" s="1"/>
      <c r="BB985" s="1"/>
      <c r="BC985" s="1"/>
      <c r="BD985" s="1"/>
      <c r="BE985" s="1"/>
      <c r="BF985" s="1"/>
      <c r="BG985" s="1"/>
      <c r="BH985" s="1"/>
      <c r="BI985" s="1"/>
      <c r="BJ985" s="1"/>
      <c r="BK985" s="1"/>
      <c r="BL985" s="1"/>
      <c r="BM985" s="1"/>
      <c r="BN985" s="1"/>
      <c r="BO985" s="1"/>
      <c r="BP985" s="1"/>
      <c r="BQ985" s="1"/>
      <c r="BR985" s="1"/>
    </row>
    <row r="986" spans="1:70" ht="14.25" customHeight="1" x14ac:dyDescent="0.3">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c r="AC986" s="1"/>
      <c r="AD986" s="1"/>
      <c r="AE986" s="1"/>
      <c r="AF986" s="1"/>
      <c r="AG986" s="1"/>
      <c r="AH986" s="1"/>
      <c r="AI986" s="1"/>
      <c r="AJ986" s="1"/>
      <c r="AK986" s="1"/>
      <c r="AL986" s="1"/>
      <c r="AM986" s="1"/>
      <c r="AN986" s="1"/>
      <c r="AO986" s="1"/>
      <c r="AP986" s="1"/>
      <c r="AQ986" s="1"/>
      <c r="AR986" s="1"/>
      <c r="AS986" s="1"/>
      <c r="AT986" s="1"/>
      <c r="AU986" s="1"/>
      <c r="AV986" s="1"/>
      <c r="AW986" s="1"/>
      <c r="AX986" s="1"/>
      <c r="AY986" s="1"/>
      <c r="AZ986" s="1"/>
      <c r="BA986" s="1"/>
      <c r="BB986" s="1"/>
      <c r="BC986" s="1"/>
      <c r="BD986" s="1"/>
      <c r="BE986" s="1"/>
      <c r="BF986" s="1"/>
      <c r="BG986" s="1"/>
      <c r="BH986" s="1"/>
      <c r="BI986" s="1"/>
      <c r="BJ986" s="1"/>
      <c r="BK986" s="1"/>
      <c r="BL986" s="1"/>
      <c r="BM986" s="1"/>
      <c r="BN986" s="1"/>
      <c r="BO986" s="1"/>
      <c r="BP986" s="1"/>
      <c r="BQ986" s="1"/>
      <c r="BR986" s="1"/>
    </row>
    <row r="987" spans="1:70" ht="14.25" customHeight="1" x14ac:dyDescent="0.3">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c r="AC987" s="1"/>
      <c r="AD987" s="1"/>
      <c r="AE987" s="1"/>
      <c r="AF987" s="1"/>
      <c r="AG987" s="1"/>
      <c r="AH987" s="1"/>
      <c r="AI987" s="1"/>
      <c r="AJ987" s="1"/>
      <c r="AK987" s="1"/>
      <c r="AL987" s="1"/>
      <c r="AM987" s="1"/>
      <c r="AN987" s="1"/>
      <c r="AO987" s="1"/>
      <c r="AP987" s="1"/>
      <c r="AQ987" s="1"/>
      <c r="AR987" s="1"/>
      <c r="AS987" s="1"/>
      <c r="AT987" s="1"/>
      <c r="AU987" s="1"/>
      <c r="AV987" s="1"/>
      <c r="AW987" s="1"/>
      <c r="AX987" s="1"/>
      <c r="AY987" s="1"/>
      <c r="AZ987" s="1"/>
      <c r="BA987" s="1"/>
      <c r="BB987" s="1"/>
      <c r="BC987" s="1"/>
      <c r="BD987" s="1"/>
      <c r="BE987" s="1"/>
      <c r="BF987" s="1"/>
      <c r="BG987" s="1"/>
      <c r="BH987" s="1"/>
      <c r="BI987" s="1"/>
      <c r="BJ987" s="1"/>
      <c r="BK987" s="1"/>
      <c r="BL987" s="1"/>
      <c r="BM987" s="1"/>
      <c r="BN987" s="1"/>
      <c r="BO987" s="1"/>
      <c r="BP987" s="1"/>
      <c r="BQ987" s="1"/>
      <c r="BR987" s="1"/>
    </row>
    <row r="988" spans="1:70" ht="14.25" customHeight="1" x14ac:dyDescent="0.3">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c r="AC988" s="1"/>
      <c r="AD988" s="1"/>
      <c r="AE988" s="1"/>
      <c r="AF988" s="1"/>
      <c r="AG988" s="1"/>
      <c r="AH988" s="1"/>
      <c r="AI988" s="1"/>
      <c r="AJ988" s="1"/>
      <c r="AK988" s="1"/>
      <c r="AL988" s="1"/>
      <c r="AM988" s="1"/>
      <c r="AN988" s="1"/>
      <c r="AO988" s="1"/>
      <c r="AP988" s="1"/>
      <c r="AQ988" s="1"/>
      <c r="AR988" s="1"/>
      <c r="AS988" s="1"/>
      <c r="AT988" s="1"/>
      <c r="AU988" s="1"/>
      <c r="AV988" s="1"/>
      <c r="AW988" s="1"/>
      <c r="AX988" s="1"/>
      <c r="AY988" s="1"/>
      <c r="AZ988" s="1"/>
      <c r="BA988" s="1"/>
      <c r="BB988" s="1"/>
      <c r="BC988" s="1"/>
      <c r="BD988" s="1"/>
      <c r="BE988" s="1"/>
      <c r="BF988" s="1"/>
      <c r="BG988" s="1"/>
      <c r="BH988" s="1"/>
      <c r="BI988" s="1"/>
      <c r="BJ988" s="1"/>
      <c r="BK988" s="1"/>
      <c r="BL988" s="1"/>
      <c r="BM988" s="1"/>
      <c r="BN988" s="1"/>
      <c r="BO988" s="1"/>
      <c r="BP988" s="1"/>
      <c r="BQ988" s="1"/>
      <c r="BR988" s="1"/>
    </row>
    <row r="989" spans="1:70" ht="14.25" customHeight="1" x14ac:dyDescent="0.3">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c r="AC989" s="1"/>
      <c r="AD989" s="1"/>
      <c r="AE989" s="1"/>
      <c r="AF989" s="1"/>
      <c r="AG989" s="1"/>
      <c r="AH989" s="1"/>
      <c r="AI989" s="1"/>
      <c r="AJ989" s="1"/>
      <c r="AK989" s="1"/>
      <c r="AL989" s="1"/>
      <c r="AM989" s="1"/>
      <c r="AN989" s="1"/>
      <c r="AO989" s="1"/>
      <c r="AP989" s="1"/>
      <c r="AQ989" s="1"/>
      <c r="AR989" s="1"/>
      <c r="AS989" s="1"/>
      <c r="AT989" s="1"/>
      <c r="AU989" s="1"/>
      <c r="AV989" s="1"/>
      <c r="AW989" s="1"/>
      <c r="AX989" s="1"/>
      <c r="AY989" s="1"/>
      <c r="AZ989" s="1"/>
      <c r="BA989" s="1"/>
      <c r="BB989" s="1"/>
      <c r="BC989" s="1"/>
      <c r="BD989" s="1"/>
      <c r="BE989" s="1"/>
      <c r="BF989" s="1"/>
      <c r="BG989" s="1"/>
      <c r="BH989" s="1"/>
      <c r="BI989" s="1"/>
      <c r="BJ989" s="1"/>
      <c r="BK989" s="1"/>
      <c r="BL989" s="1"/>
      <c r="BM989" s="1"/>
      <c r="BN989" s="1"/>
      <c r="BO989" s="1"/>
      <c r="BP989" s="1"/>
      <c r="BQ989" s="1"/>
      <c r="BR989" s="1"/>
    </row>
    <row r="990" spans="1:70" ht="14.25" customHeight="1" x14ac:dyDescent="0.3">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c r="AC990" s="1"/>
      <c r="AD990" s="1"/>
      <c r="AE990" s="1"/>
      <c r="AF990" s="1"/>
      <c r="AG990" s="1"/>
      <c r="AH990" s="1"/>
      <c r="AI990" s="1"/>
      <c r="AJ990" s="1"/>
      <c r="AK990" s="1"/>
      <c r="AL990" s="1"/>
      <c r="AM990" s="1"/>
      <c r="AN990" s="1"/>
      <c r="AO990" s="1"/>
      <c r="AP990" s="1"/>
      <c r="AQ990" s="1"/>
      <c r="AR990" s="1"/>
      <c r="AS990" s="1"/>
      <c r="AT990" s="1"/>
      <c r="AU990" s="1"/>
      <c r="AV990" s="1"/>
      <c r="AW990" s="1"/>
      <c r="AX990" s="1"/>
      <c r="AY990" s="1"/>
      <c r="AZ990" s="1"/>
      <c r="BA990" s="1"/>
      <c r="BB990" s="1"/>
      <c r="BC990" s="1"/>
      <c r="BD990" s="1"/>
      <c r="BE990" s="1"/>
      <c r="BF990" s="1"/>
      <c r="BG990" s="1"/>
      <c r="BH990" s="1"/>
      <c r="BI990" s="1"/>
      <c r="BJ990" s="1"/>
      <c r="BK990" s="1"/>
      <c r="BL990" s="1"/>
      <c r="BM990" s="1"/>
      <c r="BN990" s="1"/>
      <c r="BO990" s="1"/>
      <c r="BP990" s="1"/>
      <c r="BQ990" s="1"/>
      <c r="BR990" s="1"/>
    </row>
    <row r="991" spans="1:70" ht="14.25" customHeight="1" x14ac:dyDescent="0.3">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c r="AC991" s="1"/>
      <c r="AD991" s="1"/>
      <c r="AE991" s="1"/>
      <c r="AF991" s="1"/>
      <c r="AG991" s="1"/>
      <c r="AH991" s="1"/>
      <c r="AI991" s="1"/>
      <c r="AJ991" s="1"/>
      <c r="AK991" s="1"/>
      <c r="AL991" s="1"/>
      <c r="AM991" s="1"/>
      <c r="AN991" s="1"/>
      <c r="AO991" s="1"/>
      <c r="AP991" s="1"/>
      <c r="AQ991" s="1"/>
      <c r="AR991" s="1"/>
      <c r="AS991" s="1"/>
      <c r="AT991" s="1"/>
      <c r="AU991" s="1"/>
      <c r="AV991" s="1"/>
      <c r="AW991" s="1"/>
      <c r="AX991" s="1"/>
      <c r="AY991" s="1"/>
      <c r="AZ991" s="1"/>
      <c r="BA991" s="1"/>
      <c r="BB991" s="1"/>
      <c r="BC991" s="1"/>
      <c r="BD991" s="1"/>
      <c r="BE991" s="1"/>
      <c r="BF991" s="1"/>
      <c r="BG991" s="1"/>
      <c r="BH991" s="1"/>
      <c r="BI991" s="1"/>
      <c r="BJ991" s="1"/>
      <c r="BK991" s="1"/>
      <c r="BL991" s="1"/>
      <c r="BM991" s="1"/>
      <c r="BN991" s="1"/>
      <c r="BO991" s="1"/>
      <c r="BP991" s="1"/>
      <c r="BQ991" s="1"/>
      <c r="BR991" s="1"/>
    </row>
    <row r="992" spans="1:70" ht="14.25" customHeight="1" x14ac:dyDescent="0.3">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c r="AC992" s="1"/>
      <c r="AD992" s="1"/>
      <c r="AE992" s="1"/>
      <c r="AF992" s="1"/>
      <c r="AG992" s="1"/>
      <c r="AH992" s="1"/>
      <c r="AI992" s="1"/>
      <c r="AJ992" s="1"/>
      <c r="AK992" s="1"/>
      <c r="AL992" s="1"/>
      <c r="AM992" s="1"/>
      <c r="AN992" s="1"/>
      <c r="AO992" s="1"/>
      <c r="AP992" s="1"/>
      <c r="AQ992" s="1"/>
      <c r="AR992" s="1"/>
      <c r="AS992" s="1"/>
      <c r="AT992" s="1"/>
      <c r="AU992" s="1"/>
      <c r="AV992" s="1"/>
      <c r="AW992" s="1"/>
      <c r="AX992" s="1"/>
      <c r="AY992" s="1"/>
      <c r="AZ992" s="1"/>
      <c r="BA992" s="1"/>
      <c r="BB992" s="1"/>
      <c r="BC992" s="1"/>
      <c r="BD992" s="1"/>
      <c r="BE992" s="1"/>
      <c r="BF992" s="1"/>
      <c r="BG992" s="1"/>
      <c r="BH992" s="1"/>
      <c r="BI992" s="1"/>
      <c r="BJ992" s="1"/>
      <c r="BK992" s="1"/>
      <c r="BL992" s="1"/>
      <c r="BM992" s="1"/>
      <c r="BN992" s="1"/>
      <c r="BO992" s="1"/>
      <c r="BP992" s="1"/>
      <c r="BQ992" s="1"/>
      <c r="BR992" s="1"/>
    </row>
    <row r="993" spans="1:70" ht="14.25" customHeight="1" x14ac:dyDescent="0.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c r="AC993" s="1"/>
      <c r="AD993" s="1"/>
      <c r="AE993" s="1"/>
      <c r="AF993" s="1"/>
      <c r="AG993" s="1"/>
      <c r="AH993" s="1"/>
      <c r="AI993" s="1"/>
      <c r="AJ993" s="1"/>
      <c r="AK993" s="1"/>
      <c r="AL993" s="1"/>
      <c r="AM993" s="1"/>
      <c r="AN993" s="1"/>
      <c r="AO993" s="1"/>
      <c r="AP993" s="1"/>
      <c r="AQ993" s="1"/>
      <c r="AR993" s="1"/>
      <c r="AS993" s="1"/>
      <c r="AT993" s="1"/>
      <c r="AU993" s="1"/>
      <c r="AV993" s="1"/>
      <c r="AW993" s="1"/>
      <c r="AX993" s="1"/>
      <c r="AY993" s="1"/>
      <c r="AZ993" s="1"/>
      <c r="BA993" s="1"/>
      <c r="BB993" s="1"/>
      <c r="BC993" s="1"/>
      <c r="BD993" s="1"/>
      <c r="BE993" s="1"/>
      <c r="BF993" s="1"/>
      <c r="BG993" s="1"/>
      <c r="BH993" s="1"/>
      <c r="BI993" s="1"/>
      <c r="BJ993" s="1"/>
      <c r="BK993" s="1"/>
      <c r="BL993" s="1"/>
      <c r="BM993" s="1"/>
      <c r="BN993" s="1"/>
      <c r="BO993" s="1"/>
      <c r="BP993" s="1"/>
      <c r="BQ993" s="1"/>
      <c r="BR993" s="1"/>
    </row>
    <row r="994" spans="1:70" ht="14.25" customHeight="1" x14ac:dyDescent="0.3">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c r="AC994" s="1"/>
      <c r="AD994" s="1"/>
      <c r="AE994" s="1"/>
      <c r="AF994" s="1"/>
      <c r="AG994" s="1"/>
      <c r="AH994" s="1"/>
      <c r="AI994" s="1"/>
      <c r="AJ994" s="1"/>
      <c r="AK994" s="1"/>
      <c r="AL994" s="1"/>
      <c r="AM994" s="1"/>
      <c r="AN994" s="1"/>
      <c r="AO994" s="1"/>
      <c r="AP994" s="1"/>
      <c r="AQ994" s="1"/>
      <c r="AR994" s="1"/>
      <c r="AS994" s="1"/>
      <c r="AT994" s="1"/>
      <c r="AU994" s="1"/>
      <c r="AV994" s="1"/>
      <c r="AW994" s="1"/>
      <c r="AX994" s="1"/>
      <c r="AY994" s="1"/>
      <c r="AZ994" s="1"/>
      <c r="BA994" s="1"/>
      <c r="BB994" s="1"/>
      <c r="BC994" s="1"/>
      <c r="BD994" s="1"/>
      <c r="BE994" s="1"/>
      <c r="BF994" s="1"/>
      <c r="BG994" s="1"/>
      <c r="BH994" s="1"/>
      <c r="BI994" s="1"/>
      <c r="BJ994" s="1"/>
      <c r="BK994" s="1"/>
      <c r="BL994" s="1"/>
      <c r="BM994" s="1"/>
      <c r="BN994" s="1"/>
      <c r="BO994" s="1"/>
      <c r="BP994" s="1"/>
      <c r="BQ994" s="1"/>
      <c r="BR994" s="1"/>
    </row>
    <row r="995" spans="1:70" ht="14.25" customHeight="1" x14ac:dyDescent="0.3">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c r="AC995" s="1"/>
      <c r="AD995" s="1"/>
      <c r="AE995" s="1"/>
      <c r="AF995" s="1"/>
      <c r="AG995" s="1"/>
      <c r="AH995" s="1"/>
      <c r="AI995" s="1"/>
      <c r="AJ995" s="1"/>
      <c r="AK995" s="1"/>
      <c r="AL995" s="1"/>
      <c r="AM995" s="1"/>
      <c r="AN995" s="1"/>
      <c r="AO995" s="1"/>
      <c r="AP995" s="1"/>
      <c r="AQ995" s="1"/>
      <c r="AR995" s="1"/>
      <c r="AS995" s="1"/>
      <c r="AT995" s="1"/>
      <c r="AU995" s="1"/>
      <c r="AV995" s="1"/>
      <c r="AW995" s="1"/>
      <c r="AX995" s="1"/>
      <c r="AY995" s="1"/>
      <c r="AZ995" s="1"/>
      <c r="BA995" s="1"/>
      <c r="BB995" s="1"/>
      <c r="BC995" s="1"/>
      <c r="BD995" s="1"/>
      <c r="BE995" s="1"/>
      <c r="BF995" s="1"/>
      <c r="BG995" s="1"/>
      <c r="BH995" s="1"/>
      <c r="BI995" s="1"/>
      <c r="BJ995" s="1"/>
      <c r="BK995" s="1"/>
      <c r="BL995" s="1"/>
      <c r="BM995" s="1"/>
      <c r="BN995" s="1"/>
      <c r="BO995" s="1"/>
      <c r="BP995" s="1"/>
      <c r="BQ995" s="1"/>
      <c r="BR995" s="1"/>
    </row>
    <row r="996" spans="1:70" ht="14.25" customHeight="1" x14ac:dyDescent="0.3">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c r="AC996" s="1"/>
      <c r="AD996" s="1"/>
      <c r="AE996" s="1"/>
      <c r="AF996" s="1"/>
      <c r="AG996" s="1"/>
      <c r="AH996" s="1"/>
      <c r="AI996" s="1"/>
      <c r="AJ996" s="1"/>
      <c r="AK996" s="1"/>
      <c r="AL996" s="1"/>
      <c r="AM996" s="1"/>
      <c r="AN996" s="1"/>
      <c r="AO996" s="1"/>
      <c r="AP996" s="1"/>
      <c r="AQ996" s="1"/>
      <c r="AR996" s="1"/>
      <c r="AS996" s="1"/>
      <c r="AT996" s="1"/>
      <c r="AU996" s="1"/>
      <c r="AV996" s="1"/>
      <c r="AW996" s="1"/>
      <c r="AX996" s="1"/>
      <c r="AY996" s="1"/>
      <c r="AZ996" s="1"/>
      <c r="BA996" s="1"/>
      <c r="BB996" s="1"/>
      <c r="BC996" s="1"/>
      <c r="BD996" s="1"/>
      <c r="BE996" s="1"/>
      <c r="BF996" s="1"/>
      <c r="BG996" s="1"/>
      <c r="BH996" s="1"/>
      <c r="BI996" s="1"/>
      <c r="BJ996" s="1"/>
      <c r="BK996" s="1"/>
      <c r="BL996" s="1"/>
      <c r="BM996" s="1"/>
      <c r="BN996" s="1"/>
      <c r="BO996" s="1"/>
      <c r="BP996" s="1"/>
      <c r="BQ996" s="1"/>
      <c r="BR996" s="1"/>
    </row>
    <row r="997" spans="1:70" ht="14.25" customHeight="1" x14ac:dyDescent="0.3">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c r="AB997" s="1"/>
      <c r="AC997" s="1"/>
      <c r="AD997" s="1"/>
      <c r="AE997" s="1"/>
      <c r="AF997" s="1"/>
      <c r="AG997" s="1"/>
      <c r="AH997" s="1"/>
      <c r="AI997" s="1"/>
      <c r="AJ997" s="1"/>
      <c r="AK997" s="1"/>
      <c r="AL997" s="1"/>
      <c r="AM997" s="1"/>
      <c r="AN997" s="1"/>
      <c r="AO997" s="1"/>
      <c r="AP997" s="1"/>
      <c r="AQ997" s="1"/>
      <c r="AR997" s="1"/>
      <c r="AS997" s="1"/>
      <c r="AT997" s="1"/>
      <c r="AU997" s="1"/>
      <c r="AV997" s="1"/>
      <c r="AW997" s="1"/>
      <c r="AX997" s="1"/>
      <c r="AY997" s="1"/>
      <c r="AZ997" s="1"/>
      <c r="BA997" s="1"/>
      <c r="BB997" s="1"/>
      <c r="BC997" s="1"/>
      <c r="BD997" s="1"/>
      <c r="BE997" s="1"/>
      <c r="BF997" s="1"/>
      <c r="BG997" s="1"/>
      <c r="BH997" s="1"/>
      <c r="BI997" s="1"/>
      <c r="BJ997" s="1"/>
      <c r="BK997" s="1"/>
      <c r="BL997" s="1"/>
      <c r="BM997" s="1"/>
      <c r="BN997" s="1"/>
      <c r="BO997" s="1"/>
      <c r="BP997" s="1"/>
      <c r="BQ997" s="1"/>
      <c r="BR997" s="1"/>
    </row>
    <row r="998" spans="1:70" ht="14.25" customHeight="1" x14ac:dyDescent="0.3">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c r="AB998" s="1"/>
      <c r="AC998" s="1"/>
      <c r="AD998" s="1"/>
      <c r="AE998" s="1"/>
      <c r="AF998" s="1"/>
      <c r="AG998" s="1"/>
      <c r="AH998" s="1"/>
      <c r="AI998" s="1"/>
      <c r="AJ998" s="1"/>
      <c r="AK998" s="1"/>
      <c r="AL998" s="1"/>
      <c r="AM998" s="1"/>
      <c r="AN998" s="1"/>
      <c r="AO998" s="1"/>
      <c r="AP998" s="1"/>
      <c r="AQ998" s="1"/>
      <c r="AR998" s="1"/>
      <c r="AS998" s="1"/>
      <c r="AT998" s="1"/>
      <c r="AU998" s="1"/>
      <c r="AV998" s="1"/>
      <c r="AW998" s="1"/>
      <c r="AX998" s="1"/>
      <c r="AY998" s="1"/>
      <c r="AZ998" s="1"/>
      <c r="BA998" s="1"/>
      <c r="BB998" s="1"/>
      <c r="BC998" s="1"/>
      <c r="BD998" s="1"/>
      <c r="BE998" s="1"/>
      <c r="BF998" s="1"/>
      <c r="BG998" s="1"/>
      <c r="BH998" s="1"/>
      <c r="BI998" s="1"/>
      <c r="BJ998" s="1"/>
      <c r="BK998" s="1"/>
      <c r="BL998" s="1"/>
      <c r="BM998" s="1"/>
      <c r="BN998" s="1"/>
      <c r="BO998" s="1"/>
      <c r="BP998" s="1"/>
      <c r="BQ998" s="1"/>
      <c r="BR998" s="1"/>
    </row>
    <row r="999" spans="1:70" ht="14.25" customHeight="1" x14ac:dyDescent="0.3">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c r="AB999" s="1"/>
      <c r="AC999" s="1"/>
      <c r="AD999" s="1"/>
      <c r="AE999" s="1"/>
      <c r="AF999" s="1"/>
      <c r="AG999" s="1"/>
      <c r="AH999" s="1"/>
      <c r="AI999" s="1"/>
      <c r="AJ999" s="1"/>
      <c r="AK999" s="1"/>
      <c r="AL999" s="1"/>
      <c r="AM999" s="1"/>
      <c r="AN999" s="1"/>
      <c r="AO999" s="1"/>
      <c r="AP999" s="1"/>
      <c r="AQ999" s="1"/>
      <c r="AR999" s="1"/>
      <c r="AS999" s="1"/>
      <c r="AT999" s="1"/>
      <c r="AU999" s="1"/>
      <c r="AV999" s="1"/>
      <c r="AW999" s="1"/>
      <c r="AX999" s="1"/>
      <c r="AY999" s="1"/>
      <c r="AZ999" s="1"/>
      <c r="BA999" s="1"/>
      <c r="BB999" s="1"/>
      <c r="BC999" s="1"/>
      <c r="BD999" s="1"/>
      <c r="BE999" s="1"/>
      <c r="BF999" s="1"/>
      <c r="BG999" s="1"/>
      <c r="BH999" s="1"/>
      <c r="BI999" s="1"/>
      <c r="BJ999" s="1"/>
      <c r="BK999" s="1"/>
      <c r="BL999" s="1"/>
      <c r="BM999" s="1"/>
      <c r="BN999" s="1"/>
      <c r="BO999" s="1"/>
      <c r="BP999" s="1"/>
      <c r="BQ999" s="1"/>
      <c r="BR999" s="1"/>
    </row>
    <row r="1000" spans="1:70" ht="14.25" customHeight="1" x14ac:dyDescent="0.3">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c r="AB1000" s="1"/>
      <c r="AC1000" s="1"/>
      <c r="AD1000" s="1"/>
      <c r="AE1000" s="1"/>
      <c r="AF1000" s="1"/>
      <c r="AG1000" s="1"/>
      <c r="AH1000" s="1"/>
      <c r="AI1000" s="1"/>
      <c r="AJ1000" s="1"/>
      <c r="AK1000" s="1"/>
      <c r="AL1000" s="1"/>
      <c r="AM1000" s="1"/>
      <c r="AN1000" s="1"/>
      <c r="AO1000" s="1"/>
      <c r="AP1000" s="1"/>
      <c r="AQ1000" s="1"/>
      <c r="AR1000" s="1"/>
      <c r="AS1000" s="1"/>
      <c r="AT1000" s="1"/>
      <c r="AU1000" s="1"/>
      <c r="AV1000" s="1"/>
      <c r="AW1000" s="1"/>
      <c r="AX1000" s="1"/>
      <c r="AY1000" s="1"/>
      <c r="AZ1000" s="1"/>
      <c r="BA1000" s="1"/>
      <c r="BB1000" s="1"/>
      <c r="BC1000" s="1"/>
      <c r="BD1000" s="1"/>
      <c r="BE1000" s="1"/>
      <c r="BF1000" s="1"/>
      <c r="BG1000" s="1"/>
      <c r="BH1000" s="1"/>
      <c r="BI1000" s="1"/>
      <c r="BJ1000" s="1"/>
      <c r="BK1000" s="1"/>
      <c r="BL1000" s="1"/>
      <c r="BM1000" s="1"/>
      <c r="BN1000" s="1"/>
      <c r="BO1000" s="1"/>
      <c r="BP1000" s="1"/>
      <c r="BQ1000" s="1"/>
      <c r="BR1000" s="1"/>
    </row>
  </sheetData>
  <mergeCells count="1">
    <mergeCell ref="AY1:BA1"/>
  </mergeCells>
  <pageMargins left="0.7" right="0.7" top="0.75" bottom="0.75" header="0" footer="0"/>
  <pageSetup paperSize="9" orientation="portrait"/>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8">
    <tabColor rgb="FFFF0000"/>
  </sheetPr>
  <dimension ref="A1:AA1000"/>
  <sheetViews>
    <sheetView topLeftCell="B1" workbookViewId="0">
      <selection activeCell="X12" sqref="X12"/>
    </sheetView>
  </sheetViews>
  <sheetFormatPr baseColWidth="10" defaultColWidth="14.44140625" defaultRowHeight="15" customHeight="1" x14ac:dyDescent="0.3"/>
  <cols>
    <col min="1" max="1" width="61.6640625" customWidth="1"/>
    <col min="2" max="4" width="8.6640625" customWidth="1"/>
    <col min="5" max="5" width="20" customWidth="1"/>
    <col min="6" max="6" width="13.6640625" customWidth="1"/>
    <col min="7" max="7" width="11.44140625" customWidth="1"/>
    <col min="8" max="8" width="11.109375" customWidth="1"/>
    <col min="9" max="9" width="9.33203125" customWidth="1"/>
    <col min="10" max="10" width="10.6640625" customWidth="1"/>
    <col min="11" max="19" width="8.6640625" customWidth="1"/>
    <col min="20" max="20" width="11.6640625" customWidth="1"/>
    <col min="21" max="22" width="13.6640625" customWidth="1"/>
    <col min="23" max="26" width="8.6640625" customWidth="1"/>
    <col min="27" max="27" width="13.33203125" customWidth="1"/>
  </cols>
  <sheetData>
    <row r="1" spans="1:27" ht="45.75" customHeight="1" x14ac:dyDescent="0.3">
      <c r="A1" s="58" t="s">
        <v>6</v>
      </c>
      <c r="B1" s="48" t="s">
        <v>83</v>
      </c>
      <c r="C1" s="58" t="s">
        <v>84</v>
      </c>
      <c r="D1" s="58" t="s">
        <v>85</v>
      </c>
      <c r="E1" s="58" t="s">
        <v>86</v>
      </c>
      <c r="F1" s="58" t="s">
        <v>87</v>
      </c>
      <c r="G1" s="58" t="s">
        <v>88</v>
      </c>
      <c r="H1" s="59" t="s">
        <v>89</v>
      </c>
      <c r="I1" s="59" t="s">
        <v>90</v>
      </c>
      <c r="J1" s="59" t="s">
        <v>91</v>
      </c>
      <c r="K1" s="58" t="s">
        <v>9</v>
      </c>
      <c r="L1" s="58" t="s">
        <v>92</v>
      </c>
      <c r="M1" s="60" t="s">
        <v>93</v>
      </c>
      <c r="N1" s="61" t="s">
        <v>94</v>
      </c>
      <c r="O1" s="61" t="s">
        <v>95</v>
      </c>
      <c r="P1" s="61" t="s">
        <v>96</v>
      </c>
      <c r="Q1" s="61" t="s">
        <v>97</v>
      </c>
      <c r="R1" s="58" t="s">
        <v>19</v>
      </c>
      <c r="S1" s="58" t="s">
        <v>98</v>
      </c>
      <c r="T1" s="62" t="s">
        <v>99</v>
      </c>
      <c r="U1" s="62" t="s">
        <v>100</v>
      </c>
      <c r="V1" s="62" t="s">
        <v>101</v>
      </c>
      <c r="W1" s="58" t="s">
        <v>524</v>
      </c>
      <c r="Z1" s="62" t="s">
        <v>102</v>
      </c>
      <c r="AA1" s="62" t="s">
        <v>101</v>
      </c>
    </row>
    <row r="2" spans="1:27" ht="14.25" customHeight="1" x14ac:dyDescent="0.3">
      <c r="A2" s="63" t="s">
        <v>103</v>
      </c>
      <c r="B2" s="45" t="s">
        <v>104</v>
      </c>
      <c r="C2" s="45" t="s">
        <v>105</v>
      </c>
      <c r="D2" s="45" t="s">
        <v>106</v>
      </c>
      <c r="E2" s="63" t="s">
        <v>107</v>
      </c>
      <c r="F2" s="63" t="s">
        <v>108</v>
      </c>
      <c r="G2" s="64" t="str">
        <f t="shared" ref="G2:G31" si="0">IF(C2="AMRO","Participating","Not Eligible")</f>
        <v>Not Eligible</v>
      </c>
      <c r="H2" s="65">
        <v>482350.8</v>
      </c>
      <c r="I2" s="65">
        <v>478638.60000000003</v>
      </c>
      <c r="J2" s="65">
        <v>434718.6</v>
      </c>
      <c r="K2" s="66">
        <v>0.8</v>
      </c>
      <c r="L2" s="66">
        <v>1</v>
      </c>
      <c r="M2" s="67">
        <v>12</v>
      </c>
      <c r="N2" s="68">
        <v>13.5</v>
      </c>
      <c r="O2" s="69">
        <f t="shared" ref="O2:O195" si="1">IF(E2="High income",25,IF(E2="Low-income",5,15))</f>
        <v>5</v>
      </c>
      <c r="P2" s="69">
        <v>603.06939599999998</v>
      </c>
      <c r="Q2" s="69">
        <v>361.84163760000001</v>
      </c>
      <c r="R2" s="66">
        <v>0.03</v>
      </c>
      <c r="S2" s="67">
        <v>0.81889999999999996</v>
      </c>
      <c r="T2" s="69">
        <v>542.93687522482469</v>
      </c>
      <c r="U2" s="70">
        <v>1201.92643112576</v>
      </c>
      <c r="V2" s="45">
        <f t="shared" ref="V2:V195" si="2">LOOKUP($D2,$Z$2:$Z$6,$AA$2:$AA$6)</f>
        <v>0.17</v>
      </c>
      <c r="W2" s="66">
        <v>0.9</v>
      </c>
      <c r="Z2" s="45" t="s">
        <v>109</v>
      </c>
      <c r="AA2" s="45">
        <v>0.04</v>
      </c>
    </row>
    <row r="3" spans="1:27" ht="14.25" customHeight="1" x14ac:dyDescent="0.3">
      <c r="A3" s="63" t="s">
        <v>110</v>
      </c>
      <c r="B3" s="45" t="s">
        <v>111</v>
      </c>
      <c r="C3" s="45" t="s">
        <v>112</v>
      </c>
      <c r="D3" s="45" t="s">
        <v>113</v>
      </c>
      <c r="E3" s="63" t="s">
        <v>114</v>
      </c>
      <c r="F3" s="63" t="s">
        <v>115</v>
      </c>
      <c r="G3" s="64" t="str">
        <f t="shared" si="0"/>
        <v>Not Eligible</v>
      </c>
      <c r="H3" s="71">
        <v>17861.600000000002</v>
      </c>
      <c r="I3" s="71">
        <v>14934.2</v>
      </c>
      <c r="J3" s="71">
        <v>18868.199999999997</v>
      </c>
      <c r="K3" s="66">
        <v>0.8</v>
      </c>
      <c r="L3" s="66">
        <v>1</v>
      </c>
      <c r="M3" s="67">
        <v>12</v>
      </c>
      <c r="N3" s="68">
        <v>40.44</v>
      </c>
      <c r="O3" s="69">
        <f t="shared" si="1"/>
        <v>15</v>
      </c>
      <c r="P3" s="69">
        <v>588.11935960000005</v>
      </c>
      <c r="Q3" s="69">
        <v>470.49548770000001</v>
      </c>
      <c r="R3" s="66">
        <v>0.03</v>
      </c>
      <c r="S3" s="67">
        <v>0.7659999999999999</v>
      </c>
      <c r="T3" s="72">
        <v>4029.7301800882033</v>
      </c>
      <c r="U3" s="73">
        <v>8944.3675496628766</v>
      </c>
      <c r="V3" s="45">
        <f t="shared" si="2"/>
        <v>0.11</v>
      </c>
      <c r="W3" s="66">
        <v>0.9</v>
      </c>
      <c r="Z3" s="45" t="s">
        <v>113</v>
      </c>
      <c r="AA3" s="45">
        <v>0.11</v>
      </c>
    </row>
    <row r="4" spans="1:27" ht="14.25" customHeight="1" x14ac:dyDescent="0.3">
      <c r="A4" s="63" t="s">
        <v>116</v>
      </c>
      <c r="B4" s="45" t="s">
        <v>117</v>
      </c>
      <c r="C4" s="45" t="s">
        <v>118</v>
      </c>
      <c r="D4" s="45" t="s">
        <v>106</v>
      </c>
      <c r="E4" s="63" t="s">
        <v>119</v>
      </c>
      <c r="F4" s="63" t="s">
        <v>115</v>
      </c>
      <c r="G4" s="64" t="str">
        <f t="shared" si="0"/>
        <v>Not Eligible</v>
      </c>
      <c r="H4" s="71">
        <v>451236.8</v>
      </c>
      <c r="I4" s="71">
        <v>375880.60000000003</v>
      </c>
      <c r="J4" s="71">
        <v>286731.59999999998</v>
      </c>
      <c r="K4" s="66">
        <v>0.8</v>
      </c>
      <c r="L4" s="66">
        <v>1</v>
      </c>
      <c r="M4" s="67">
        <v>12</v>
      </c>
      <c r="N4" s="68">
        <v>40.44</v>
      </c>
      <c r="O4" s="69">
        <f t="shared" si="1"/>
        <v>15</v>
      </c>
      <c r="P4" s="69">
        <v>538.36166230000003</v>
      </c>
      <c r="Q4" s="69">
        <v>753.70632720000003</v>
      </c>
      <c r="R4" s="66">
        <v>0.03</v>
      </c>
      <c r="S4" s="67">
        <v>0.74319999999999997</v>
      </c>
      <c r="T4" s="72">
        <v>5244.0268786502629</v>
      </c>
      <c r="U4" s="73">
        <v>8714.5725275533205</v>
      </c>
      <c r="V4" s="45">
        <f t="shared" si="2"/>
        <v>0.17</v>
      </c>
      <c r="W4" s="66">
        <v>0.9</v>
      </c>
      <c r="Z4" s="45" t="s">
        <v>120</v>
      </c>
      <c r="AA4" s="45">
        <v>0.13</v>
      </c>
    </row>
    <row r="5" spans="1:27" ht="14.25" customHeight="1" x14ac:dyDescent="0.3">
      <c r="A5" s="63" t="s">
        <v>121</v>
      </c>
      <c r="B5" s="45" t="s">
        <v>122</v>
      </c>
      <c r="C5" s="45" t="s">
        <v>112</v>
      </c>
      <c r="D5" s="45" t="s">
        <v>109</v>
      </c>
      <c r="E5" s="63" t="s">
        <v>123</v>
      </c>
      <c r="F5" s="63" t="s">
        <v>115</v>
      </c>
      <c r="G5" s="64" t="str">
        <f t="shared" si="0"/>
        <v>Not Eligible</v>
      </c>
      <c r="H5" s="71" t="e">
        <v>#N/A</v>
      </c>
      <c r="I5" s="71" t="e">
        <v>#N/A</v>
      </c>
      <c r="J5" s="71" t="e">
        <v>#N/A</v>
      </c>
      <c r="K5" s="66">
        <v>0.8</v>
      </c>
      <c r="L5" s="66">
        <v>1</v>
      </c>
      <c r="M5" s="67">
        <v>12</v>
      </c>
      <c r="N5" s="68">
        <v>390</v>
      </c>
      <c r="O5" s="69">
        <f t="shared" si="1"/>
        <v>25</v>
      </c>
      <c r="P5" s="69">
        <v>1325.425371</v>
      </c>
      <c r="Q5" s="69">
        <v>1060.340297</v>
      </c>
      <c r="R5" s="66">
        <v>0.03</v>
      </c>
      <c r="S5" s="67">
        <v>0.7659999999999999</v>
      </c>
      <c r="T5" s="74">
        <v>34891.997663271039</v>
      </c>
      <c r="U5" s="75">
        <v>35305.844379786402</v>
      </c>
      <c r="V5" s="45">
        <f t="shared" si="2"/>
        <v>0.04</v>
      </c>
      <c r="W5" s="66">
        <v>0.9</v>
      </c>
      <c r="Z5" s="45" t="s">
        <v>106</v>
      </c>
      <c r="AA5" s="45">
        <v>0.17</v>
      </c>
    </row>
    <row r="6" spans="1:27" ht="14.25" customHeight="1" x14ac:dyDescent="0.3">
      <c r="A6" s="63" t="s">
        <v>124</v>
      </c>
      <c r="B6" s="45" t="s">
        <v>125</v>
      </c>
      <c r="C6" s="45" t="s">
        <v>118</v>
      </c>
      <c r="D6" s="45" t="s">
        <v>106</v>
      </c>
      <c r="E6" s="63" t="s">
        <v>119</v>
      </c>
      <c r="F6" s="63" t="s">
        <v>126</v>
      </c>
      <c r="G6" s="64" t="str">
        <f t="shared" si="0"/>
        <v>Not Eligible</v>
      </c>
      <c r="H6" s="71">
        <v>468910</v>
      </c>
      <c r="I6" s="71">
        <v>392212.60000000003</v>
      </c>
      <c r="J6" s="71">
        <v>326352.39999999997</v>
      </c>
      <c r="K6" s="66">
        <v>0.8</v>
      </c>
      <c r="L6" s="66">
        <v>1</v>
      </c>
      <c r="M6" s="67">
        <v>12</v>
      </c>
      <c r="N6" s="68">
        <v>13.5</v>
      </c>
      <c r="O6" s="69">
        <f t="shared" si="1"/>
        <v>15</v>
      </c>
      <c r="P6" s="69">
        <v>538.36166230000003</v>
      </c>
      <c r="Q6" s="69">
        <v>753.70632720000003</v>
      </c>
      <c r="R6" s="66">
        <v>0.03</v>
      </c>
      <c r="S6" s="67">
        <v>0.74319999999999997</v>
      </c>
      <c r="T6" s="72">
        <v>5318.040368201604</v>
      </c>
      <c r="U6" s="73">
        <v>5930.41543589914</v>
      </c>
      <c r="V6" s="45">
        <f t="shared" si="2"/>
        <v>0.17</v>
      </c>
      <c r="W6" s="66">
        <v>0.9</v>
      </c>
      <c r="Z6" s="45" t="s">
        <v>127</v>
      </c>
      <c r="AA6" s="45">
        <v>0.17</v>
      </c>
    </row>
    <row r="7" spans="1:27" ht="14.25" customHeight="1" x14ac:dyDescent="0.3">
      <c r="A7" s="63" t="s">
        <v>128</v>
      </c>
      <c r="B7" s="45" t="s">
        <v>129</v>
      </c>
      <c r="C7" s="45" t="s">
        <v>130</v>
      </c>
      <c r="D7" s="45" t="s">
        <v>113</v>
      </c>
      <c r="E7" s="63" t="s">
        <v>119</v>
      </c>
      <c r="F7" s="63" t="s">
        <v>115</v>
      </c>
      <c r="G7" s="64" t="str">
        <f t="shared" si="0"/>
        <v>Not Eligible</v>
      </c>
      <c r="H7" s="76">
        <v>724.19999999999993</v>
      </c>
      <c r="I7" s="76">
        <v>729.19999999999993</v>
      </c>
      <c r="J7" s="76">
        <v>761.4</v>
      </c>
      <c r="K7" s="66">
        <v>0.8</v>
      </c>
      <c r="L7" s="66">
        <v>1</v>
      </c>
      <c r="M7" s="67">
        <v>12</v>
      </c>
      <c r="N7" s="68">
        <v>40.44</v>
      </c>
      <c r="O7" s="69">
        <f t="shared" si="1"/>
        <v>15</v>
      </c>
      <c r="P7" s="69">
        <v>743.00257050000005</v>
      </c>
      <c r="Q7" s="69">
        <v>891.60308459999999</v>
      </c>
      <c r="R7" s="66">
        <v>0.03</v>
      </c>
      <c r="S7" s="67">
        <v>0.70940000000000003</v>
      </c>
      <c r="T7" s="72">
        <v>12479.549382440513</v>
      </c>
      <c r="U7" s="73">
        <v>16121.022563282817</v>
      </c>
      <c r="V7" s="45">
        <f t="shared" si="2"/>
        <v>0.11</v>
      </c>
      <c r="W7" s="66">
        <v>0.9</v>
      </c>
    </row>
    <row r="8" spans="1:27" ht="14.25" customHeight="1" x14ac:dyDescent="0.3">
      <c r="A8" s="63" t="s">
        <v>2</v>
      </c>
      <c r="B8" s="45" t="s">
        <v>131</v>
      </c>
      <c r="C8" s="45" t="s">
        <v>130</v>
      </c>
      <c r="D8" s="45" t="s">
        <v>113</v>
      </c>
      <c r="E8" s="63" t="s">
        <v>119</v>
      </c>
      <c r="F8" s="63" t="s">
        <v>115</v>
      </c>
      <c r="G8" s="64" t="str">
        <f t="shared" si="0"/>
        <v>Not Eligible</v>
      </c>
      <c r="H8" s="76">
        <v>365284.2</v>
      </c>
      <c r="I8" s="76">
        <v>357582.4</v>
      </c>
      <c r="J8" s="76">
        <v>352162.2</v>
      </c>
      <c r="K8" s="66">
        <v>0.8</v>
      </c>
      <c r="L8" s="66">
        <v>1</v>
      </c>
      <c r="M8" s="67">
        <v>12</v>
      </c>
      <c r="N8" s="68">
        <v>40.44</v>
      </c>
      <c r="O8" s="69">
        <f t="shared" si="1"/>
        <v>15</v>
      </c>
      <c r="P8" s="69">
        <v>743.00257050000005</v>
      </c>
      <c r="Q8" s="69">
        <v>891.60308459999999</v>
      </c>
      <c r="R8" s="66">
        <v>0.03</v>
      </c>
      <c r="S8" s="67">
        <v>0.70940000000000003</v>
      </c>
      <c r="T8" s="72">
        <v>10941.958717432743</v>
      </c>
      <c r="U8" s="73">
        <v>17674.371992435284</v>
      </c>
      <c r="V8" s="45">
        <f t="shared" si="2"/>
        <v>0.11</v>
      </c>
      <c r="W8" s="66">
        <v>0.8</v>
      </c>
    </row>
    <row r="9" spans="1:27" ht="14.25" customHeight="1" x14ac:dyDescent="0.3">
      <c r="A9" s="63" t="s">
        <v>132</v>
      </c>
      <c r="B9" s="45" t="s">
        <v>133</v>
      </c>
      <c r="C9" s="45" t="s">
        <v>112</v>
      </c>
      <c r="D9" s="45" t="s">
        <v>113</v>
      </c>
      <c r="E9" s="63" t="s">
        <v>114</v>
      </c>
      <c r="F9" s="63" t="s">
        <v>126</v>
      </c>
      <c r="G9" s="64" t="str">
        <f t="shared" si="0"/>
        <v>Not Eligible</v>
      </c>
      <c r="H9" s="76">
        <v>20136.000000000004</v>
      </c>
      <c r="I9" s="76">
        <v>18298.2</v>
      </c>
      <c r="J9" s="76">
        <v>15060.599999999999</v>
      </c>
      <c r="K9" s="66">
        <v>0.8</v>
      </c>
      <c r="L9" s="66">
        <v>1</v>
      </c>
      <c r="M9" s="67">
        <v>12</v>
      </c>
      <c r="N9" s="68">
        <v>13.5</v>
      </c>
      <c r="O9" s="69">
        <f t="shared" si="1"/>
        <v>15</v>
      </c>
      <c r="P9" s="69">
        <v>588.11935960000005</v>
      </c>
      <c r="Q9" s="69">
        <v>470.49548770000001</v>
      </c>
      <c r="R9" s="66">
        <v>0.03</v>
      </c>
      <c r="S9" s="67">
        <v>0.7659999999999999</v>
      </c>
      <c r="T9" s="72">
        <v>3305.4867040621434</v>
      </c>
      <c r="U9" s="73">
        <v>5829.0413261806061</v>
      </c>
      <c r="V9" s="45">
        <f t="shared" si="2"/>
        <v>0.11</v>
      </c>
      <c r="W9" s="66">
        <v>0.9</v>
      </c>
    </row>
    <row r="10" spans="1:27" ht="14.25" customHeight="1" x14ac:dyDescent="0.3">
      <c r="A10" s="63" t="s">
        <v>134</v>
      </c>
      <c r="B10" s="45" t="s">
        <v>135</v>
      </c>
      <c r="C10" s="45" t="s">
        <v>136</v>
      </c>
      <c r="D10" s="45" t="s">
        <v>109</v>
      </c>
      <c r="E10" s="63" t="s">
        <v>123</v>
      </c>
      <c r="F10" s="63" t="s">
        <v>115</v>
      </c>
      <c r="G10" s="64" t="str">
        <f t="shared" si="0"/>
        <v>Not Eligible</v>
      </c>
      <c r="H10" s="71">
        <v>150373.6</v>
      </c>
      <c r="I10" s="71">
        <v>148066</v>
      </c>
      <c r="J10" s="71">
        <v>137705.19999999998</v>
      </c>
      <c r="K10" s="66">
        <v>0.8</v>
      </c>
      <c r="L10" s="66">
        <v>1</v>
      </c>
      <c r="M10" s="67">
        <v>12</v>
      </c>
      <c r="N10" s="68">
        <v>390</v>
      </c>
      <c r="O10" s="69">
        <f t="shared" si="1"/>
        <v>25</v>
      </c>
      <c r="P10" s="69">
        <v>1472.623308</v>
      </c>
      <c r="Q10" s="69">
        <v>2061.6726319999998</v>
      </c>
      <c r="R10" s="66">
        <v>0.03</v>
      </c>
      <c r="S10" s="67">
        <v>0.76080000000000003</v>
      </c>
      <c r="T10" s="72">
        <v>60979.028936239723</v>
      </c>
      <c r="U10" s="73">
        <v>39438.156582873104</v>
      </c>
      <c r="V10" s="45">
        <f t="shared" si="2"/>
        <v>0.04</v>
      </c>
      <c r="W10" s="66">
        <v>0.9</v>
      </c>
    </row>
    <row r="11" spans="1:27" ht="14.25" customHeight="1" x14ac:dyDescent="0.3">
      <c r="A11" s="63" t="s">
        <v>137</v>
      </c>
      <c r="B11" s="45" t="s">
        <v>138</v>
      </c>
      <c r="C11" s="45" t="s">
        <v>112</v>
      </c>
      <c r="D11" s="45" t="s">
        <v>109</v>
      </c>
      <c r="E11" s="63" t="s">
        <v>123</v>
      </c>
      <c r="F11" s="63" t="s">
        <v>115</v>
      </c>
      <c r="G11" s="64" t="str">
        <f t="shared" si="0"/>
        <v>Not Eligible</v>
      </c>
      <c r="H11" s="71">
        <v>39316.6</v>
      </c>
      <c r="I11" s="71">
        <v>38699</v>
      </c>
      <c r="J11" s="71">
        <v>40631.4</v>
      </c>
      <c r="K11" s="66">
        <v>0.8</v>
      </c>
      <c r="L11" s="66">
        <v>1</v>
      </c>
      <c r="M11" s="67">
        <v>12</v>
      </c>
      <c r="N11" s="68">
        <v>390</v>
      </c>
      <c r="O11" s="69">
        <f t="shared" si="1"/>
        <v>25</v>
      </c>
      <c r="P11" s="69">
        <v>1325.425371</v>
      </c>
      <c r="Q11" s="69">
        <v>1590.5104449999999</v>
      </c>
      <c r="R11" s="66">
        <v>0.03</v>
      </c>
      <c r="S11" s="67">
        <v>0.7659999999999999</v>
      </c>
      <c r="T11" s="72">
        <v>49608.761432474166</v>
      </c>
      <c r="U11" s="73">
        <v>42225.212958475</v>
      </c>
      <c r="V11" s="45">
        <f t="shared" si="2"/>
        <v>0.04</v>
      </c>
      <c r="W11" s="66">
        <v>0.9</v>
      </c>
    </row>
    <row r="12" spans="1:27" ht="14.25" customHeight="1" x14ac:dyDescent="0.3">
      <c r="A12" s="63" t="s">
        <v>139</v>
      </c>
      <c r="B12" s="45" t="s">
        <v>140</v>
      </c>
      <c r="C12" s="45" t="s">
        <v>112</v>
      </c>
      <c r="D12" s="45" t="s">
        <v>113</v>
      </c>
      <c r="E12" s="63" t="s">
        <v>119</v>
      </c>
      <c r="F12" s="63" t="s">
        <v>126</v>
      </c>
      <c r="G12" s="64" t="str">
        <f t="shared" si="0"/>
        <v>Not Eligible</v>
      </c>
      <c r="H12" s="71">
        <v>85024</v>
      </c>
      <c r="I12" s="71">
        <v>58036.6</v>
      </c>
      <c r="J12" s="71">
        <v>55464</v>
      </c>
      <c r="K12" s="66">
        <v>0.8</v>
      </c>
      <c r="L12" s="66">
        <v>1</v>
      </c>
      <c r="M12" s="67">
        <v>12</v>
      </c>
      <c r="N12" s="68">
        <v>13.5</v>
      </c>
      <c r="O12" s="69">
        <f t="shared" si="1"/>
        <v>15</v>
      </c>
      <c r="P12" s="69">
        <v>588.11935960000005</v>
      </c>
      <c r="Q12" s="69">
        <v>705.74323159999994</v>
      </c>
      <c r="R12" s="66">
        <v>0.03</v>
      </c>
      <c r="S12" s="67">
        <v>0.7659999999999999</v>
      </c>
      <c r="T12" s="72">
        <v>6915.7559714249555</v>
      </c>
      <c r="U12" s="73">
        <v>10136.053736744267</v>
      </c>
      <c r="V12" s="45">
        <f t="shared" si="2"/>
        <v>0.11</v>
      </c>
      <c r="W12" s="66">
        <v>0.9</v>
      </c>
    </row>
    <row r="13" spans="1:27" ht="14.25" customHeight="1" x14ac:dyDescent="0.3">
      <c r="A13" s="63" t="s">
        <v>141</v>
      </c>
      <c r="B13" s="45" t="s">
        <v>142</v>
      </c>
      <c r="C13" s="45" t="s">
        <v>130</v>
      </c>
      <c r="D13" s="45" t="s">
        <v>113</v>
      </c>
      <c r="E13" s="63" t="s">
        <v>123</v>
      </c>
      <c r="F13" s="63" t="s">
        <v>115</v>
      </c>
      <c r="G13" s="64" t="str">
        <f t="shared" si="0"/>
        <v>Not Eligible</v>
      </c>
      <c r="H13" s="76">
        <v>2834.2000000000003</v>
      </c>
      <c r="I13" s="76">
        <v>2651.3999999999996</v>
      </c>
      <c r="J13" s="76">
        <v>2440.4</v>
      </c>
      <c r="K13" s="66">
        <v>0.8</v>
      </c>
      <c r="L13" s="66">
        <v>1</v>
      </c>
      <c r="M13" s="67">
        <v>12</v>
      </c>
      <c r="N13" s="68">
        <v>390</v>
      </c>
      <c r="O13" s="69">
        <f t="shared" si="1"/>
        <v>25</v>
      </c>
      <c r="P13" s="69">
        <v>743.00257050000005</v>
      </c>
      <c r="Q13" s="69">
        <v>1040.2035989999999</v>
      </c>
      <c r="R13" s="66">
        <v>0.03</v>
      </c>
      <c r="S13" s="67">
        <v>0.70940000000000003</v>
      </c>
      <c r="T13" s="72">
        <v>22431.026338226144</v>
      </c>
      <c r="U13" s="73">
        <v>32197.539472015102</v>
      </c>
      <c r="V13" s="45">
        <f t="shared" si="2"/>
        <v>0.11</v>
      </c>
      <c r="W13" s="66">
        <v>0.9</v>
      </c>
    </row>
    <row r="14" spans="1:27" ht="14.25" customHeight="1" x14ac:dyDescent="0.3">
      <c r="A14" s="63" t="s">
        <v>143</v>
      </c>
      <c r="B14" s="45" t="s">
        <v>144</v>
      </c>
      <c r="C14" s="45" t="s">
        <v>105</v>
      </c>
      <c r="D14" s="45" t="s">
        <v>113</v>
      </c>
      <c r="E14" s="63" t="s">
        <v>123</v>
      </c>
      <c r="F14" s="63" t="s">
        <v>115</v>
      </c>
      <c r="G14" s="64" t="str">
        <f t="shared" si="0"/>
        <v>Not Eligible</v>
      </c>
      <c r="H14" s="71">
        <v>10562.000000000002</v>
      </c>
      <c r="I14" s="71">
        <v>9711.4000000000015</v>
      </c>
      <c r="J14" s="71">
        <v>8627.2000000000007</v>
      </c>
      <c r="K14" s="66">
        <v>0.8</v>
      </c>
      <c r="L14" s="66">
        <v>1</v>
      </c>
      <c r="M14" s="67">
        <v>12</v>
      </c>
      <c r="N14" s="68">
        <v>390</v>
      </c>
      <c r="O14" s="69">
        <f t="shared" si="1"/>
        <v>25</v>
      </c>
      <c r="P14" s="69">
        <v>811.19980080000005</v>
      </c>
      <c r="Q14" s="69">
        <v>811.19980080000005</v>
      </c>
      <c r="R14" s="66">
        <v>0.03</v>
      </c>
      <c r="S14" s="67">
        <v>0.81889999999999996</v>
      </c>
      <c r="T14" s="77">
        <v>18184.197511213759</v>
      </c>
      <c r="U14" s="78">
        <v>23690.2596443398</v>
      </c>
      <c r="V14" s="45">
        <f t="shared" si="2"/>
        <v>0.11</v>
      </c>
      <c r="W14" s="66">
        <v>0.9</v>
      </c>
    </row>
    <row r="15" spans="1:27" ht="14.25" customHeight="1" x14ac:dyDescent="0.3">
      <c r="A15" s="63" t="s">
        <v>145</v>
      </c>
      <c r="B15" s="45" t="s">
        <v>146</v>
      </c>
      <c r="C15" s="45" t="s">
        <v>147</v>
      </c>
      <c r="D15" s="45" t="s">
        <v>106</v>
      </c>
      <c r="E15" s="63" t="s">
        <v>107</v>
      </c>
      <c r="F15" s="63" t="s">
        <v>108</v>
      </c>
      <c r="G15" s="64" t="str">
        <f t="shared" si="0"/>
        <v>Not Eligible</v>
      </c>
      <c r="H15" s="71">
        <v>1500513.4000000001</v>
      </c>
      <c r="I15" s="71">
        <v>1534455.6</v>
      </c>
      <c r="J15" s="71">
        <v>1606442.2</v>
      </c>
      <c r="K15" s="66">
        <v>0.8</v>
      </c>
      <c r="L15" s="66">
        <v>1</v>
      </c>
      <c r="M15" s="67">
        <v>12</v>
      </c>
      <c r="N15" s="68">
        <v>13.5</v>
      </c>
      <c r="O15" s="69">
        <f t="shared" si="1"/>
        <v>5</v>
      </c>
      <c r="P15" s="69">
        <v>493.69661500000001</v>
      </c>
      <c r="Q15" s="69">
        <v>296.21796899999998</v>
      </c>
      <c r="R15" s="66">
        <v>0.03</v>
      </c>
      <c r="S15" s="67">
        <v>0.68420000000000003</v>
      </c>
      <c r="T15" s="72">
        <v>743.41419577173542</v>
      </c>
      <c r="U15" s="73">
        <v>1788.29764146453</v>
      </c>
      <c r="V15" s="45">
        <f t="shared" si="2"/>
        <v>0.17</v>
      </c>
      <c r="W15" s="66">
        <v>0.9</v>
      </c>
    </row>
    <row r="16" spans="1:27" ht="14.25" customHeight="1" x14ac:dyDescent="0.3">
      <c r="A16" s="63" t="s">
        <v>148</v>
      </c>
      <c r="B16" s="45" t="s">
        <v>149</v>
      </c>
      <c r="C16" s="45" t="s">
        <v>130</v>
      </c>
      <c r="D16" s="45" t="s">
        <v>113</v>
      </c>
      <c r="E16" s="63" t="s">
        <v>123</v>
      </c>
      <c r="F16" s="63" t="s">
        <v>115</v>
      </c>
      <c r="G16" s="64" t="str">
        <f t="shared" si="0"/>
        <v>Not Eligible</v>
      </c>
      <c r="H16" s="71">
        <v>1714.3999999999999</v>
      </c>
      <c r="I16" s="71">
        <v>1809.8</v>
      </c>
      <c r="J16" s="71">
        <v>1855.8</v>
      </c>
      <c r="K16" s="66">
        <v>0.8</v>
      </c>
      <c r="L16" s="66">
        <v>1</v>
      </c>
      <c r="M16" s="67">
        <v>12</v>
      </c>
      <c r="N16" s="68">
        <v>390</v>
      </c>
      <c r="O16" s="69">
        <f t="shared" si="1"/>
        <v>25</v>
      </c>
      <c r="P16" s="69">
        <v>743.00257050000005</v>
      </c>
      <c r="Q16" s="69">
        <v>1040.2035989999999</v>
      </c>
      <c r="R16" s="66">
        <v>0.03</v>
      </c>
      <c r="S16" s="67">
        <v>0.70940000000000003</v>
      </c>
      <c r="T16" s="72">
        <v>13452.587387058502</v>
      </c>
      <c r="U16" s="79">
        <v>19271.981980331799</v>
      </c>
      <c r="V16" s="45">
        <f t="shared" si="2"/>
        <v>0.11</v>
      </c>
      <c r="W16" s="66">
        <v>0.9</v>
      </c>
    </row>
    <row r="17" spans="1:23" ht="14.25" customHeight="1" x14ac:dyDescent="0.3">
      <c r="A17" s="63" t="s">
        <v>150</v>
      </c>
      <c r="B17" s="45" t="s">
        <v>151</v>
      </c>
      <c r="C17" s="45" t="s">
        <v>112</v>
      </c>
      <c r="D17" s="45" t="s">
        <v>120</v>
      </c>
      <c r="E17" s="63" t="s">
        <v>119</v>
      </c>
      <c r="F17" s="63" t="s">
        <v>115</v>
      </c>
      <c r="G17" s="64" t="str">
        <f t="shared" si="0"/>
        <v>Not Eligible</v>
      </c>
      <c r="H17" s="71">
        <v>56879.999999999993</v>
      </c>
      <c r="I17" s="71">
        <v>48362.400000000001</v>
      </c>
      <c r="J17" s="71">
        <v>43053.2</v>
      </c>
      <c r="K17" s="66">
        <v>0.8</v>
      </c>
      <c r="L17" s="66">
        <v>1</v>
      </c>
      <c r="M17" s="67">
        <v>12</v>
      </c>
      <c r="N17" s="68">
        <v>40.44</v>
      </c>
      <c r="O17" s="69">
        <f t="shared" si="1"/>
        <v>15</v>
      </c>
      <c r="P17" s="69">
        <v>744.10140560000002</v>
      </c>
      <c r="Q17" s="69">
        <v>595.28112450000003</v>
      </c>
      <c r="R17" s="66">
        <v>0.03</v>
      </c>
      <c r="S17" s="67">
        <v>0.7659999999999999</v>
      </c>
      <c r="T17" s="72">
        <v>5819.9177031574</v>
      </c>
      <c r="U17" s="73">
        <v>15040.300072541737</v>
      </c>
      <c r="V17" s="45">
        <f t="shared" si="2"/>
        <v>0.13</v>
      </c>
      <c r="W17" s="66">
        <v>0.9</v>
      </c>
    </row>
    <row r="18" spans="1:23" ht="14.25" customHeight="1" x14ac:dyDescent="0.3">
      <c r="A18" s="63" t="s">
        <v>152</v>
      </c>
      <c r="B18" s="45" t="s">
        <v>153</v>
      </c>
      <c r="C18" s="45" t="s">
        <v>112</v>
      </c>
      <c r="D18" s="45" t="s">
        <v>109</v>
      </c>
      <c r="E18" s="63" t="s">
        <v>123</v>
      </c>
      <c r="F18" s="63" t="s">
        <v>115</v>
      </c>
      <c r="G18" s="64" t="str">
        <f t="shared" si="0"/>
        <v>Not Eligible</v>
      </c>
      <c r="H18" s="71">
        <v>63747</v>
      </c>
      <c r="I18" s="71">
        <v>63621.599999999999</v>
      </c>
      <c r="J18" s="71">
        <v>59636.4</v>
      </c>
      <c r="K18" s="66">
        <v>0.8</v>
      </c>
      <c r="L18" s="66">
        <v>1</v>
      </c>
      <c r="M18" s="67">
        <v>12</v>
      </c>
      <c r="N18" s="68">
        <v>390</v>
      </c>
      <c r="O18" s="69">
        <f t="shared" si="1"/>
        <v>25</v>
      </c>
      <c r="P18" s="69">
        <v>1325.425371</v>
      </c>
      <c r="Q18" s="69">
        <v>1590.5104449999999</v>
      </c>
      <c r="R18" s="66">
        <v>0.03</v>
      </c>
      <c r="S18" s="67">
        <v>0.7659999999999999</v>
      </c>
      <c r="T18" s="72">
        <v>46662.528262273903</v>
      </c>
      <c r="U18" s="73">
        <v>38605.223278011392</v>
      </c>
      <c r="V18" s="45">
        <f t="shared" si="2"/>
        <v>0.04</v>
      </c>
      <c r="W18" s="66">
        <v>0.9</v>
      </c>
    </row>
    <row r="19" spans="1:23" ht="14.25" customHeight="1" x14ac:dyDescent="0.3">
      <c r="A19" s="63" t="s">
        <v>154</v>
      </c>
      <c r="B19" s="45" t="s">
        <v>155</v>
      </c>
      <c r="C19" s="45" t="s">
        <v>130</v>
      </c>
      <c r="D19" s="45" t="s">
        <v>113</v>
      </c>
      <c r="E19" s="63" t="s">
        <v>114</v>
      </c>
      <c r="F19" s="63" t="s">
        <v>115</v>
      </c>
      <c r="G19" s="64" t="str">
        <f t="shared" si="0"/>
        <v>Not Eligible</v>
      </c>
      <c r="H19" s="71">
        <v>3893.9999999999995</v>
      </c>
      <c r="I19" s="71">
        <v>3718.8</v>
      </c>
      <c r="J19" s="71">
        <v>3903.1999999999994</v>
      </c>
      <c r="K19" s="66">
        <v>0.8</v>
      </c>
      <c r="L19" s="66">
        <v>1</v>
      </c>
      <c r="M19" s="67">
        <v>12</v>
      </c>
      <c r="N19" s="68">
        <v>40.44</v>
      </c>
      <c r="O19" s="69">
        <f t="shared" si="1"/>
        <v>15</v>
      </c>
      <c r="P19" s="69">
        <v>743.00257050000005</v>
      </c>
      <c r="Q19" s="69">
        <v>445.80154229999999</v>
      </c>
      <c r="R19" s="66">
        <v>0.03</v>
      </c>
      <c r="S19" s="67">
        <v>0.70940000000000003</v>
      </c>
      <c r="T19" s="72">
        <v>4059.1699383062255</v>
      </c>
      <c r="U19" s="73">
        <v>6722.2257632013188</v>
      </c>
      <c r="V19" s="45">
        <f t="shared" si="2"/>
        <v>0.11</v>
      </c>
      <c r="W19" s="66">
        <v>0.9</v>
      </c>
    </row>
    <row r="20" spans="1:23" ht="14.25" customHeight="1" x14ac:dyDescent="0.3">
      <c r="A20" s="63" t="s">
        <v>156</v>
      </c>
      <c r="B20" s="45" t="s">
        <v>157</v>
      </c>
      <c r="C20" s="45" t="s">
        <v>118</v>
      </c>
      <c r="D20" s="45" t="s">
        <v>106</v>
      </c>
      <c r="E20" s="63" t="s">
        <v>107</v>
      </c>
      <c r="F20" s="63" t="s">
        <v>108</v>
      </c>
      <c r="G20" s="64" t="str">
        <f t="shared" si="0"/>
        <v>Not Eligible</v>
      </c>
      <c r="H20" s="71">
        <v>168735.8</v>
      </c>
      <c r="I20" s="71">
        <v>150775.4</v>
      </c>
      <c r="J20" s="71">
        <v>134523.4</v>
      </c>
      <c r="K20" s="66">
        <v>0.8</v>
      </c>
      <c r="L20" s="66">
        <v>1</v>
      </c>
      <c r="M20" s="67">
        <v>12</v>
      </c>
      <c r="N20" s="68">
        <v>13.5</v>
      </c>
      <c r="O20" s="69">
        <f t="shared" si="1"/>
        <v>5</v>
      </c>
      <c r="P20" s="69">
        <v>538.36166230000003</v>
      </c>
      <c r="Q20" s="69">
        <v>538.36166230000003</v>
      </c>
      <c r="R20" s="66">
        <v>0.03</v>
      </c>
      <c r="S20" s="67">
        <v>0.74319999999999997</v>
      </c>
      <c r="T20" s="72">
        <v>801.640480754279</v>
      </c>
      <c r="U20" s="73">
        <v>1627.8247314702649</v>
      </c>
      <c r="V20" s="45">
        <f t="shared" si="2"/>
        <v>0.17</v>
      </c>
      <c r="W20" s="66">
        <v>0.9</v>
      </c>
    </row>
    <row r="21" spans="1:23" ht="14.25" customHeight="1" x14ac:dyDescent="0.3">
      <c r="A21" s="63" t="s">
        <v>158</v>
      </c>
      <c r="B21" s="45" t="s">
        <v>159</v>
      </c>
      <c r="C21" s="45" t="s">
        <v>147</v>
      </c>
      <c r="D21" s="45" t="s">
        <v>106</v>
      </c>
      <c r="E21" s="63" t="s">
        <v>114</v>
      </c>
      <c r="F21" s="63" t="s">
        <v>126</v>
      </c>
      <c r="G21" s="64" t="str">
        <f t="shared" si="0"/>
        <v>Not Eligible</v>
      </c>
      <c r="H21" s="71">
        <v>6485.8</v>
      </c>
      <c r="I21" s="71">
        <v>7049.2000000000007</v>
      </c>
      <c r="J21" s="71">
        <v>6980.8</v>
      </c>
      <c r="K21" s="66">
        <v>0.8</v>
      </c>
      <c r="L21" s="66">
        <v>1</v>
      </c>
      <c r="M21" s="67">
        <v>12</v>
      </c>
      <c r="N21" s="68">
        <v>13.5</v>
      </c>
      <c r="O21" s="69">
        <f t="shared" si="1"/>
        <v>15</v>
      </c>
      <c r="P21" s="69">
        <v>493.69661500000001</v>
      </c>
      <c r="Q21" s="69">
        <v>493.69661500000001</v>
      </c>
      <c r="R21" s="66">
        <v>0.03</v>
      </c>
      <c r="S21" s="67">
        <v>0.68420000000000003</v>
      </c>
      <c r="T21" s="72">
        <v>2346.2868482843501</v>
      </c>
      <c r="U21" s="73">
        <v>5809.8859042398553</v>
      </c>
      <c r="V21" s="45">
        <f t="shared" si="2"/>
        <v>0.17</v>
      </c>
      <c r="W21" s="66">
        <v>0.9</v>
      </c>
    </row>
    <row r="22" spans="1:23" ht="14.25" customHeight="1" x14ac:dyDescent="0.3">
      <c r="A22" s="63" t="s">
        <v>160</v>
      </c>
      <c r="B22" s="45" t="s">
        <v>161</v>
      </c>
      <c r="C22" s="45" t="s">
        <v>130</v>
      </c>
      <c r="D22" s="45" t="s">
        <v>106</v>
      </c>
      <c r="E22" s="63" t="s">
        <v>114</v>
      </c>
      <c r="F22" s="63" t="s">
        <v>126</v>
      </c>
      <c r="G22" s="64" t="str">
        <f t="shared" si="0"/>
        <v>Not Eligible</v>
      </c>
      <c r="H22" s="71">
        <v>116166.39999999999</v>
      </c>
      <c r="I22" s="71">
        <v>113938.4</v>
      </c>
      <c r="J22" s="71">
        <v>111526.8</v>
      </c>
      <c r="K22" s="66">
        <v>0.8</v>
      </c>
      <c r="L22" s="66">
        <v>1</v>
      </c>
      <c r="M22" s="67">
        <v>12</v>
      </c>
      <c r="N22" s="68">
        <v>13.5</v>
      </c>
      <c r="O22" s="69">
        <f t="shared" si="1"/>
        <v>15</v>
      </c>
      <c r="P22" s="69">
        <v>546.30694100000005</v>
      </c>
      <c r="Q22" s="69">
        <v>546.30694100000005</v>
      </c>
      <c r="R22" s="66">
        <v>0.03</v>
      </c>
      <c r="S22" s="67">
        <v>0.70940000000000003</v>
      </c>
      <c r="T22" s="72">
        <v>2373.9506573208314</v>
      </c>
      <c r="U22" s="73">
        <v>5129.8836460342354</v>
      </c>
      <c r="V22" s="45">
        <f t="shared" si="2"/>
        <v>0.17</v>
      </c>
      <c r="W22" s="66">
        <v>0.9</v>
      </c>
    </row>
    <row r="23" spans="1:23" ht="14.25" customHeight="1" x14ac:dyDescent="0.3">
      <c r="A23" s="63" t="s">
        <v>162</v>
      </c>
      <c r="B23" s="45" t="s">
        <v>163</v>
      </c>
      <c r="C23" s="45" t="s">
        <v>112</v>
      </c>
      <c r="D23" s="45" t="s">
        <v>113</v>
      </c>
      <c r="E23" s="63" t="s">
        <v>119</v>
      </c>
      <c r="F23" s="63" t="s">
        <v>115</v>
      </c>
      <c r="G23" s="64" t="str">
        <f t="shared" si="0"/>
        <v>Not Eligible</v>
      </c>
      <c r="H23" s="71">
        <v>16718.399999999998</v>
      </c>
      <c r="I23" s="71">
        <v>17059.400000000001</v>
      </c>
      <c r="J23" s="71">
        <v>16089.199999999999</v>
      </c>
      <c r="K23" s="66">
        <v>0.8</v>
      </c>
      <c r="L23" s="66">
        <v>1</v>
      </c>
      <c r="M23" s="67">
        <v>12</v>
      </c>
      <c r="N23" s="68">
        <v>40.44</v>
      </c>
      <c r="O23" s="69">
        <f t="shared" si="1"/>
        <v>15</v>
      </c>
      <c r="P23" s="69">
        <v>588.11935960000005</v>
      </c>
      <c r="Q23" s="69">
        <v>470.49548770000001</v>
      </c>
      <c r="R23" s="66">
        <v>0.03</v>
      </c>
      <c r="S23" s="67">
        <v>0.7659999999999999</v>
      </c>
      <c r="T23" s="72">
        <v>4820.6660292115448</v>
      </c>
      <c r="U23" s="73">
        <v>9089.1175091704299</v>
      </c>
      <c r="V23" s="45">
        <f t="shared" si="2"/>
        <v>0.11</v>
      </c>
      <c r="W23" s="66">
        <v>0.9</v>
      </c>
    </row>
    <row r="24" spans="1:23" ht="14.25" customHeight="1" x14ac:dyDescent="0.3">
      <c r="A24" s="63" t="s">
        <v>164</v>
      </c>
      <c r="B24" s="45" t="s">
        <v>165</v>
      </c>
      <c r="C24" s="45" t="s">
        <v>118</v>
      </c>
      <c r="D24" s="45" t="s">
        <v>127</v>
      </c>
      <c r="E24" s="63" t="s">
        <v>119</v>
      </c>
      <c r="F24" s="63" t="s">
        <v>115</v>
      </c>
      <c r="G24" s="64" t="str">
        <f t="shared" si="0"/>
        <v>Not Eligible</v>
      </c>
      <c r="H24" s="71">
        <v>26356.2</v>
      </c>
      <c r="I24" s="71">
        <v>23460.2</v>
      </c>
      <c r="J24" s="71">
        <v>21915.199999999997</v>
      </c>
      <c r="K24" s="66">
        <v>0.8</v>
      </c>
      <c r="L24" s="66">
        <v>1</v>
      </c>
      <c r="M24" s="67">
        <v>12</v>
      </c>
      <c r="N24" s="68">
        <v>40.44</v>
      </c>
      <c r="O24" s="69">
        <f t="shared" si="1"/>
        <v>15</v>
      </c>
      <c r="P24" s="69">
        <v>551.90324139999996</v>
      </c>
      <c r="Q24" s="69">
        <v>772.66453799999999</v>
      </c>
      <c r="R24" s="66">
        <v>0.03</v>
      </c>
      <c r="S24" s="67">
        <v>0.74319999999999997</v>
      </c>
      <c r="T24" s="72">
        <v>8532.6172216812374</v>
      </c>
      <c r="U24" s="73">
        <v>14752.698449188203</v>
      </c>
      <c r="V24" s="45">
        <f t="shared" si="2"/>
        <v>0.17</v>
      </c>
      <c r="W24" s="66">
        <v>0.9</v>
      </c>
    </row>
    <row r="25" spans="1:23" ht="14.25" customHeight="1" x14ac:dyDescent="0.3">
      <c r="A25" s="63" t="s">
        <v>166</v>
      </c>
      <c r="B25" s="45" t="s">
        <v>167</v>
      </c>
      <c r="C25" s="45" t="s">
        <v>130</v>
      </c>
      <c r="D25" s="45" t="s">
        <v>113</v>
      </c>
      <c r="E25" s="63" t="s">
        <v>119</v>
      </c>
      <c r="F25" s="63" t="s">
        <v>115</v>
      </c>
      <c r="G25" s="64" t="str">
        <f t="shared" si="0"/>
        <v>Not Eligible</v>
      </c>
      <c r="H25" s="71">
        <v>1472216.7999999998</v>
      </c>
      <c r="I25" s="71">
        <v>1510422.2</v>
      </c>
      <c r="J25" s="71">
        <v>1709038.2000000002</v>
      </c>
      <c r="K25" s="66">
        <v>0.8</v>
      </c>
      <c r="L25" s="66">
        <v>1</v>
      </c>
      <c r="M25" s="67">
        <v>12</v>
      </c>
      <c r="N25" s="68">
        <v>40.44</v>
      </c>
      <c r="O25" s="69">
        <f t="shared" si="1"/>
        <v>15</v>
      </c>
      <c r="P25" s="69">
        <v>743.00257050000005</v>
      </c>
      <c r="Q25" s="69">
        <v>891.60308459999999</v>
      </c>
      <c r="R25" s="66">
        <v>0.03</v>
      </c>
      <c r="S25" s="67">
        <v>0.70940000000000003</v>
      </c>
      <c r="T25" s="72">
        <v>12593.892927030683</v>
      </c>
      <c r="U25" s="73">
        <v>11719.234915727571</v>
      </c>
      <c r="V25" s="45">
        <f t="shared" si="2"/>
        <v>0.11</v>
      </c>
      <c r="W25" s="66">
        <v>0.9</v>
      </c>
    </row>
    <row r="26" spans="1:23" ht="14.25" customHeight="1" x14ac:dyDescent="0.3">
      <c r="A26" s="63" t="s">
        <v>168</v>
      </c>
      <c r="B26" s="45" t="s">
        <v>169</v>
      </c>
      <c r="C26" s="45" t="s">
        <v>136</v>
      </c>
      <c r="D26" s="45" t="s">
        <v>109</v>
      </c>
      <c r="E26" s="63" t="s">
        <v>123</v>
      </c>
      <c r="F26" s="63" t="s">
        <v>115</v>
      </c>
      <c r="G26" s="64" t="str">
        <f t="shared" si="0"/>
        <v>Not Eligible</v>
      </c>
      <c r="H26" s="71">
        <v>3290.2</v>
      </c>
      <c r="I26" s="71">
        <v>2934.4</v>
      </c>
      <c r="J26" s="71">
        <v>3275.6</v>
      </c>
      <c r="K26" s="66">
        <v>0.8</v>
      </c>
      <c r="L26" s="66">
        <v>1</v>
      </c>
      <c r="M26" s="67">
        <v>12</v>
      </c>
      <c r="N26" s="68">
        <v>390</v>
      </c>
      <c r="O26" s="69">
        <f t="shared" si="1"/>
        <v>25</v>
      </c>
      <c r="P26" s="69">
        <v>1472.623308</v>
      </c>
      <c r="Q26" s="69">
        <v>1178.098647</v>
      </c>
      <c r="R26" s="66">
        <v>0.03</v>
      </c>
      <c r="S26" s="67">
        <v>0.76080000000000003</v>
      </c>
      <c r="T26" s="72">
        <v>40301.217638436356</v>
      </c>
      <c r="U26" s="79">
        <v>50506.126052660802</v>
      </c>
      <c r="V26" s="45">
        <f t="shared" si="2"/>
        <v>0.04</v>
      </c>
      <c r="W26" s="66">
        <v>0.9</v>
      </c>
    </row>
    <row r="27" spans="1:23" ht="14.25" customHeight="1" x14ac:dyDescent="0.3">
      <c r="A27" s="63" t="s">
        <v>170</v>
      </c>
      <c r="B27" s="45" t="s">
        <v>171</v>
      </c>
      <c r="C27" s="45" t="s">
        <v>112</v>
      </c>
      <c r="D27" s="45" t="s">
        <v>113</v>
      </c>
      <c r="E27" s="63" t="s">
        <v>119</v>
      </c>
      <c r="F27" s="63" t="s">
        <v>115</v>
      </c>
      <c r="G27" s="64" t="str">
        <f t="shared" si="0"/>
        <v>Not Eligible</v>
      </c>
      <c r="H27" s="71">
        <v>32776.799999999996</v>
      </c>
      <c r="I27" s="71">
        <v>34835.199999999997</v>
      </c>
      <c r="J27" s="71">
        <v>30711.399999999998</v>
      </c>
      <c r="K27" s="66">
        <v>0.8</v>
      </c>
      <c r="L27" s="66">
        <v>1</v>
      </c>
      <c r="M27" s="67">
        <v>12</v>
      </c>
      <c r="N27" s="68">
        <v>40.44</v>
      </c>
      <c r="O27" s="69">
        <f t="shared" si="1"/>
        <v>15</v>
      </c>
      <c r="P27" s="69">
        <v>588.11935960000005</v>
      </c>
      <c r="Q27" s="69">
        <v>705.74323159999994</v>
      </c>
      <c r="R27" s="66">
        <v>0.03</v>
      </c>
      <c r="S27" s="67">
        <v>0.7659999999999999</v>
      </c>
      <c r="T27" s="72">
        <v>7158.1568660927505</v>
      </c>
      <c r="U27" s="73">
        <v>14603.477256390805</v>
      </c>
      <c r="V27" s="45">
        <f t="shared" si="2"/>
        <v>0.11</v>
      </c>
      <c r="W27" s="66">
        <v>0.9</v>
      </c>
    </row>
    <row r="28" spans="1:23" ht="14.25" customHeight="1" x14ac:dyDescent="0.3">
      <c r="A28" s="63" t="s">
        <v>172</v>
      </c>
      <c r="B28" s="45" t="s">
        <v>173</v>
      </c>
      <c r="C28" s="45" t="s">
        <v>118</v>
      </c>
      <c r="D28" s="45" t="s">
        <v>106</v>
      </c>
      <c r="E28" s="63" t="s">
        <v>107</v>
      </c>
      <c r="F28" s="63" t="s">
        <v>108</v>
      </c>
      <c r="G28" s="64" t="str">
        <f t="shared" si="0"/>
        <v>Not Eligible</v>
      </c>
      <c r="H28" s="71">
        <v>310982.2</v>
      </c>
      <c r="I28" s="71">
        <v>274022</v>
      </c>
      <c r="J28" s="71">
        <v>231838.8</v>
      </c>
      <c r="K28" s="66">
        <v>0.8</v>
      </c>
      <c r="L28" s="66">
        <v>1</v>
      </c>
      <c r="M28" s="67">
        <v>12</v>
      </c>
      <c r="N28" s="68">
        <v>13.5</v>
      </c>
      <c r="O28" s="69">
        <f t="shared" si="1"/>
        <v>5</v>
      </c>
      <c r="P28" s="69">
        <v>538.36166230000003</v>
      </c>
      <c r="Q28" s="69">
        <v>430.6893298</v>
      </c>
      <c r="R28" s="66">
        <v>0.03</v>
      </c>
      <c r="S28" s="67">
        <v>0.74319999999999997</v>
      </c>
      <c r="T28" s="80">
        <v>600.38335472682013</v>
      </c>
      <c r="U28" s="73">
        <v>1309.5140073968173</v>
      </c>
      <c r="V28" s="45">
        <f t="shared" si="2"/>
        <v>0.17</v>
      </c>
      <c r="W28" s="66">
        <v>0.9</v>
      </c>
    </row>
    <row r="29" spans="1:23" ht="14.25" customHeight="1" x14ac:dyDescent="0.3">
      <c r="A29" s="63" t="s">
        <v>174</v>
      </c>
      <c r="B29" s="45" t="s">
        <v>175</v>
      </c>
      <c r="C29" s="45" t="s">
        <v>118</v>
      </c>
      <c r="D29" s="45" t="s">
        <v>127</v>
      </c>
      <c r="E29" s="63" t="s">
        <v>107</v>
      </c>
      <c r="F29" s="63" t="s">
        <v>108</v>
      </c>
      <c r="G29" s="64" t="str">
        <f t="shared" si="0"/>
        <v>Not Eligible</v>
      </c>
      <c r="H29" s="71">
        <v>204914.19999999998</v>
      </c>
      <c r="I29" s="71">
        <v>165289.60000000001</v>
      </c>
      <c r="J29" s="71">
        <v>130559.40000000001</v>
      </c>
      <c r="K29" s="66">
        <v>0.8</v>
      </c>
      <c r="L29" s="66">
        <v>1</v>
      </c>
      <c r="M29" s="67">
        <v>12</v>
      </c>
      <c r="N29" s="68">
        <v>13.5</v>
      </c>
      <c r="O29" s="69">
        <f t="shared" si="1"/>
        <v>5</v>
      </c>
      <c r="P29" s="69">
        <v>551.90324139999996</v>
      </c>
      <c r="Q29" s="69">
        <v>331.14194479999998</v>
      </c>
      <c r="R29" s="66">
        <v>0.03</v>
      </c>
      <c r="S29" s="67">
        <v>0.74319999999999997</v>
      </c>
      <c r="T29" s="72">
        <v>271.24495512722251</v>
      </c>
      <c r="U29" s="73">
        <v>608.04884990162896</v>
      </c>
      <c r="V29" s="45">
        <f t="shared" si="2"/>
        <v>0.17</v>
      </c>
      <c r="W29" s="66">
        <v>0.9</v>
      </c>
    </row>
    <row r="30" spans="1:23" ht="14.25" customHeight="1" x14ac:dyDescent="0.3">
      <c r="A30" s="63" t="s">
        <v>176</v>
      </c>
      <c r="B30" s="45" t="s">
        <v>177</v>
      </c>
      <c r="C30" s="45" t="s">
        <v>136</v>
      </c>
      <c r="D30" s="45" t="s">
        <v>113</v>
      </c>
      <c r="E30" s="63" t="s">
        <v>107</v>
      </c>
      <c r="F30" s="63" t="s">
        <v>108</v>
      </c>
      <c r="G30" s="64" t="str">
        <f t="shared" si="0"/>
        <v>Not Eligible</v>
      </c>
      <c r="H30" s="71">
        <v>173581.8</v>
      </c>
      <c r="I30" s="71">
        <v>161877.80000000002</v>
      </c>
      <c r="J30" s="71">
        <v>147906.80000000002</v>
      </c>
      <c r="K30" s="66">
        <v>0.8</v>
      </c>
      <c r="L30" s="66">
        <v>1</v>
      </c>
      <c r="M30" s="67">
        <v>12</v>
      </c>
      <c r="N30" s="68">
        <v>13.5</v>
      </c>
      <c r="O30" s="69">
        <f t="shared" si="1"/>
        <v>5</v>
      </c>
      <c r="P30" s="69">
        <v>650.09150220000004</v>
      </c>
      <c r="Q30" s="69">
        <v>390.05490129999998</v>
      </c>
      <c r="R30" s="66">
        <v>0.03</v>
      </c>
      <c r="S30" s="67">
        <v>0.76080000000000003</v>
      </c>
      <c r="T30" s="72">
        <v>896.84564965142363</v>
      </c>
      <c r="U30" s="73">
        <v>2371.5522254207317</v>
      </c>
      <c r="V30" s="45">
        <f t="shared" si="2"/>
        <v>0.11</v>
      </c>
      <c r="W30" s="66">
        <v>0.9</v>
      </c>
    </row>
    <row r="31" spans="1:23" ht="14.25" customHeight="1" x14ac:dyDescent="0.3">
      <c r="A31" s="63" t="s">
        <v>178</v>
      </c>
      <c r="B31" s="45" t="s">
        <v>179</v>
      </c>
      <c r="C31" s="45" t="s">
        <v>118</v>
      </c>
      <c r="D31" s="45" t="s">
        <v>106</v>
      </c>
      <c r="E31" s="63" t="s">
        <v>114</v>
      </c>
      <c r="F31" s="63" t="s">
        <v>108</v>
      </c>
      <c r="G31" s="64" t="str">
        <f t="shared" si="0"/>
        <v>Not Eligible</v>
      </c>
      <c r="H31" s="71">
        <v>370746.8</v>
      </c>
      <c r="I31" s="71">
        <v>327333.19999999995</v>
      </c>
      <c r="J31" s="71">
        <v>287682.59999999998</v>
      </c>
      <c r="K31" s="66">
        <v>0.8</v>
      </c>
      <c r="L31" s="66">
        <v>1</v>
      </c>
      <c r="M31" s="67">
        <v>12</v>
      </c>
      <c r="N31" s="68">
        <v>13.5</v>
      </c>
      <c r="O31" s="69">
        <f t="shared" si="1"/>
        <v>15</v>
      </c>
      <c r="P31" s="69">
        <v>538.36166230000003</v>
      </c>
      <c r="Q31" s="69">
        <v>646.03399469999999</v>
      </c>
      <c r="R31" s="66">
        <v>0.03</v>
      </c>
      <c r="S31" s="67">
        <v>0.74319999999999997</v>
      </c>
      <c r="T31" s="72">
        <v>1259.8747447411085</v>
      </c>
      <c r="U31" s="73">
        <v>2383.2934731942314</v>
      </c>
      <c r="V31" s="45">
        <f t="shared" si="2"/>
        <v>0.17</v>
      </c>
      <c r="W31" s="66">
        <v>0.9</v>
      </c>
    </row>
    <row r="32" spans="1:23" ht="14.25" customHeight="1" x14ac:dyDescent="0.3">
      <c r="A32" s="63" t="s">
        <v>180</v>
      </c>
      <c r="B32" s="45" t="s">
        <v>181</v>
      </c>
      <c r="C32" s="45" t="s">
        <v>130</v>
      </c>
      <c r="D32" s="45" t="s">
        <v>109</v>
      </c>
      <c r="E32" s="63" t="s">
        <v>123</v>
      </c>
      <c r="F32" s="63" t="s">
        <v>115</v>
      </c>
      <c r="G32" s="64" t="s">
        <v>182</v>
      </c>
      <c r="H32" s="71">
        <v>189461.2</v>
      </c>
      <c r="I32" s="71">
        <v>190116.19999999998</v>
      </c>
      <c r="J32" s="71">
        <v>179750.6</v>
      </c>
      <c r="K32" s="66">
        <v>0.8</v>
      </c>
      <c r="L32" s="66">
        <v>1</v>
      </c>
      <c r="M32" s="67">
        <v>12</v>
      </c>
      <c r="N32" s="68">
        <v>390</v>
      </c>
      <c r="O32" s="69">
        <f t="shared" si="1"/>
        <v>25</v>
      </c>
      <c r="P32" s="69">
        <v>1817.5625600000001</v>
      </c>
      <c r="Q32" s="69">
        <v>2544.5875839999999</v>
      </c>
      <c r="R32" s="66">
        <v>0.03</v>
      </c>
      <c r="S32" s="67">
        <v>0.73180000000000012</v>
      </c>
      <c r="T32" s="72">
        <v>50345.434892312631</v>
      </c>
      <c r="U32" s="73">
        <v>40440.195770502272</v>
      </c>
      <c r="V32" s="45">
        <f t="shared" si="2"/>
        <v>0.04</v>
      </c>
      <c r="W32" s="66">
        <v>0.9</v>
      </c>
    </row>
    <row r="33" spans="1:23" ht="14.25" customHeight="1" x14ac:dyDescent="0.3">
      <c r="A33" s="63" t="s">
        <v>183</v>
      </c>
      <c r="B33" s="45" t="s">
        <v>184</v>
      </c>
      <c r="C33" s="45" t="s">
        <v>118</v>
      </c>
      <c r="D33" s="45" t="s">
        <v>106</v>
      </c>
      <c r="E33" s="63" t="s">
        <v>114</v>
      </c>
      <c r="F33" s="63" t="s">
        <v>115</v>
      </c>
      <c r="G33" s="64" t="str">
        <f t="shared" ref="G33:G112" si="3">IF(C33="AMRO","Participating","Not Eligible")</f>
        <v>Not Eligible</v>
      </c>
      <c r="H33" s="71">
        <v>5290.9999999999991</v>
      </c>
      <c r="I33" s="71">
        <v>5084.0000000000009</v>
      </c>
      <c r="J33" s="71">
        <v>4856</v>
      </c>
      <c r="K33" s="66">
        <v>0.8</v>
      </c>
      <c r="L33" s="66">
        <v>1</v>
      </c>
      <c r="M33" s="67">
        <v>12</v>
      </c>
      <c r="N33" s="68">
        <v>40.44</v>
      </c>
      <c r="O33" s="69">
        <f t="shared" si="1"/>
        <v>15</v>
      </c>
      <c r="P33" s="69">
        <v>538.36166230000003</v>
      </c>
      <c r="Q33" s="69">
        <v>646.03399469999999</v>
      </c>
      <c r="R33" s="66">
        <v>0.03</v>
      </c>
      <c r="S33" s="67">
        <v>0.74319999999999997</v>
      </c>
      <c r="T33" s="72">
        <v>3797.8290008202757</v>
      </c>
      <c r="U33" s="73">
        <v>4122.658433216312</v>
      </c>
      <c r="V33" s="45">
        <f t="shared" si="2"/>
        <v>0.17</v>
      </c>
      <c r="W33" s="66">
        <v>0.9</v>
      </c>
    </row>
    <row r="34" spans="1:23" ht="14.25" customHeight="1" x14ac:dyDescent="0.3">
      <c r="A34" s="63" t="s">
        <v>185</v>
      </c>
      <c r="B34" s="45" t="s">
        <v>186</v>
      </c>
      <c r="C34" s="45" t="s">
        <v>118</v>
      </c>
      <c r="D34" s="45" t="s">
        <v>127</v>
      </c>
      <c r="E34" s="63" t="s">
        <v>107</v>
      </c>
      <c r="F34" s="63" t="s">
        <v>108</v>
      </c>
      <c r="G34" s="64" t="str">
        <f t="shared" si="3"/>
        <v>Not Eligible</v>
      </c>
      <c r="H34" s="71">
        <v>70740</v>
      </c>
      <c r="I34" s="71">
        <v>62441.8</v>
      </c>
      <c r="J34" s="71">
        <v>58927.8</v>
      </c>
      <c r="K34" s="66">
        <v>0.8</v>
      </c>
      <c r="L34" s="66">
        <v>1</v>
      </c>
      <c r="M34" s="67">
        <v>12</v>
      </c>
      <c r="N34" s="68">
        <v>13.5</v>
      </c>
      <c r="O34" s="69">
        <f t="shared" si="1"/>
        <v>5</v>
      </c>
      <c r="P34" s="69">
        <v>551.90324139999996</v>
      </c>
      <c r="Q34" s="69">
        <v>441.52259309999999</v>
      </c>
      <c r="R34" s="66">
        <v>0.03</v>
      </c>
      <c r="S34" s="67">
        <v>0.74319999999999997</v>
      </c>
      <c r="T34" s="72">
        <v>489.14636400148805</v>
      </c>
      <c r="U34" s="73">
        <v>815.93790674201955</v>
      </c>
      <c r="V34" s="45">
        <f t="shared" si="2"/>
        <v>0.17</v>
      </c>
      <c r="W34" s="66">
        <v>0.9</v>
      </c>
    </row>
    <row r="35" spans="1:23" ht="14.25" customHeight="1" x14ac:dyDescent="0.3">
      <c r="A35" s="63" t="s">
        <v>187</v>
      </c>
      <c r="B35" s="45" t="s">
        <v>188</v>
      </c>
      <c r="C35" s="45" t="s">
        <v>118</v>
      </c>
      <c r="D35" s="45" t="s">
        <v>106</v>
      </c>
      <c r="E35" s="63" t="s">
        <v>107</v>
      </c>
      <c r="F35" s="63" t="s">
        <v>189</v>
      </c>
      <c r="G35" s="64" t="str">
        <f t="shared" si="3"/>
        <v>Not Eligible</v>
      </c>
      <c r="H35" s="71">
        <v>260770.20000000004</v>
      </c>
      <c r="I35" s="71">
        <v>218145.80000000002</v>
      </c>
      <c r="J35" s="71">
        <v>185078.8</v>
      </c>
      <c r="K35" s="66">
        <v>0.8</v>
      </c>
      <c r="L35" s="66">
        <v>1</v>
      </c>
      <c r="M35" s="67">
        <v>12</v>
      </c>
      <c r="N35" s="68">
        <v>13.5</v>
      </c>
      <c r="O35" s="69">
        <f t="shared" si="1"/>
        <v>5</v>
      </c>
      <c r="P35" s="69">
        <v>538.36166230000003</v>
      </c>
      <c r="Q35" s="69">
        <v>538.36166230000003</v>
      </c>
      <c r="R35" s="66">
        <v>0.03</v>
      </c>
      <c r="S35" s="67">
        <v>0.74319999999999997</v>
      </c>
      <c r="T35" s="72">
        <v>823.02241400394564</v>
      </c>
      <c r="U35" s="73">
        <v>1530.9857420633205</v>
      </c>
      <c r="V35" s="45">
        <f t="shared" si="2"/>
        <v>0.17</v>
      </c>
      <c r="W35" s="66">
        <v>0.9</v>
      </c>
    </row>
    <row r="36" spans="1:23" ht="14.25" customHeight="1" x14ac:dyDescent="0.3">
      <c r="A36" s="63" t="s">
        <v>190</v>
      </c>
      <c r="B36" s="45" t="s">
        <v>191</v>
      </c>
      <c r="C36" s="45" t="s">
        <v>130</v>
      </c>
      <c r="D36" s="45" t="s">
        <v>113</v>
      </c>
      <c r="E36" s="63" t="s">
        <v>119</v>
      </c>
      <c r="F36" s="63" t="s">
        <v>115</v>
      </c>
      <c r="G36" s="64" t="str">
        <f t="shared" si="3"/>
        <v>Not Eligible</v>
      </c>
      <c r="H36" s="71">
        <v>114928.19999999998</v>
      </c>
      <c r="I36" s="71">
        <v>117924.6</v>
      </c>
      <c r="J36" s="71">
        <v>122323.60000000002</v>
      </c>
      <c r="K36" s="66">
        <v>0.8</v>
      </c>
      <c r="L36" s="66">
        <v>1</v>
      </c>
      <c r="M36" s="67">
        <v>12</v>
      </c>
      <c r="N36" s="68">
        <v>40.44</v>
      </c>
      <c r="O36" s="69">
        <f t="shared" si="1"/>
        <v>15</v>
      </c>
      <c r="P36" s="69">
        <v>743.00257050000005</v>
      </c>
      <c r="Q36" s="69">
        <v>1040.2035989999999</v>
      </c>
      <c r="R36" s="66">
        <v>0.03</v>
      </c>
      <c r="S36" s="67">
        <v>0.70940000000000003</v>
      </c>
      <c r="T36" s="72">
        <v>14394.46075911614</v>
      </c>
      <c r="U36" s="73">
        <v>17310.646250842437</v>
      </c>
      <c r="V36" s="45">
        <f t="shared" si="2"/>
        <v>0.11</v>
      </c>
      <c r="W36" s="66">
        <v>0.9</v>
      </c>
    </row>
    <row r="37" spans="1:23" ht="14.25" customHeight="1" x14ac:dyDescent="0.3">
      <c r="A37" s="63" t="s">
        <v>192</v>
      </c>
      <c r="B37" s="45" t="s">
        <v>193</v>
      </c>
      <c r="C37" s="45" t="s">
        <v>136</v>
      </c>
      <c r="D37" s="45" t="s">
        <v>113</v>
      </c>
      <c r="E37" s="63" t="s">
        <v>119</v>
      </c>
      <c r="F37" s="63" t="s">
        <v>115</v>
      </c>
      <c r="G37" s="64" t="str">
        <f t="shared" si="3"/>
        <v>Not Eligible</v>
      </c>
      <c r="H37" s="71">
        <v>7707500.3999999994</v>
      </c>
      <c r="I37" s="71">
        <v>7257202.4000000004</v>
      </c>
      <c r="J37" s="71">
        <v>6986267.2000000002</v>
      </c>
      <c r="K37" s="66">
        <v>0.8</v>
      </c>
      <c r="L37" s="66">
        <v>1</v>
      </c>
      <c r="M37" s="67">
        <v>12</v>
      </c>
      <c r="N37" s="68">
        <v>40.44</v>
      </c>
      <c r="O37" s="69">
        <f t="shared" si="1"/>
        <v>15</v>
      </c>
      <c r="P37" s="69">
        <v>650.09150220000004</v>
      </c>
      <c r="Q37" s="69">
        <v>910.12810309999998</v>
      </c>
      <c r="R37" s="66">
        <v>0.03</v>
      </c>
      <c r="S37" s="67">
        <v>0.68420000000000003</v>
      </c>
      <c r="T37" s="72">
        <v>5444.7853033333186</v>
      </c>
      <c r="U37" s="73">
        <v>8465.8341863703972</v>
      </c>
      <c r="V37" s="45">
        <f t="shared" si="2"/>
        <v>0.11</v>
      </c>
      <c r="W37" s="66">
        <v>0.9</v>
      </c>
    </row>
    <row r="38" spans="1:23" ht="14.25" customHeight="1" x14ac:dyDescent="0.3">
      <c r="A38" s="63" t="s">
        <v>194</v>
      </c>
      <c r="B38" s="45" t="s">
        <v>195</v>
      </c>
      <c r="C38" s="45" t="s">
        <v>130</v>
      </c>
      <c r="D38" s="45" t="s">
        <v>113</v>
      </c>
      <c r="E38" s="63" t="s">
        <v>119</v>
      </c>
      <c r="F38" s="63" t="s">
        <v>115</v>
      </c>
      <c r="G38" s="64" t="str">
        <f t="shared" si="3"/>
        <v>Not Eligible</v>
      </c>
      <c r="H38" s="71">
        <v>365888.6</v>
      </c>
      <c r="I38" s="71">
        <v>382457.4</v>
      </c>
      <c r="J38" s="71">
        <v>398521.59999999998</v>
      </c>
      <c r="K38" s="66">
        <v>0.8</v>
      </c>
      <c r="L38" s="66">
        <v>1</v>
      </c>
      <c r="M38" s="67">
        <v>12</v>
      </c>
      <c r="N38" s="68">
        <v>40.44</v>
      </c>
      <c r="O38" s="69">
        <f t="shared" si="1"/>
        <v>15</v>
      </c>
      <c r="P38" s="69">
        <v>743.00257050000005</v>
      </c>
      <c r="Q38" s="69">
        <v>594.40205639999999</v>
      </c>
      <c r="R38" s="66">
        <v>0.03</v>
      </c>
      <c r="S38" s="67">
        <v>0.70940000000000003</v>
      </c>
      <c r="T38" s="80">
        <v>7104.0349883562212</v>
      </c>
      <c r="U38" s="73">
        <v>10103.180176403468</v>
      </c>
      <c r="V38" s="45">
        <f t="shared" si="2"/>
        <v>0.11</v>
      </c>
      <c r="W38" s="66">
        <v>0.9</v>
      </c>
    </row>
    <row r="39" spans="1:23" ht="14.25" customHeight="1" x14ac:dyDescent="0.3">
      <c r="A39" s="63" t="s">
        <v>196</v>
      </c>
      <c r="B39" s="45" t="s">
        <v>197</v>
      </c>
      <c r="C39" s="45" t="s">
        <v>118</v>
      </c>
      <c r="D39" s="45" t="s">
        <v>106</v>
      </c>
      <c r="E39" s="63" t="s">
        <v>107</v>
      </c>
      <c r="F39" s="63" t="s">
        <v>108</v>
      </c>
      <c r="G39" s="64" t="str">
        <f t="shared" si="3"/>
        <v>Not Eligible</v>
      </c>
      <c r="H39" s="71">
        <v>11703.4</v>
      </c>
      <c r="I39" s="71">
        <v>10355</v>
      </c>
      <c r="J39" s="71">
        <v>9129.4</v>
      </c>
      <c r="K39" s="66">
        <v>0.8</v>
      </c>
      <c r="L39" s="66">
        <v>1</v>
      </c>
      <c r="M39" s="67">
        <v>12</v>
      </c>
      <c r="N39" s="68">
        <v>13.5</v>
      </c>
      <c r="O39" s="69">
        <f t="shared" si="1"/>
        <v>5</v>
      </c>
      <c r="P39" s="69">
        <v>538.36166230000003</v>
      </c>
      <c r="Q39" s="69">
        <v>538.36166230000003</v>
      </c>
      <c r="R39" s="66">
        <v>0.03</v>
      </c>
      <c r="S39" s="67">
        <v>0.74319999999999997</v>
      </c>
      <c r="T39" s="72">
        <v>809.57406252257988</v>
      </c>
      <c r="U39" s="73">
        <v>1117.4992293405107</v>
      </c>
      <c r="V39" s="45">
        <f t="shared" si="2"/>
        <v>0.17</v>
      </c>
      <c r="W39" s="66">
        <v>0.9</v>
      </c>
    </row>
    <row r="40" spans="1:23" ht="14.25" customHeight="1" x14ac:dyDescent="0.3">
      <c r="A40" s="63" t="s">
        <v>198</v>
      </c>
      <c r="B40" s="45" t="s">
        <v>199</v>
      </c>
      <c r="C40" s="45" t="s">
        <v>118</v>
      </c>
      <c r="D40" s="45" t="s">
        <v>127</v>
      </c>
      <c r="E40" s="63" t="s">
        <v>114</v>
      </c>
      <c r="F40" s="63" t="s">
        <v>126</v>
      </c>
      <c r="G40" s="64" t="str">
        <f t="shared" si="3"/>
        <v>Not Eligible</v>
      </c>
      <c r="H40" s="71">
        <v>75188</v>
      </c>
      <c r="I40" s="71">
        <v>65193.399999999994</v>
      </c>
      <c r="J40" s="71">
        <v>55177</v>
      </c>
      <c r="K40" s="66">
        <v>0.8</v>
      </c>
      <c r="L40" s="66">
        <v>1</v>
      </c>
      <c r="M40" s="67">
        <v>12</v>
      </c>
      <c r="N40" s="68">
        <v>13.5</v>
      </c>
      <c r="O40" s="69">
        <f t="shared" si="1"/>
        <v>15</v>
      </c>
      <c r="P40" s="69">
        <v>551.90324139999996</v>
      </c>
      <c r="Q40" s="69">
        <v>662.28388970000003</v>
      </c>
      <c r="R40" s="66">
        <v>0.03</v>
      </c>
      <c r="S40" s="67">
        <v>0.74319999999999997</v>
      </c>
      <c r="T40" s="72">
        <v>3484.658194995694</v>
      </c>
      <c r="U40" s="73">
        <v>4429.4258930073584</v>
      </c>
      <c r="V40" s="45">
        <f t="shared" si="2"/>
        <v>0.17</v>
      </c>
      <c r="W40" s="66">
        <v>0.9</v>
      </c>
    </row>
    <row r="41" spans="1:23" ht="14.25" customHeight="1" x14ac:dyDescent="0.3">
      <c r="A41" s="63" t="s">
        <v>200</v>
      </c>
      <c r="B41" s="45" t="s">
        <v>201</v>
      </c>
      <c r="C41" s="45" t="s">
        <v>118</v>
      </c>
      <c r="D41" s="45" t="s">
        <v>127</v>
      </c>
      <c r="E41" s="63" t="s">
        <v>107</v>
      </c>
      <c r="F41" s="63" t="s">
        <v>108</v>
      </c>
      <c r="G41" s="64" t="str">
        <f t="shared" si="3"/>
        <v>Not Eligible</v>
      </c>
      <c r="H41" s="71">
        <v>1374058.5999999999</v>
      </c>
      <c r="I41" s="71">
        <v>1164840.2000000002</v>
      </c>
      <c r="J41" s="71">
        <v>986336.6</v>
      </c>
      <c r="K41" s="66">
        <v>0.8</v>
      </c>
      <c r="L41" s="66">
        <v>1</v>
      </c>
      <c r="M41" s="67">
        <v>12</v>
      </c>
      <c r="N41" s="68">
        <v>13.5</v>
      </c>
      <c r="O41" s="69">
        <f t="shared" si="1"/>
        <v>5</v>
      </c>
      <c r="P41" s="69">
        <v>551.90324139999996</v>
      </c>
      <c r="Q41" s="69">
        <v>331.14194479999998</v>
      </c>
      <c r="R41" s="66">
        <v>0.03</v>
      </c>
      <c r="S41" s="67">
        <v>0.74319999999999997</v>
      </c>
      <c r="T41" s="72">
        <v>231.02411176829594</v>
      </c>
      <c r="U41" s="73">
        <v>375.45954644954344</v>
      </c>
      <c r="V41" s="45">
        <f t="shared" si="2"/>
        <v>0.17</v>
      </c>
      <c r="W41" s="66">
        <v>0.9</v>
      </c>
    </row>
    <row r="42" spans="1:23" ht="14.25" customHeight="1" x14ac:dyDescent="0.3">
      <c r="A42" s="63" t="s">
        <v>202</v>
      </c>
      <c r="B42" s="45" t="s">
        <v>203</v>
      </c>
      <c r="C42" s="45" t="s">
        <v>136</v>
      </c>
      <c r="D42" s="45" t="s">
        <v>113</v>
      </c>
      <c r="E42" s="63"/>
      <c r="F42" s="63" t="s">
        <v>115</v>
      </c>
      <c r="G42" s="64" t="str">
        <f t="shared" si="3"/>
        <v>Not Eligible</v>
      </c>
      <c r="H42" s="71" t="e">
        <v>#N/A</v>
      </c>
      <c r="I42" s="71" t="e">
        <v>#N/A</v>
      </c>
      <c r="J42" s="71" t="e">
        <v>#N/A</v>
      </c>
      <c r="K42" s="66">
        <v>0.8</v>
      </c>
      <c r="L42" s="66">
        <v>1</v>
      </c>
      <c r="M42" s="67">
        <v>12</v>
      </c>
      <c r="N42" s="68">
        <v>40.44</v>
      </c>
      <c r="O42" s="69">
        <f t="shared" si="1"/>
        <v>15</v>
      </c>
      <c r="P42" s="69">
        <v>650.09150220000004</v>
      </c>
      <c r="Q42" s="69">
        <v>780.10980270000005</v>
      </c>
      <c r="R42" s="66">
        <v>0.03</v>
      </c>
      <c r="S42" s="67">
        <v>0.76080000000000003</v>
      </c>
      <c r="T42" s="74">
        <v>3259.7875359857308</v>
      </c>
      <c r="U42" s="75">
        <v>4235.4937501481299</v>
      </c>
      <c r="V42" s="45">
        <f t="shared" si="2"/>
        <v>0.11</v>
      </c>
      <c r="W42" s="66">
        <v>0.9</v>
      </c>
    </row>
    <row r="43" spans="1:23" ht="14.25" customHeight="1" x14ac:dyDescent="0.3">
      <c r="A43" s="63" t="s">
        <v>204</v>
      </c>
      <c r="B43" s="45" t="s">
        <v>205</v>
      </c>
      <c r="C43" s="45" t="s">
        <v>130</v>
      </c>
      <c r="D43" s="45" t="s">
        <v>113</v>
      </c>
      <c r="E43" s="63" t="s">
        <v>119</v>
      </c>
      <c r="F43" s="63" t="s">
        <v>115</v>
      </c>
      <c r="G43" s="64" t="str">
        <f t="shared" si="3"/>
        <v>Not Eligible</v>
      </c>
      <c r="H43" s="71">
        <v>34210.400000000001</v>
      </c>
      <c r="I43" s="71">
        <v>35213.4</v>
      </c>
      <c r="J43" s="71">
        <v>35354.400000000001</v>
      </c>
      <c r="K43" s="66">
        <v>0.8</v>
      </c>
      <c r="L43" s="66">
        <v>1</v>
      </c>
      <c r="M43" s="67">
        <v>12</v>
      </c>
      <c r="N43" s="68">
        <v>40.44</v>
      </c>
      <c r="O43" s="69">
        <f t="shared" si="1"/>
        <v>15</v>
      </c>
      <c r="P43" s="69">
        <v>743.00257050000005</v>
      </c>
      <c r="Q43" s="69">
        <v>743.00257050000005</v>
      </c>
      <c r="R43" s="66">
        <v>0.03</v>
      </c>
      <c r="S43" s="67">
        <v>0.70940000000000003</v>
      </c>
      <c r="T43" s="72">
        <v>8646.804190241668</v>
      </c>
      <c r="U43" s="73">
        <v>12236.259092902965</v>
      </c>
      <c r="V43" s="45">
        <f t="shared" si="2"/>
        <v>0.11</v>
      </c>
      <c r="W43" s="66">
        <v>0.9</v>
      </c>
    </row>
    <row r="44" spans="1:23" ht="14.25" customHeight="1" x14ac:dyDescent="0.3">
      <c r="A44" s="63" t="s">
        <v>206</v>
      </c>
      <c r="B44" s="45" t="s">
        <v>207</v>
      </c>
      <c r="C44" s="45" t="s">
        <v>118</v>
      </c>
      <c r="D44" s="45" t="s">
        <v>127</v>
      </c>
      <c r="E44" s="63" t="s">
        <v>114</v>
      </c>
      <c r="F44" s="63" t="s">
        <v>108</v>
      </c>
      <c r="G44" s="64" t="str">
        <f t="shared" si="3"/>
        <v>Not Eligible</v>
      </c>
      <c r="H44" s="71">
        <v>364368.60000000003</v>
      </c>
      <c r="I44" s="71">
        <v>313924.20000000007</v>
      </c>
      <c r="J44" s="71">
        <v>279757</v>
      </c>
      <c r="K44" s="66">
        <v>0.8</v>
      </c>
      <c r="L44" s="66">
        <v>1</v>
      </c>
      <c r="M44" s="67">
        <v>12</v>
      </c>
      <c r="N44" s="68">
        <v>13.5</v>
      </c>
      <c r="O44" s="69">
        <f t="shared" si="1"/>
        <v>15</v>
      </c>
      <c r="P44" s="69">
        <v>551.90324139999996</v>
      </c>
      <c r="Q44" s="69">
        <v>662.28388970000003</v>
      </c>
      <c r="R44" s="66">
        <v>0.03</v>
      </c>
      <c r="S44" s="67">
        <v>0.74319999999999997</v>
      </c>
      <c r="T44" s="72">
        <v>1194.5585993309694</v>
      </c>
      <c r="U44" s="73">
        <v>1803.1309797986396</v>
      </c>
      <c r="V44" s="45">
        <f t="shared" si="2"/>
        <v>0.17</v>
      </c>
      <c r="W44" s="66">
        <v>0.9</v>
      </c>
    </row>
    <row r="45" spans="1:23" ht="14.25" customHeight="1" x14ac:dyDescent="0.3">
      <c r="A45" s="63" t="s">
        <v>208</v>
      </c>
      <c r="B45" s="45" t="s">
        <v>209</v>
      </c>
      <c r="C45" s="45" t="s">
        <v>112</v>
      </c>
      <c r="D45" s="45" t="s">
        <v>109</v>
      </c>
      <c r="E45" s="63" t="s">
        <v>123</v>
      </c>
      <c r="F45" s="63" t="s">
        <v>115</v>
      </c>
      <c r="G45" s="64" t="str">
        <f t="shared" si="3"/>
        <v>Not Eligible</v>
      </c>
      <c r="H45" s="71">
        <v>20145.800000000003</v>
      </c>
      <c r="I45" s="71">
        <v>21115.600000000002</v>
      </c>
      <c r="J45" s="71">
        <v>20111.2</v>
      </c>
      <c r="K45" s="66">
        <v>0.8</v>
      </c>
      <c r="L45" s="66">
        <v>1</v>
      </c>
      <c r="M45" s="67">
        <v>12</v>
      </c>
      <c r="N45" s="68">
        <v>390</v>
      </c>
      <c r="O45" s="69">
        <f t="shared" si="1"/>
        <v>25</v>
      </c>
      <c r="P45" s="69">
        <v>1325.425371</v>
      </c>
      <c r="Q45" s="69">
        <v>795.25522260000002</v>
      </c>
      <c r="R45" s="66">
        <v>0.03</v>
      </c>
      <c r="S45" s="67">
        <v>0.7659999999999999</v>
      </c>
      <c r="T45" s="72">
        <v>14180.444899890439</v>
      </c>
      <c r="U45" s="73">
        <v>20031.03318922787</v>
      </c>
      <c r="V45" s="45">
        <f t="shared" si="2"/>
        <v>0.04</v>
      </c>
      <c r="W45" s="66">
        <v>0.9</v>
      </c>
    </row>
    <row r="46" spans="1:23" ht="14.25" customHeight="1" x14ac:dyDescent="0.3">
      <c r="A46" s="63" t="s">
        <v>210</v>
      </c>
      <c r="B46" s="45" t="s">
        <v>211</v>
      </c>
      <c r="C46" s="45" t="s">
        <v>130</v>
      </c>
      <c r="D46" s="45" t="s">
        <v>109</v>
      </c>
      <c r="E46" s="63" t="s">
        <v>119</v>
      </c>
      <c r="F46" s="63" t="s">
        <v>126</v>
      </c>
      <c r="G46" s="64" t="str">
        <f t="shared" si="3"/>
        <v>Not Eligible</v>
      </c>
      <c r="H46" s="71">
        <v>57161.4</v>
      </c>
      <c r="I46" s="71">
        <v>59597.799999999996</v>
      </c>
      <c r="J46" s="71">
        <v>63325.4</v>
      </c>
      <c r="K46" s="66">
        <v>0.8</v>
      </c>
      <c r="L46" s="66">
        <v>1</v>
      </c>
      <c r="M46" s="67">
        <v>12</v>
      </c>
      <c r="N46" s="68">
        <v>13.5</v>
      </c>
      <c r="O46" s="69">
        <f t="shared" si="1"/>
        <v>15</v>
      </c>
      <c r="P46" s="69">
        <v>1817.5625600000001</v>
      </c>
      <c r="Q46" s="69">
        <v>1090.537536</v>
      </c>
      <c r="R46" s="66">
        <v>0.03</v>
      </c>
      <c r="S46" s="67">
        <v>0.70940000000000003</v>
      </c>
      <c r="T46" s="74">
        <v>9746.9770900242056</v>
      </c>
      <c r="U46" s="75">
        <v>12101.0892536013</v>
      </c>
      <c r="V46" s="45">
        <f t="shared" si="2"/>
        <v>0.04</v>
      </c>
      <c r="W46" s="66">
        <v>0.9</v>
      </c>
    </row>
    <row r="47" spans="1:23" ht="14.25" customHeight="1" x14ac:dyDescent="0.3">
      <c r="A47" s="63" t="s">
        <v>212</v>
      </c>
      <c r="B47" s="45" t="s">
        <v>213</v>
      </c>
      <c r="C47" s="45" t="s">
        <v>112</v>
      </c>
      <c r="D47" s="45" t="s">
        <v>113</v>
      </c>
      <c r="E47" s="63" t="s">
        <v>123</v>
      </c>
      <c r="F47" s="63" t="s">
        <v>115</v>
      </c>
      <c r="G47" s="64" t="str">
        <f t="shared" si="3"/>
        <v>Not Eligible</v>
      </c>
      <c r="H47" s="71">
        <v>6358</v>
      </c>
      <c r="I47" s="71">
        <v>6164.4</v>
      </c>
      <c r="J47" s="71">
        <v>6112</v>
      </c>
      <c r="K47" s="66">
        <v>0.8</v>
      </c>
      <c r="L47" s="66">
        <v>1</v>
      </c>
      <c r="M47" s="67">
        <v>12</v>
      </c>
      <c r="N47" s="68">
        <v>390</v>
      </c>
      <c r="O47" s="69">
        <f t="shared" si="1"/>
        <v>25</v>
      </c>
      <c r="P47" s="69">
        <v>811.19980080000005</v>
      </c>
      <c r="Q47" s="69">
        <v>973.43976099999998</v>
      </c>
      <c r="R47" s="66">
        <v>0.03</v>
      </c>
      <c r="S47" s="67">
        <v>0.7659999999999999</v>
      </c>
      <c r="T47" s="72">
        <v>30670.313598000001</v>
      </c>
      <c r="U47" s="73">
        <v>32086.558191258398</v>
      </c>
      <c r="V47" s="45">
        <f t="shared" si="2"/>
        <v>0.11</v>
      </c>
      <c r="W47" s="66">
        <v>0.9</v>
      </c>
    </row>
    <row r="48" spans="1:23" ht="14.25" customHeight="1" x14ac:dyDescent="0.3">
      <c r="A48" s="63" t="s">
        <v>214</v>
      </c>
      <c r="B48" s="45" t="s">
        <v>215</v>
      </c>
      <c r="C48" s="45" t="s">
        <v>112</v>
      </c>
      <c r="D48" s="45" t="s">
        <v>109</v>
      </c>
      <c r="E48" s="63" t="s">
        <v>123</v>
      </c>
      <c r="F48" s="63" t="s">
        <v>115</v>
      </c>
      <c r="G48" s="64" t="str">
        <f t="shared" si="3"/>
        <v>Not Eligible</v>
      </c>
      <c r="H48" s="71">
        <v>52306</v>
      </c>
      <c r="I48" s="71">
        <v>55369.2</v>
      </c>
      <c r="J48" s="71">
        <v>46661.599999999999</v>
      </c>
      <c r="K48" s="66">
        <v>0.8</v>
      </c>
      <c r="L48" s="66">
        <v>1</v>
      </c>
      <c r="M48" s="67">
        <v>12</v>
      </c>
      <c r="N48" s="68">
        <v>390</v>
      </c>
      <c r="O48" s="69">
        <f t="shared" si="1"/>
        <v>25</v>
      </c>
      <c r="P48" s="69">
        <v>1325.425371</v>
      </c>
      <c r="Q48" s="69">
        <v>795.25522260000002</v>
      </c>
      <c r="R48" s="66">
        <v>0.03</v>
      </c>
      <c r="S48" s="67">
        <v>0.7659999999999999</v>
      </c>
      <c r="T48" s="72">
        <v>20579.039794454427</v>
      </c>
      <c r="U48" s="73">
        <v>26046.195150806376</v>
      </c>
      <c r="V48" s="45">
        <f t="shared" si="2"/>
        <v>0.04</v>
      </c>
      <c r="W48" s="66">
        <v>0.9</v>
      </c>
    </row>
    <row r="49" spans="1:23" ht="14.25" customHeight="1" x14ac:dyDescent="0.3">
      <c r="A49" s="63" t="s">
        <v>216</v>
      </c>
      <c r="B49" s="45" t="s">
        <v>217</v>
      </c>
      <c r="C49" s="45" t="s">
        <v>112</v>
      </c>
      <c r="D49" s="45" t="s">
        <v>109</v>
      </c>
      <c r="E49" s="63" t="s">
        <v>123</v>
      </c>
      <c r="F49" s="63" t="s">
        <v>115</v>
      </c>
      <c r="G49" s="64" t="str">
        <f t="shared" si="3"/>
        <v>Not Eligible</v>
      </c>
      <c r="H49" s="71">
        <v>28717.599999999999</v>
      </c>
      <c r="I49" s="71">
        <v>32350.2</v>
      </c>
      <c r="J49" s="71">
        <v>32294.200000000004</v>
      </c>
      <c r="K49" s="66">
        <v>0.8</v>
      </c>
      <c r="L49" s="66">
        <v>1</v>
      </c>
      <c r="M49" s="67">
        <v>12</v>
      </c>
      <c r="N49" s="68">
        <v>390</v>
      </c>
      <c r="O49" s="69">
        <f t="shared" si="1"/>
        <v>25</v>
      </c>
      <c r="P49" s="69">
        <v>1325.425371</v>
      </c>
      <c r="Q49" s="69">
        <v>1855.595519</v>
      </c>
      <c r="R49" s="66">
        <v>0.03</v>
      </c>
      <c r="S49" s="67">
        <v>0.7659999999999999</v>
      </c>
      <c r="T49" s="72">
        <v>59852.173465658263</v>
      </c>
      <c r="U49" s="73">
        <v>40983.387107446397</v>
      </c>
      <c r="V49" s="45">
        <f t="shared" si="2"/>
        <v>0.04</v>
      </c>
      <c r="W49" s="66">
        <v>0.9</v>
      </c>
    </row>
    <row r="50" spans="1:23" ht="14.25" customHeight="1" x14ac:dyDescent="0.3">
      <c r="A50" s="63" t="s">
        <v>218</v>
      </c>
      <c r="B50" s="45" t="s">
        <v>219</v>
      </c>
      <c r="C50" s="45" t="s">
        <v>105</v>
      </c>
      <c r="D50" s="45" t="s">
        <v>106</v>
      </c>
      <c r="E50" s="63" t="s">
        <v>114</v>
      </c>
      <c r="F50" s="63" t="s">
        <v>108</v>
      </c>
      <c r="G50" s="64" t="str">
        <f t="shared" si="3"/>
        <v>Not Eligible</v>
      </c>
      <c r="H50" s="71">
        <v>10062.200000000001</v>
      </c>
      <c r="I50" s="71">
        <v>9482.8000000000011</v>
      </c>
      <c r="J50" s="71">
        <v>9141.2000000000007</v>
      </c>
      <c r="K50" s="66">
        <v>0.8</v>
      </c>
      <c r="L50" s="66">
        <v>1</v>
      </c>
      <c r="M50" s="67">
        <v>12</v>
      </c>
      <c r="N50" s="68">
        <v>13.5</v>
      </c>
      <c r="O50" s="69">
        <f t="shared" si="1"/>
        <v>15</v>
      </c>
      <c r="P50" s="69">
        <v>603.06939599999998</v>
      </c>
      <c r="Q50" s="69">
        <v>482.4555168</v>
      </c>
      <c r="R50" s="66">
        <v>0.03</v>
      </c>
      <c r="S50" s="67">
        <v>0.81889999999999996</v>
      </c>
      <c r="T50" s="81">
        <v>1202.9199013339803</v>
      </c>
      <c r="U50" s="79">
        <v>2290.0852739337702</v>
      </c>
      <c r="V50" s="45">
        <f t="shared" si="2"/>
        <v>0.17</v>
      </c>
      <c r="W50" s="66">
        <v>0.9</v>
      </c>
    </row>
    <row r="51" spans="1:23" ht="14.25" customHeight="1" x14ac:dyDescent="0.3">
      <c r="A51" s="63" t="s">
        <v>220</v>
      </c>
      <c r="B51" s="45" t="s">
        <v>221</v>
      </c>
      <c r="C51" s="45" t="s">
        <v>130</v>
      </c>
      <c r="D51" s="45" t="s">
        <v>113</v>
      </c>
      <c r="E51" s="63" t="s">
        <v>119</v>
      </c>
      <c r="F51" s="63" t="s">
        <v>115</v>
      </c>
      <c r="G51" s="64" t="str">
        <f t="shared" si="3"/>
        <v>Not Eligible</v>
      </c>
      <c r="H51" s="71" t="e">
        <v>#N/A</v>
      </c>
      <c r="I51" s="71" t="e">
        <v>#N/A</v>
      </c>
      <c r="J51" s="71" t="e">
        <v>#N/A</v>
      </c>
      <c r="K51" s="66">
        <v>0.8</v>
      </c>
      <c r="L51" s="66">
        <v>1</v>
      </c>
      <c r="M51" s="67">
        <v>12</v>
      </c>
      <c r="N51" s="68">
        <v>40.44</v>
      </c>
      <c r="O51" s="69">
        <f t="shared" si="1"/>
        <v>15</v>
      </c>
      <c r="P51" s="69">
        <v>743.00257050000005</v>
      </c>
      <c r="Q51" s="69">
        <v>743.00257050000005</v>
      </c>
      <c r="R51" s="66">
        <v>0.03</v>
      </c>
      <c r="S51" s="67">
        <v>0.70940000000000003</v>
      </c>
      <c r="T51" s="72">
        <v>7153.8553380125595</v>
      </c>
      <c r="U51" s="73">
        <v>12678.327940627352</v>
      </c>
      <c r="V51" s="45">
        <f t="shared" si="2"/>
        <v>0.11</v>
      </c>
      <c r="W51" s="66">
        <v>0.9</v>
      </c>
    </row>
    <row r="52" spans="1:23" ht="14.25" customHeight="1" x14ac:dyDescent="0.3">
      <c r="A52" s="63" t="s">
        <v>222</v>
      </c>
      <c r="B52" s="45" t="s">
        <v>223</v>
      </c>
      <c r="C52" s="45" t="s">
        <v>130</v>
      </c>
      <c r="D52" s="45" t="s">
        <v>113</v>
      </c>
      <c r="E52" s="63" t="s">
        <v>119</v>
      </c>
      <c r="F52" s="63" t="s">
        <v>115</v>
      </c>
      <c r="G52" s="64" t="str">
        <f t="shared" si="3"/>
        <v>Not Eligible</v>
      </c>
      <c r="H52" s="71">
        <v>104033.60000000001</v>
      </c>
      <c r="I52" s="71">
        <v>103919.8</v>
      </c>
      <c r="J52" s="71">
        <v>101661.4</v>
      </c>
      <c r="K52" s="66">
        <v>0.8</v>
      </c>
      <c r="L52" s="66">
        <v>1</v>
      </c>
      <c r="M52" s="67">
        <v>12</v>
      </c>
      <c r="N52" s="68">
        <v>40.44</v>
      </c>
      <c r="O52" s="69">
        <f t="shared" si="1"/>
        <v>15</v>
      </c>
      <c r="P52" s="69">
        <v>743.00257050000005</v>
      </c>
      <c r="Q52" s="69">
        <v>594.40205639999999</v>
      </c>
      <c r="R52" s="66">
        <v>0.03</v>
      </c>
      <c r="S52" s="67">
        <v>0.70940000000000003</v>
      </c>
      <c r="T52" s="72">
        <v>5530.0561531685498</v>
      </c>
      <c r="U52" s="73">
        <v>9863.2326849356214</v>
      </c>
      <c r="V52" s="45">
        <f t="shared" si="2"/>
        <v>0.11</v>
      </c>
      <c r="W52" s="66">
        <v>0.9</v>
      </c>
    </row>
    <row r="53" spans="1:23" ht="14.25" customHeight="1" x14ac:dyDescent="0.3">
      <c r="A53" s="63" t="s">
        <v>224</v>
      </c>
      <c r="B53" s="45" t="s">
        <v>225</v>
      </c>
      <c r="C53" s="45" t="s">
        <v>130</v>
      </c>
      <c r="D53" s="45" t="s">
        <v>106</v>
      </c>
      <c r="E53" s="63" t="s">
        <v>119</v>
      </c>
      <c r="F53" s="63" t="s">
        <v>115</v>
      </c>
      <c r="G53" s="64" t="str">
        <f t="shared" si="3"/>
        <v>Not Eligible</v>
      </c>
      <c r="H53" s="71">
        <v>157299.80000000002</v>
      </c>
      <c r="I53" s="71">
        <v>153347.80000000002</v>
      </c>
      <c r="J53" s="71">
        <v>147677.39999999997</v>
      </c>
      <c r="K53" s="66">
        <v>0.8</v>
      </c>
      <c r="L53" s="66">
        <v>1</v>
      </c>
      <c r="M53" s="67">
        <v>12</v>
      </c>
      <c r="N53" s="68">
        <v>40.44</v>
      </c>
      <c r="O53" s="69">
        <f t="shared" si="1"/>
        <v>15</v>
      </c>
      <c r="P53" s="69">
        <v>546.30694100000005</v>
      </c>
      <c r="Q53" s="69">
        <v>764.82971740000005</v>
      </c>
      <c r="R53" s="66">
        <v>0.03</v>
      </c>
      <c r="S53" s="67">
        <v>0.70940000000000003</v>
      </c>
      <c r="T53" s="72">
        <v>4496.4669987781599</v>
      </c>
      <c r="U53" s="73">
        <v>8486.3963457925656</v>
      </c>
      <c r="V53" s="45">
        <f t="shared" si="2"/>
        <v>0.17</v>
      </c>
      <c r="W53" s="66">
        <v>0.9</v>
      </c>
    </row>
    <row r="54" spans="1:23" ht="14.25" customHeight="1" x14ac:dyDescent="0.3">
      <c r="A54" s="63" t="s">
        <v>226</v>
      </c>
      <c r="B54" s="45" t="s">
        <v>227</v>
      </c>
      <c r="C54" s="45" t="s">
        <v>105</v>
      </c>
      <c r="D54" s="45" t="s">
        <v>106</v>
      </c>
      <c r="E54" s="63" t="s">
        <v>114</v>
      </c>
      <c r="F54" s="63" t="s">
        <v>115</v>
      </c>
      <c r="G54" s="64" t="str">
        <f t="shared" si="3"/>
        <v>Not Eligible</v>
      </c>
      <c r="H54" s="71">
        <v>1174030.4000000001</v>
      </c>
      <c r="I54" s="71">
        <v>929047.2</v>
      </c>
      <c r="J54" s="71">
        <v>839502.6</v>
      </c>
      <c r="K54" s="66">
        <v>0.8</v>
      </c>
      <c r="L54" s="66">
        <v>1</v>
      </c>
      <c r="M54" s="67">
        <v>12</v>
      </c>
      <c r="N54" s="68">
        <v>40.44</v>
      </c>
      <c r="O54" s="69">
        <f t="shared" si="1"/>
        <v>15</v>
      </c>
      <c r="P54" s="69">
        <v>603.06939599999998</v>
      </c>
      <c r="Q54" s="69">
        <v>723.68327520000003</v>
      </c>
      <c r="R54" s="66">
        <v>0.03</v>
      </c>
      <c r="S54" s="67">
        <v>0.81889999999999996</v>
      </c>
      <c r="T54" s="72">
        <v>2780.949245526931</v>
      </c>
      <c r="U54" s="73">
        <v>6324.0234695853696</v>
      </c>
      <c r="V54" s="45">
        <f t="shared" si="2"/>
        <v>0.17</v>
      </c>
      <c r="W54" s="66">
        <v>0.9</v>
      </c>
    </row>
    <row r="55" spans="1:23" ht="14.25" customHeight="1" x14ac:dyDescent="0.3">
      <c r="A55" s="63" t="s">
        <v>228</v>
      </c>
      <c r="B55" s="45" t="s">
        <v>229</v>
      </c>
      <c r="C55" s="45" t="s">
        <v>130</v>
      </c>
      <c r="D55" s="45" t="s">
        <v>113</v>
      </c>
      <c r="E55" s="63" t="s">
        <v>114</v>
      </c>
      <c r="F55" s="63" t="s">
        <v>115</v>
      </c>
      <c r="G55" s="64" t="str">
        <f t="shared" si="3"/>
        <v>Not Eligible</v>
      </c>
      <c r="H55" s="71">
        <v>50789.599999999999</v>
      </c>
      <c r="I55" s="71">
        <v>53311.8</v>
      </c>
      <c r="J55" s="71">
        <v>57927.6</v>
      </c>
      <c r="K55" s="66">
        <v>0.8</v>
      </c>
      <c r="L55" s="66">
        <v>1</v>
      </c>
      <c r="M55" s="67">
        <v>12</v>
      </c>
      <c r="N55" s="68">
        <v>40.44</v>
      </c>
      <c r="O55" s="69">
        <f t="shared" si="1"/>
        <v>15</v>
      </c>
      <c r="P55" s="69">
        <v>743.00257050000005</v>
      </c>
      <c r="Q55" s="69">
        <v>445.80154229999999</v>
      </c>
      <c r="R55" s="66">
        <v>0.03</v>
      </c>
      <c r="S55" s="67">
        <v>0.70940000000000003</v>
      </c>
      <c r="T55" s="72">
        <v>3701.988489425356</v>
      </c>
      <c r="U55" s="73">
        <v>6877.4194215755406</v>
      </c>
      <c r="V55" s="45">
        <f t="shared" si="2"/>
        <v>0.11</v>
      </c>
      <c r="W55" s="66">
        <v>0.9</v>
      </c>
    </row>
    <row r="56" spans="1:23" ht="14.25" customHeight="1" x14ac:dyDescent="0.3">
      <c r="A56" s="63" t="s">
        <v>230</v>
      </c>
      <c r="B56" s="45" t="s">
        <v>231</v>
      </c>
      <c r="C56" s="45" t="s">
        <v>118</v>
      </c>
      <c r="D56" s="45" t="s">
        <v>106</v>
      </c>
      <c r="E56" s="63" t="s">
        <v>123</v>
      </c>
      <c r="F56" s="63" t="s">
        <v>115</v>
      </c>
      <c r="G56" s="64" t="str">
        <f t="shared" si="3"/>
        <v>Not Eligible</v>
      </c>
      <c r="H56" s="71">
        <v>12704.2</v>
      </c>
      <c r="I56" s="71">
        <v>10902.4</v>
      </c>
      <c r="J56" s="71">
        <v>9311.7999999999993</v>
      </c>
      <c r="K56" s="66">
        <v>0.8</v>
      </c>
      <c r="L56" s="66">
        <v>1</v>
      </c>
      <c r="M56" s="67">
        <v>12</v>
      </c>
      <c r="N56" s="68">
        <v>390</v>
      </c>
      <c r="O56" s="69">
        <f t="shared" si="1"/>
        <v>25</v>
      </c>
      <c r="P56" s="69">
        <v>538.36166230000003</v>
      </c>
      <c r="Q56" s="69">
        <v>753.70632720000003</v>
      </c>
      <c r="R56" s="66">
        <v>0.03</v>
      </c>
      <c r="S56" s="67">
        <v>0.74319999999999997</v>
      </c>
      <c r="T56" s="72">
        <v>27477.706462078761</v>
      </c>
      <c r="U56" s="73">
        <v>36515.018624192824</v>
      </c>
      <c r="V56" s="45">
        <f t="shared" si="2"/>
        <v>0.17</v>
      </c>
      <c r="W56" s="66">
        <v>0.9</v>
      </c>
    </row>
    <row r="57" spans="1:23" ht="14.25" customHeight="1" x14ac:dyDescent="0.3">
      <c r="A57" s="63" t="s">
        <v>232</v>
      </c>
      <c r="B57" s="45" t="s">
        <v>233</v>
      </c>
      <c r="C57" s="45" t="s">
        <v>118</v>
      </c>
      <c r="D57" s="45" t="s">
        <v>127</v>
      </c>
      <c r="E57" s="63" t="s">
        <v>107</v>
      </c>
      <c r="F57" s="63" t="s">
        <v>108</v>
      </c>
      <c r="G57" s="64" t="str">
        <f t="shared" si="3"/>
        <v>Not Eligible</v>
      </c>
      <c r="H57" s="71">
        <v>79671.199999999997</v>
      </c>
      <c r="I57" s="71">
        <v>75123.8</v>
      </c>
      <c r="J57" s="71">
        <v>64094.000000000007</v>
      </c>
      <c r="K57" s="66">
        <v>0.8</v>
      </c>
      <c r="L57" s="66">
        <v>1</v>
      </c>
      <c r="M57" s="67">
        <v>12</v>
      </c>
      <c r="N57" s="68">
        <v>13.5</v>
      </c>
      <c r="O57" s="69">
        <f t="shared" si="1"/>
        <v>5</v>
      </c>
      <c r="P57" s="69">
        <v>551.90324139999996</v>
      </c>
      <c r="Q57" s="69">
        <v>441.52259309999999</v>
      </c>
      <c r="R57" s="66">
        <v>0.03</v>
      </c>
      <c r="S57" s="67">
        <v>0.74319999999999997</v>
      </c>
      <c r="T57" s="72">
        <v>481.73232910476861</v>
      </c>
      <c r="U57" s="73">
        <v>588.9013205522798</v>
      </c>
      <c r="V57" s="45">
        <f t="shared" si="2"/>
        <v>0.17</v>
      </c>
      <c r="W57" s="66">
        <v>0.9</v>
      </c>
    </row>
    <row r="58" spans="1:23" ht="14.25" customHeight="1" x14ac:dyDescent="0.3">
      <c r="A58" s="63" t="s">
        <v>234</v>
      </c>
      <c r="B58" s="45" t="s">
        <v>235</v>
      </c>
      <c r="C58" s="45" t="s">
        <v>112</v>
      </c>
      <c r="D58" s="45" t="s">
        <v>120</v>
      </c>
      <c r="E58" s="63" t="s">
        <v>123</v>
      </c>
      <c r="F58" s="63" t="s">
        <v>115</v>
      </c>
      <c r="G58" s="64" t="str">
        <f t="shared" si="3"/>
        <v>Not Eligible</v>
      </c>
      <c r="H58" s="71">
        <v>7028.6</v>
      </c>
      <c r="I58" s="71">
        <v>7435.2</v>
      </c>
      <c r="J58" s="71">
        <v>6065.8</v>
      </c>
      <c r="K58" s="66">
        <v>0.8</v>
      </c>
      <c r="L58" s="66">
        <v>1</v>
      </c>
      <c r="M58" s="67">
        <v>12</v>
      </c>
      <c r="N58" s="68">
        <v>390</v>
      </c>
      <c r="O58" s="69">
        <f t="shared" si="1"/>
        <v>25</v>
      </c>
      <c r="P58" s="69">
        <v>744.10140560000002</v>
      </c>
      <c r="Q58" s="69">
        <v>1041.741968</v>
      </c>
      <c r="R58" s="66">
        <v>0.03</v>
      </c>
      <c r="S58" s="67">
        <v>0.7659999999999999</v>
      </c>
      <c r="T58" s="72">
        <v>16533.374792703151</v>
      </c>
      <c r="U58" s="73">
        <v>21941.676713435172</v>
      </c>
      <c r="V58" s="45">
        <f t="shared" si="2"/>
        <v>0.13</v>
      </c>
      <c r="W58" s="66">
        <v>0.9</v>
      </c>
    </row>
    <row r="59" spans="1:23" ht="14.25" customHeight="1" x14ac:dyDescent="0.3">
      <c r="A59" s="63" t="s">
        <v>236</v>
      </c>
      <c r="B59" s="45" t="s">
        <v>237</v>
      </c>
      <c r="C59" s="45" t="s">
        <v>118</v>
      </c>
      <c r="D59" s="45" t="s">
        <v>127</v>
      </c>
      <c r="E59" s="63" t="s">
        <v>107</v>
      </c>
      <c r="F59" s="63" t="s">
        <v>108</v>
      </c>
      <c r="G59" s="64" t="str">
        <f t="shared" si="3"/>
        <v>Not Eligible</v>
      </c>
      <c r="H59" s="71">
        <v>1440208</v>
      </c>
      <c r="I59" s="71">
        <v>1345895.6</v>
      </c>
      <c r="J59" s="71">
        <v>1284935</v>
      </c>
      <c r="K59" s="66">
        <v>0.8</v>
      </c>
      <c r="L59" s="66">
        <v>1</v>
      </c>
      <c r="M59" s="67">
        <v>12</v>
      </c>
      <c r="N59" s="68">
        <v>13.5</v>
      </c>
      <c r="O59" s="69">
        <f t="shared" si="1"/>
        <v>5</v>
      </c>
      <c r="P59" s="69">
        <v>551.90324139999996</v>
      </c>
      <c r="Q59" s="69">
        <v>331.14194479999998</v>
      </c>
      <c r="R59" s="66">
        <v>0.03</v>
      </c>
      <c r="S59" s="67">
        <v>0.74319999999999997</v>
      </c>
      <c r="T59" s="72">
        <v>356.96728724009165</v>
      </c>
      <c r="U59" s="73">
        <v>1116.474417953475</v>
      </c>
      <c r="V59" s="45">
        <f t="shared" si="2"/>
        <v>0.17</v>
      </c>
      <c r="W59" s="66">
        <v>0.9</v>
      </c>
    </row>
    <row r="60" spans="1:23" ht="14.25" customHeight="1" x14ac:dyDescent="0.3">
      <c r="A60" s="63" t="s">
        <v>238</v>
      </c>
      <c r="B60" s="45" t="s">
        <v>239</v>
      </c>
      <c r="C60" s="45" t="s">
        <v>136</v>
      </c>
      <c r="D60" s="45" t="s">
        <v>113</v>
      </c>
      <c r="E60" s="63" t="s">
        <v>114</v>
      </c>
      <c r="F60" s="63" t="s">
        <v>115</v>
      </c>
      <c r="G60" s="64" t="str">
        <f t="shared" si="3"/>
        <v>Not Eligible</v>
      </c>
      <c r="H60" s="71">
        <v>8564.1999999999989</v>
      </c>
      <c r="I60" s="71">
        <v>8525.8000000000011</v>
      </c>
      <c r="J60" s="71">
        <v>7746.2</v>
      </c>
      <c r="K60" s="66">
        <v>0.8</v>
      </c>
      <c r="L60" s="66">
        <v>1</v>
      </c>
      <c r="M60" s="67">
        <v>12</v>
      </c>
      <c r="N60" s="68">
        <v>40.44</v>
      </c>
      <c r="O60" s="69">
        <f t="shared" si="1"/>
        <v>15</v>
      </c>
      <c r="P60" s="69">
        <v>650.09150220000004</v>
      </c>
      <c r="Q60" s="69">
        <v>910.12810309999998</v>
      </c>
      <c r="R60" s="66">
        <v>0.03</v>
      </c>
      <c r="S60" s="67">
        <v>0.76080000000000003</v>
      </c>
      <c r="T60" s="72">
        <v>4396.7006145265086</v>
      </c>
      <c r="U60" s="73">
        <v>4787.2259963728447</v>
      </c>
      <c r="V60" s="45">
        <f t="shared" si="2"/>
        <v>0.11</v>
      </c>
      <c r="W60" s="66">
        <v>0.9</v>
      </c>
    </row>
    <row r="61" spans="1:23" ht="14.25" customHeight="1" x14ac:dyDescent="0.3">
      <c r="A61" s="63" t="s">
        <v>240</v>
      </c>
      <c r="B61" s="45" t="s">
        <v>241</v>
      </c>
      <c r="C61" s="45" t="s">
        <v>112</v>
      </c>
      <c r="D61" s="45" t="s">
        <v>109</v>
      </c>
      <c r="E61" s="63" t="s">
        <v>123</v>
      </c>
      <c r="F61" s="63" t="s">
        <v>115</v>
      </c>
      <c r="G61" s="64" t="str">
        <f t="shared" si="3"/>
        <v>Not Eligible</v>
      </c>
      <c r="H61" s="71">
        <v>29695.800000000003</v>
      </c>
      <c r="I61" s="71">
        <v>30046.399999999998</v>
      </c>
      <c r="J61" s="71">
        <v>28084.800000000003</v>
      </c>
      <c r="K61" s="66">
        <v>0.8</v>
      </c>
      <c r="L61" s="66">
        <v>1</v>
      </c>
      <c r="M61" s="67">
        <v>12</v>
      </c>
      <c r="N61" s="68">
        <v>390</v>
      </c>
      <c r="O61" s="69">
        <f t="shared" si="1"/>
        <v>25</v>
      </c>
      <c r="P61" s="69">
        <v>1325.425371</v>
      </c>
      <c r="Q61" s="69">
        <v>1590.5104449999999</v>
      </c>
      <c r="R61" s="66">
        <v>0.03</v>
      </c>
      <c r="S61" s="67">
        <v>0.7659999999999999</v>
      </c>
      <c r="T61" s="72">
        <v>48823.298888270117</v>
      </c>
      <c r="U61" s="73">
        <v>38083.16540375146</v>
      </c>
      <c r="V61" s="45">
        <f t="shared" si="2"/>
        <v>0.04</v>
      </c>
      <c r="W61" s="66">
        <v>0.9</v>
      </c>
    </row>
    <row r="62" spans="1:23" ht="14.25" customHeight="1" x14ac:dyDescent="0.3">
      <c r="A62" s="63" t="s">
        <v>242</v>
      </c>
      <c r="B62" s="45" t="s">
        <v>243</v>
      </c>
      <c r="C62" s="45" t="s">
        <v>112</v>
      </c>
      <c r="D62" s="45" t="s">
        <v>109</v>
      </c>
      <c r="E62" s="63" t="s">
        <v>123</v>
      </c>
      <c r="F62" s="63" t="s">
        <v>115</v>
      </c>
      <c r="G62" s="64" t="str">
        <f t="shared" si="3"/>
        <v>Not Eligible</v>
      </c>
      <c r="H62" s="71">
        <v>382887.39999999997</v>
      </c>
      <c r="I62" s="71">
        <v>390221.2</v>
      </c>
      <c r="J62" s="71">
        <v>390222</v>
      </c>
      <c r="K62" s="66">
        <v>0.8</v>
      </c>
      <c r="L62" s="66">
        <v>1</v>
      </c>
      <c r="M62" s="67">
        <v>12</v>
      </c>
      <c r="N62" s="68">
        <v>390</v>
      </c>
      <c r="O62" s="69">
        <f t="shared" si="1"/>
        <v>25</v>
      </c>
      <c r="P62" s="69">
        <v>1325.425371</v>
      </c>
      <c r="Q62" s="69">
        <v>1325.425371</v>
      </c>
      <c r="R62" s="66">
        <v>0.03</v>
      </c>
      <c r="S62" s="67">
        <v>0.7659999999999999</v>
      </c>
      <c r="T62" s="72">
        <v>42377.418128632453</v>
      </c>
      <c r="U62" s="73">
        <v>34993.423793801259</v>
      </c>
      <c r="V62" s="45">
        <f t="shared" si="2"/>
        <v>0.04</v>
      </c>
      <c r="W62" s="66">
        <v>0.9</v>
      </c>
    </row>
    <row r="63" spans="1:23" ht="14.25" customHeight="1" x14ac:dyDescent="0.3">
      <c r="A63" s="63" t="s">
        <v>244</v>
      </c>
      <c r="B63" s="45" t="s">
        <v>245</v>
      </c>
      <c r="C63" s="45" t="s">
        <v>118</v>
      </c>
      <c r="D63" s="45" t="s">
        <v>106</v>
      </c>
      <c r="E63" s="63" t="s">
        <v>119</v>
      </c>
      <c r="F63" s="63" t="s">
        <v>115</v>
      </c>
      <c r="G63" s="64" t="str">
        <f t="shared" si="3"/>
        <v>Not Eligible</v>
      </c>
      <c r="H63" s="71">
        <v>23649.200000000001</v>
      </c>
      <c r="I63" s="71">
        <v>21009.399999999998</v>
      </c>
      <c r="J63" s="71">
        <v>18775.2</v>
      </c>
      <c r="K63" s="66">
        <v>0.8</v>
      </c>
      <c r="L63" s="66">
        <v>1</v>
      </c>
      <c r="M63" s="67">
        <v>12</v>
      </c>
      <c r="N63" s="68">
        <v>40.44</v>
      </c>
      <c r="O63" s="69">
        <f t="shared" si="1"/>
        <v>15</v>
      </c>
      <c r="P63" s="69">
        <v>538.36166230000003</v>
      </c>
      <c r="Q63" s="69">
        <v>753.70632720000003</v>
      </c>
      <c r="R63" s="66">
        <v>0.03</v>
      </c>
      <c r="S63" s="67">
        <v>0.74319999999999997</v>
      </c>
      <c r="T63" s="72">
        <v>11113.888468059946</v>
      </c>
      <c r="U63" s="73">
        <v>15960.122340244341</v>
      </c>
      <c r="V63" s="45">
        <f t="shared" si="2"/>
        <v>0.17</v>
      </c>
      <c r="W63" s="66">
        <v>0.9</v>
      </c>
    </row>
    <row r="64" spans="1:23" ht="14.25" customHeight="1" x14ac:dyDescent="0.3">
      <c r="A64" s="63" t="s">
        <v>246</v>
      </c>
      <c r="B64" s="45" t="s">
        <v>247</v>
      </c>
      <c r="C64" s="45" t="s">
        <v>118</v>
      </c>
      <c r="D64" s="45" t="s">
        <v>106</v>
      </c>
      <c r="E64" s="63" t="s">
        <v>107</v>
      </c>
      <c r="F64" s="63" t="s">
        <v>108</v>
      </c>
      <c r="G64" s="64" t="str">
        <f t="shared" si="3"/>
        <v>Not Eligible</v>
      </c>
      <c r="H64" s="71">
        <v>36230.200000000004</v>
      </c>
      <c r="I64" s="71">
        <v>29822.799999999999</v>
      </c>
      <c r="J64" s="71">
        <v>25058.399999999998</v>
      </c>
      <c r="K64" s="66">
        <v>0.8</v>
      </c>
      <c r="L64" s="66">
        <v>1</v>
      </c>
      <c r="M64" s="67">
        <v>12</v>
      </c>
      <c r="N64" s="68">
        <v>13.5</v>
      </c>
      <c r="O64" s="69">
        <f t="shared" si="1"/>
        <v>5</v>
      </c>
      <c r="P64" s="69">
        <v>538.36166230000003</v>
      </c>
      <c r="Q64" s="69">
        <v>430.6893298</v>
      </c>
      <c r="R64" s="66">
        <v>0.03</v>
      </c>
      <c r="S64" s="67">
        <v>0.74319999999999997</v>
      </c>
      <c r="T64" s="72">
        <v>505.76057013074836</v>
      </c>
      <c r="U64" s="73">
        <v>2135.2990390624586</v>
      </c>
      <c r="V64" s="45">
        <f t="shared" si="2"/>
        <v>0.17</v>
      </c>
      <c r="W64" s="66">
        <v>0.9</v>
      </c>
    </row>
    <row r="65" spans="1:23" ht="14.25" customHeight="1" x14ac:dyDescent="0.3">
      <c r="A65" s="63" t="s">
        <v>248</v>
      </c>
      <c r="B65" s="45" t="s">
        <v>249</v>
      </c>
      <c r="C65" s="45" t="s">
        <v>112</v>
      </c>
      <c r="D65" s="45" t="s">
        <v>113</v>
      </c>
      <c r="E65" s="63" t="s">
        <v>114</v>
      </c>
      <c r="F65" s="63" t="s">
        <v>126</v>
      </c>
      <c r="G65" s="64" t="str">
        <f t="shared" si="3"/>
        <v>Not Eligible</v>
      </c>
      <c r="H65" s="71">
        <v>26542.6</v>
      </c>
      <c r="I65" s="71">
        <v>21437.599999999999</v>
      </c>
      <c r="J65" s="71">
        <v>17717.199999999997</v>
      </c>
      <c r="K65" s="66">
        <v>0.8</v>
      </c>
      <c r="L65" s="66">
        <v>1</v>
      </c>
      <c r="M65" s="67">
        <v>12</v>
      </c>
      <c r="N65" s="68">
        <v>13.5</v>
      </c>
      <c r="O65" s="69">
        <f t="shared" si="1"/>
        <v>15</v>
      </c>
      <c r="P65" s="69">
        <v>588.11935960000005</v>
      </c>
      <c r="Q65" s="69">
        <v>352.87161579999997</v>
      </c>
      <c r="R65" s="66">
        <v>0.03</v>
      </c>
      <c r="S65" s="67">
        <v>0.7659999999999999</v>
      </c>
      <c r="T65" s="72">
        <v>3202.5251182090101</v>
      </c>
      <c r="U65" s="73">
        <v>5502.5150775165303</v>
      </c>
      <c r="V65" s="45">
        <f t="shared" si="2"/>
        <v>0.11</v>
      </c>
      <c r="W65" s="66">
        <v>0.9</v>
      </c>
    </row>
    <row r="66" spans="1:23" ht="14.25" customHeight="1" x14ac:dyDescent="0.3">
      <c r="A66" s="63" t="s">
        <v>250</v>
      </c>
      <c r="B66" s="45" t="s">
        <v>251</v>
      </c>
      <c r="C66" s="45" t="s">
        <v>112</v>
      </c>
      <c r="D66" s="45" t="s">
        <v>109</v>
      </c>
      <c r="E66" s="63" t="s">
        <v>123</v>
      </c>
      <c r="F66" s="63" t="s">
        <v>115</v>
      </c>
      <c r="G66" s="64" t="str">
        <f t="shared" si="3"/>
        <v>Not Eligible</v>
      </c>
      <c r="H66" s="71">
        <v>329104.59999999998</v>
      </c>
      <c r="I66" s="71">
        <v>330261.8</v>
      </c>
      <c r="J66" s="71">
        <v>352646.6</v>
      </c>
      <c r="K66" s="66">
        <v>0.8</v>
      </c>
      <c r="L66" s="66">
        <v>1</v>
      </c>
      <c r="M66" s="67">
        <v>12</v>
      </c>
      <c r="N66" s="68">
        <v>390</v>
      </c>
      <c r="O66" s="69">
        <f t="shared" si="1"/>
        <v>25</v>
      </c>
      <c r="P66" s="69">
        <v>1325.425371</v>
      </c>
      <c r="Q66" s="69">
        <v>1325.425371</v>
      </c>
      <c r="R66" s="66">
        <v>0.03</v>
      </c>
      <c r="S66" s="67">
        <v>0.7659999999999999</v>
      </c>
      <c r="T66" s="72">
        <v>44059.825922391079</v>
      </c>
      <c r="U66" s="73">
        <v>39211.464427243802</v>
      </c>
      <c r="V66" s="45">
        <f t="shared" si="2"/>
        <v>0.04</v>
      </c>
      <c r="W66" s="66">
        <v>0.9</v>
      </c>
    </row>
    <row r="67" spans="1:23" ht="14.25" customHeight="1" x14ac:dyDescent="0.3">
      <c r="A67" s="63" t="s">
        <v>252</v>
      </c>
      <c r="B67" s="45" t="s">
        <v>253</v>
      </c>
      <c r="C67" s="45" t="s">
        <v>118</v>
      </c>
      <c r="D67" s="45" t="s">
        <v>106</v>
      </c>
      <c r="E67" s="63" t="s">
        <v>114</v>
      </c>
      <c r="F67" s="63" t="s">
        <v>108</v>
      </c>
      <c r="G67" s="64" t="str">
        <f t="shared" si="3"/>
        <v>Not Eligible</v>
      </c>
      <c r="H67" s="71">
        <v>396870</v>
      </c>
      <c r="I67" s="71">
        <v>342232.39999999997</v>
      </c>
      <c r="J67" s="71">
        <v>302220.40000000002</v>
      </c>
      <c r="K67" s="66">
        <v>0.8</v>
      </c>
      <c r="L67" s="66">
        <v>1</v>
      </c>
      <c r="M67" s="67">
        <v>12</v>
      </c>
      <c r="N67" s="68">
        <v>13.5</v>
      </c>
      <c r="O67" s="69">
        <f t="shared" si="1"/>
        <v>15</v>
      </c>
      <c r="P67" s="69">
        <v>538.36166230000003</v>
      </c>
      <c r="Q67" s="69">
        <v>646.03399469999999</v>
      </c>
      <c r="R67" s="66">
        <v>0.03</v>
      </c>
      <c r="S67" s="67">
        <v>0.74319999999999997</v>
      </c>
      <c r="T67" s="72">
        <v>1570.1331793254471</v>
      </c>
      <c r="U67" s="73">
        <v>1883.959461242654</v>
      </c>
      <c r="V67" s="45">
        <f t="shared" si="2"/>
        <v>0.17</v>
      </c>
      <c r="W67" s="66">
        <v>0.9</v>
      </c>
    </row>
    <row r="68" spans="1:23" ht="14.25" customHeight="1" x14ac:dyDescent="0.3">
      <c r="A68" s="63" t="s">
        <v>254</v>
      </c>
      <c r="B68" s="45" t="s">
        <v>255</v>
      </c>
      <c r="C68" s="45" t="s">
        <v>112</v>
      </c>
      <c r="D68" s="45" t="s">
        <v>109</v>
      </c>
      <c r="E68" s="63" t="s">
        <v>123</v>
      </c>
      <c r="F68" s="63" t="s">
        <v>115</v>
      </c>
      <c r="G68" s="64" t="str">
        <f t="shared" si="3"/>
        <v>Not Eligible</v>
      </c>
      <c r="H68" s="71">
        <v>51844.6</v>
      </c>
      <c r="I68" s="71">
        <v>52347</v>
      </c>
      <c r="J68" s="71">
        <v>51550.400000000001</v>
      </c>
      <c r="K68" s="66">
        <v>0.8</v>
      </c>
      <c r="L68" s="66">
        <v>1</v>
      </c>
      <c r="M68" s="67">
        <v>12</v>
      </c>
      <c r="N68" s="68">
        <v>390</v>
      </c>
      <c r="O68" s="69">
        <f t="shared" si="1"/>
        <v>25</v>
      </c>
      <c r="P68" s="69">
        <v>1325.425371</v>
      </c>
      <c r="Q68" s="69">
        <v>1060.340297</v>
      </c>
      <c r="R68" s="66">
        <v>0.03</v>
      </c>
      <c r="S68" s="67">
        <v>0.7659999999999999</v>
      </c>
      <c r="T68" s="72">
        <v>25621.670459203237</v>
      </c>
      <c r="U68" s="73">
        <v>26948.104239881945</v>
      </c>
      <c r="V68" s="45">
        <f t="shared" si="2"/>
        <v>0.04</v>
      </c>
      <c r="W68" s="66">
        <v>0.9</v>
      </c>
    </row>
    <row r="69" spans="1:23" ht="14.25" customHeight="1" x14ac:dyDescent="0.3">
      <c r="A69" s="63" t="s">
        <v>256</v>
      </c>
      <c r="B69" s="45" t="s">
        <v>257</v>
      </c>
      <c r="C69" s="45" t="s">
        <v>130</v>
      </c>
      <c r="D69" s="45" t="s">
        <v>113</v>
      </c>
      <c r="E69" s="63" t="s">
        <v>119</v>
      </c>
      <c r="F69" s="63" t="s">
        <v>115</v>
      </c>
      <c r="G69" s="64" t="str">
        <f t="shared" si="3"/>
        <v>Not Eligible</v>
      </c>
      <c r="H69" s="71">
        <v>969.2</v>
      </c>
      <c r="I69" s="71">
        <v>922.19999999999993</v>
      </c>
      <c r="J69" s="71">
        <v>867.2</v>
      </c>
      <c r="K69" s="66">
        <v>0.8</v>
      </c>
      <c r="L69" s="66">
        <v>1</v>
      </c>
      <c r="M69" s="67">
        <v>12</v>
      </c>
      <c r="N69" s="68">
        <v>40.44</v>
      </c>
      <c r="O69" s="69">
        <f t="shared" si="1"/>
        <v>15</v>
      </c>
      <c r="P69" s="69">
        <v>743.00257050000005</v>
      </c>
      <c r="Q69" s="69">
        <v>743.00257050000005</v>
      </c>
      <c r="R69" s="66">
        <v>0.03</v>
      </c>
      <c r="S69" s="67">
        <v>0.70940000000000003</v>
      </c>
      <c r="T69" s="72">
        <v>7780.0973082470528</v>
      </c>
      <c r="U69" s="73">
        <v>11180.410972789898</v>
      </c>
      <c r="V69" s="45">
        <f t="shared" si="2"/>
        <v>0.11</v>
      </c>
      <c r="W69" s="66">
        <v>0.9</v>
      </c>
    </row>
    <row r="70" spans="1:23" ht="14.25" customHeight="1" x14ac:dyDescent="0.3">
      <c r="A70" s="63" t="s">
        <v>258</v>
      </c>
      <c r="B70" s="45" t="s">
        <v>259</v>
      </c>
      <c r="C70" s="45" t="s">
        <v>130</v>
      </c>
      <c r="D70" s="45" t="s">
        <v>106</v>
      </c>
      <c r="E70" s="63" t="s">
        <v>114</v>
      </c>
      <c r="F70" s="63" t="s">
        <v>115</v>
      </c>
      <c r="G70" s="64" t="str">
        <f t="shared" si="3"/>
        <v>Not Eligible</v>
      </c>
      <c r="H70" s="71">
        <v>204885.2</v>
      </c>
      <c r="I70" s="71">
        <v>193610.6</v>
      </c>
      <c r="J70" s="71">
        <v>189273.2</v>
      </c>
      <c r="K70" s="66">
        <v>0.8</v>
      </c>
      <c r="L70" s="66">
        <v>1</v>
      </c>
      <c r="M70" s="67">
        <v>12</v>
      </c>
      <c r="N70" s="68">
        <v>40.44</v>
      </c>
      <c r="O70" s="69">
        <f t="shared" si="1"/>
        <v>15</v>
      </c>
      <c r="P70" s="69">
        <v>546.30694100000005</v>
      </c>
      <c r="Q70" s="69">
        <v>655.56832919999999</v>
      </c>
      <c r="R70" s="66">
        <v>0.03</v>
      </c>
      <c r="S70" s="67">
        <v>0.70940000000000003</v>
      </c>
      <c r="T70" s="72">
        <v>3178.0847043520948</v>
      </c>
      <c r="U70" s="73">
        <v>4961.3220648139013</v>
      </c>
      <c r="V70" s="45">
        <f t="shared" si="2"/>
        <v>0.17</v>
      </c>
      <c r="W70" s="66">
        <v>0.9</v>
      </c>
    </row>
    <row r="71" spans="1:23" ht="14.25" customHeight="1" x14ac:dyDescent="0.3">
      <c r="A71" s="63" t="s">
        <v>260</v>
      </c>
      <c r="B71" s="45" t="s">
        <v>261</v>
      </c>
      <c r="C71" s="45" t="s">
        <v>118</v>
      </c>
      <c r="D71" s="45" t="s">
        <v>106</v>
      </c>
      <c r="E71" s="63" t="s">
        <v>107</v>
      </c>
      <c r="F71" s="63" t="s">
        <v>108</v>
      </c>
      <c r="G71" s="64" t="str">
        <f t="shared" si="3"/>
        <v>Not Eligible</v>
      </c>
      <c r="H71" s="71">
        <v>202767.2</v>
      </c>
      <c r="I71" s="71">
        <v>175815.8</v>
      </c>
      <c r="J71" s="71">
        <v>153324.6</v>
      </c>
      <c r="K71" s="66">
        <v>0.8</v>
      </c>
      <c r="L71" s="66">
        <v>1</v>
      </c>
      <c r="M71" s="67">
        <v>12</v>
      </c>
      <c r="N71" s="68">
        <v>13.5</v>
      </c>
      <c r="O71" s="69">
        <f t="shared" si="1"/>
        <v>5</v>
      </c>
      <c r="P71" s="69">
        <v>538.36166230000003</v>
      </c>
      <c r="Q71" s="69">
        <v>323.01699739999998</v>
      </c>
      <c r="R71" s="66">
        <v>0.03</v>
      </c>
      <c r="S71" s="67">
        <v>0.74319999999999997</v>
      </c>
      <c r="T71" s="72">
        <v>497.90485542704988</v>
      </c>
      <c r="U71" s="73">
        <v>1128.4105179709784</v>
      </c>
      <c r="V71" s="45">
        <f t="shared" si="2"/>
        <v>0.17</v>
      </c>
      <c r="W71" s="66">
        <v>0.9</v>
      </c>
    </row>
    <row r="72" spans="1:23" ht="14.25" customHeight="1" x14ac:dyDescent="0.3">
      <c r="A72" s="63" t="s">
        <v>262</v>
      </c>
      <c r="B72" s="45" t="s">
        <v>263</v>
      </c>
      <c r="C72" s="45" t="s">
        <v>118</v>
      </c>
      <c r="D72" s="45" t="s">
        <v>106</v>
      </c>
      <c r="E72" s="63" t="s">
        <v>107</v>
      </c>
      <c r="F72" s="63" t="s">
        <v>108</v>
      </c>
      <c r="G72" s="64" t="str">
        <f t="shared" si="3"/>
        <v>Not Eligible</v>
      </c>
      <c r="H72" s="71">
        <v>28811.399999999998</v>
      </c>
      <c r="I72" s="71">
        <v>24720</v>
      </c>
      <c r="J72" s="71">
        <v>21710.6</v>
      </c>
      <c r="K72" s="66">
        <v>0.8</v>
      </c>
      <c r="L72" s="66">
        <v>1</v>
      </c>
      <c r="M72" s="67">
        <v>12</v>
      </c>
      <c r="N72" s="68">
        <v>13.5</v>
      </c>
      <c r="O72" s="69">
        <f t="shared" si="1"/>
        <v>5</v>
      </c>
      <c r="P72" s="69">
        <v>538.36166230000003</v>
      </c>
      <c r="Q72" s="69">
        <v>430.6893298</v>
      </c>
      <c r="R72" s="66">
        <v>0.03</v>
      </c>
      <c r="S72" s="67">
        <v>0.74319999999999997</v>
      </c>
      <c r="T72" s="72">
        <v>629.21077869621422</v>
      </c>
      <c r="U72" s="73">
        <v>1251.2866444166934</v>
      </c>
      <c r="V72" s="45">
        <f t="shared" si="2"/>
        <v>0.17</v>
      </c>
      <c r="W72" s="66">
        <v>0.9</v>
      </c>
    </row>
    <row r="73" spans="1:23" ht="14.25" customHeight="1" x14ac:dyDescent="0.3">
      <c r="A73" s="63" t="s">
        <v>264</v>
      </c>
      <c r="B73" s="45" t="s">
        <v>265</v>
      </c>
      <c r="C73" s="45" t="s">
        <v>130</v>
      </c>
      <c r="D73" s="45" t="s">
        <v>113</v>
      </c>
      <c r="E73" s="63" t="s">
        <v>114</v>
      </c>
      <c r="F73" s="63" t="s">
        <v>108</v>
      </c>
      <c r="G73" s="64" t="str">
        <f t="shared" si="3"/>
        <v>Not Eligible</v>
      </c>
      <c r="H73" s="71">
        <v>6544.7999999999993</v>
      </c>
      <c r="I73" s="71">
        <v>6314.4</v>
      </c>
      <c r="J73" s="71">
        <v>8981.6</v>
      </c>
      <c r="K73" s="66">
        <v>0.8</v>
      </c>
      <c r="L73" s="66">
        <v>1</v>
      </c>
      <c r="M73" s="67">
        <v>12</v>
      </c>
      <c r="N73" s="68">
        <v>13.5</v>
      </c>
      <c r="O73" s="69">
        <f t="shared" si="1"/>
        <v>15</v>
      </c>
      <c r="P73" s="69">
        <v>743.00257050000005</v>
      </c>
      <c r="Q73" s="69">
        <v>445.80154229999999</v>
      </c>
      <c r="R73" s="66">
        <v>0.03</v>
      </c>
      <c r="S73" s="67">
        <v>0.70940000000000003</v>
      </c>
      <c r="T73" s="72">
        <v>3408.1948935509208</v>
      </c>
      <c r="U73" s="78">
        <v>3444.7251379895101</v>
      </c>
      <c r="V73" s="45">
        <f t="shared" si="2"/>
        <v>0.11</v>
      </c>
      <c r="W73" s="66">
        <v>0.9</v>
      </c>
    </row>
    <row r="74" spans="1:23" ht="14.25" customHeight="1" x14ac:dyDescent="0.3">
      <c r="A74" s="63" t="s">
        <v>266</v>
      </c>
      <c r="B74" s="45" t="s">
        <v>267</v>
      </c>
      <c r="C74" s="45" t="s">
        <v>130</v>
      </c>
      <c r="D74" s="45" t="s">
        <v>106</v>
      </c>
      <c r="E74" s="63" t="s">
        <v>107</v>
      </c>
      <c r="F74" s="63" t="s">
        <v>108</v>
      </c>
      <c r="G74" s="64" t="str">
        <f t="shared" si="3"/>
        <v>Not Eligible</v>
      </c>
      <c r="H74" s="71">
        <v>121341.2</v>
      </c>
      <c r="I74" s="71">
        <v>119142.39999999999</v>
      </c>
      <c r="J74" s="71">
        <v>114707</v>
      </c>
      <c r="K74" s="66">
        <v>0.8</v>
      </c>
      <c r="L74" s="66">
        <v>1</v>
      </c>
      <c r="M74" s="67">
        <v>12</v>
      </c>
      <c r="N74" s="68">
        <v>13.5</v>
      </c>
      <c r="O74" s="69">
        <f t="shared" si="1"/>
        <v>5</v>
      </c>
      <c r="P74" s="69">
        <v>546.30694100000005</v>
      </c>
      <c r="Q74" s="69">
        <v>327.7841646</v>
      </c>
      <c r="R74" s="66">
        <v>0.03</v>
      </c>
      <c r="S74" s="67">
        <v>0.70940000000000003</v>
      </c>
      <c r="T74" s="72">
        <v>725.63327365978557</v>
      </c>
      <c r="U74" s="73">
        <v>1179.3949767972049</v>
      </c>
      <c r="V74" s="45">
        <f t="shared" si="2"/>
        <v>0.17</v>
      </c>
      <c r="W74" s="66">
        <v>0.9</v>
      </c>
    </row>
    <row r="75" spans="1:23" ht="14.25" customHeight="1" x14ac:dyDescent="0.3">
      <c r="A75" s="63" t="s">
        <v>268</v>
      </c>
      <c r="B75" s="45" t="s">
        <v>269</v>
      </c>
      <c r="C75" s="45" t="s">
        <v>130</v>
      </c>
      <c r="D75" s="45" t="s">
        <v>113</v>
      </c>
      <c r="E75" s="63" t="s">
        <v>114</v>
      </c>
      <c r="F75" s="63" t="s">
        <v>126</v>
      </c>
      <c r="G75" s="64" t="str">
        <f t="shared" si="3"/>
        <v>Not Eligible</v>
      </c>
      <c r="H75" s="71">
        <v>79961.399999999994</v>
      </c>
      <c r="I75" s="71">
        <v>84125.599999999991</v>
      </c>
      <c r="J75" s="71">
        <v>87675.199999999983</v>
      </c>
      <c r="K75" s="66">
        <v>0.8</v>
      </c>
      <c r="L75" s="66">
        <v>1</v>
      </c>
      <c r="M75" s="67">
        <v>12</v>
      </c>
      <c r="N75" s="68">
        <v>13.5</v>
      </c>
      <c r="O75" s="69">
        <f t="shared" si="1"/>
        <v>15</v>
      </c>
      <c r="P75" s="69">
        <v>743.00257050000005</v>
      </c>
      <c r="Q75" s="69">
        <v>445.80154229999999</v>
      </c>
      <c r="R75" s="66">
        <v>0.03</v>
      </c>
      <c r="S75" s="67">
        <v>0.70940000000000003</v>
      </c>
      <c r="T75" s="72">
        <v>2247.231181032661</v>
      </c>
      <c r="U75" s="73">
        <v>4065.8708983744505</v>
      </c>
      <c r="V75" s="45">
        <f t="shared" si="2"/>
        <v>0.11</v>
      </c>
      <c r="W75" s="66">
        <v>0.9</v>
      </c>
    </row>
    <row r="76" spans="1:23" ht="14.25" customHeight="1" x14ac:dyDescent="0.3">
      <c r="A76" s="63" t="s">
        <v>270</v>
      </c>
      <c r="B76" s="45" t="s">
        <v>271</v>
      </c>
      <c r="C76" s="45" t="s">
        <v>112</v>
      </c>
      <c r="D76" s="45" t="s">
        <v>120</v>
      </c>
      <c r="E76" s="63" t="s">
        <v>123</v>
      </c>
      <c r="F76" s="63" t="s">
        <v>115</v>
      </c>
      <c r="G76" s="64" t="str">
        <f t="shared" si="3"/>
        <v>Not Eligible</v>
      </c>
      <c r="H76" s="71">
        <v>44999.4</v>
      </c>
      <c r="I76" s="71">
        <v>47786.200000000004</v>
      </c>
      <c r="J76" s="71">
        <v>46814.6</v>
      </c>
      <c r="K76" s="66">
        <v>0.8</v>
      </c>
      <c r="L76" s="66">
        <v>1</v>
      </c>
      <c r="M76" s="67">
        <v>12</v>
      </c>
      <c r="N76" s="68">
        <v>390</v>
      </c>
      <c r="O76" s="69">
        <f t="shared" si="1"/>
        <v>25</v>
      </c>
      <c r="P76" s="69">
        <v>744.10140560000002</v>
      </c>
      <c r="Q76" s="69">
        <v>1041.741968</v>
      </c>
      <c r="R76" s="66">
        <v>0.03</v>
      </c>
      <c r="S76" s="67">
        <v>0.7659999999999999</v>
      </c>
      <c r="T76" s="72">
        <v>14043.661064515723</v>
      </c>
      <c r="U76" s="73">
        <v>21610.488199759577</v>
      </c>
      <c r="V76" s="45">
        <f t="shared" si="2"/>
        <v>0.13</v>
      </c>
      <c r="W76" s="66">
        <v>0.9</v>
      </c>
    </row>
    <row r="77" spans="1:23" ht="14.25" customHeight="1" x14ac:dyDescent="0.3">
      <c r="A77" s="63" t="s">
        <v>272</v>
      </c>
      <c r="B77" s="45" t="s">
        <v>273</v>
      </c>
      <c r="C77" s="45" t="s">
        <v>112</v>
      </c>
      <c r="D77" s="45" t="s">
        <v>109</v>
      </c>
      <c r="E77" s="63" t="s">
        <v>123</v>
      </c>
      <c r="F77" s="63" t="s">
        <v>115</v>
      </c>
      <c r="G77" s="64" t="str">
        <f t="shared" si="3"/>
        <v>Not Eligible</v>
      </c>
      <c r="H77" s="71">
        <v>2266.6</v>
      </c>
      <c r="I77" s="71">
        <v>2225.4</v>
      </c>
      <c r="J77" s="71">
        <v>2084.4</v>
      </c>
      <c r="K77" s="66">
        <v>0.8</v>
      </c>
      <c r="L77" s="66">
        <v>1</v>
      </c>
      <c r="M77" s="67">
        <v>12</v>
      </c>
      <c r="N77" s="68">
        <v>390</v>
      </c>
      <c r="O77" s="69">
        <f t="shared" si="1"/>
        <v>25</v>
      </c>
      <c r="P77" s="69">
        <v>1325.425371</v>
      </c>
      <c r="Q77" s="69">
        <v>1325.425371</v>
      </c>
      <c r="R77" s="66">
        <v>0.03</v>
      </c>
      <c r="S77" s="67">
        <v>0.7659999999999999</v>
      </c>
      <c r="T77" s="72">
        <v>43969.19210125973</v>
      </c>
      <c r="U77" s="73">
        <v>36085.204399625531</v>
      </c>
      <c r="V77" s="45">
        <f t="shared" si="2"/>
        <v>0.04</v>
      </c>
      <c r="W77" s="66">
        <v>0.9</v>
      </c>
    </row>
    <row r="78" spans="1:23" ht="14.25" customHeight="1" x14ac:dyDescent="0.3">
      <c r="A78" s="63" t="s">
        <v>274</v>
      </c>
      <c r="B78" s="45" t="s">
        <v>275</v>
      </c>
      <c r="C78" s="45" t="s">
        <v>147</v>
      </c>
      <c r="D78" s="45" t="s">
        <v>106</v>
      </c>
      <c r="E78" s="63" t="s">
        <v>114</v>
      </c>
      <c r="F78" s="63" t="s">
        <v>108</v>
      </c>
      <c r="G78" s="64" t="str">
        <f t="shared" si="3"/>
        <v>Not Eligible</v>
      </c>
      <c r="H78" s="71">
        <v>11719276.200000001</v>
      </c>
      <c r="I78" s="71">
        <v>12003831.200000001</v>
      </c>
      <c r="J78" s="71">
        <v>11973173.800000001</v>
      </c>
      <c r="K78" s="66">
        <v>0.8</v>
      </c>
      <c r="L78" s="66">
        <v>1</v>
      </c>
      <c r="M78" s="67">
        <v>12</v>
      </c>
      <c r="N78" s="68">
        <v>13.5</v>
      </c>
      <c r="O78" s="69">
        <f t="shared" si="1"/>
        <v>15</v>
      </c>
      <c r="P78" s="69">
        <v>493.69661500000001</v>
      </c>
      <c r="Q78" s="69">
        <v>394.957292</v>
      </c>
      <c r="R78" s="66">
        <v>0.03</v>
      </c>
      <c r="S78" s="67">
        <v>0.81889999999999996</v>
      </c>
      <c r="T78" s="72">
        <v>1488.5128605113478</v>
      </c>
      <c r="U78" s="73">
        <v>3651.991909369458</v>
      </c>
      <c r="V78" s="45">
        <f t="shared" si="2"/>
        <v>0.17</v>
      </c>
      <c r="W78" s="66">
        <v>0.9</v>
      </c>
    </row>
    <row r="79" spans="1:23" ht="14.25" customHeight="1" x14ac:dyDescent="0.3">
      <c r="A79" s="63" t="s">
        <v>276</v>
      </c>
      <c r="B79" s="45" t="s">
        <v>277</v>
      </c>
      <c r="C79" s="45" t="s">
        <v>147</v>
      </c>
      <c r="D79" s="45" t="s">
        <v>113</v>
      </c>
      <c r="E79" s="63" t="s">
        <v>114</v>
      </c>
      <c r="F79" s="63" t="s">
        <v>126</v>
      </c>
      <c r="G79" s="64" t="str">
        <f t="shared" si="3"/>
        <v>Not Eligible</v>
      </c>
      <c r="H79" s="71">
        <v>2433538.9999999995</v>
      </c>
      <c r="I79" s="71">
        <v>2228057.4000000004</v>
      </c>
      <c r="J79" s="71">
        <v>2283763.7999999998</v>
      </c>
      <c r="K79" s="66">
        <v>0.8</v>
      </c>
      <c r="L79" s="66">
        <v>1</v>
      </c>
      <c r="M79" s="67">
        <v>12</v>
      </c>
      <c r="N79" s="68">
        <v>13.5</v>
      </c>
      <c r="O79" s="69">
        <f t="shared" si="1"/>
        <v>15</v>
      </c>
      <c r="P79" s="69">
        <v>539.82276060000004</v>
      </c>
      <c r="Q79" s="69">
        <v>647.7873128</v>
      </c>
      <c r="R79" s="66">
        <v>0.03</v>
      </c>
      <c r="S79" s="67">
        <v>0.68420000000000003</v>
      </c>
      <c r="T79" s="80">
        <v>3494.6045738883286</v>
      </c>
      <c r="U79" s="73">
        <v>4667.9577728805907</v>
      </c>
      <c r="V79" s="45">
        <f t="shared" si="2"/>
        <v>0.11</v>
      </c>
      <c r="W79" s="66">
        <v>0.9</v>
      </c>
    </row>
    <row r="80" spans="1:23" ht="14.25" customHeight="1" x14ac:dyDescent="0.3">
      <c r="A80" s="63" t="s">
        <v>278</v>
      </c>
      <c r="B80" s="45" t="s">
        <v>279</v>
      </c>
      <c r="C80" s="45" t="s">
        <v>105</v>
      </c>
      <c r="D80" s="45" t="s">
        <v>113</v>
      </c>
      <c r="E80" s="63" t="s">
        <v>119</v>
      </c>
      <c r="F80" s="63" t="s">
        <v>115</v>
      </c>
      <c r="G80" s="64" t="str">
        <f t="shared" si="3"/>
        <v>Not Eligible</v>
      </c>
      <c r="H80" s="71">
        <v>672542.6</v>
      </c>
      <c r="I80" s="71">
        <v>631111.6</v>
      </c>
      <c r="J80" s="71">
        <v>524563</v>
      </c>
      <c r="K80" s="66">
        <v>0.8</v>
      </c>
      <c r="L80" s="66">
        <v>1</v>
      </c>
      <c r="M80" s="67">
        <v>12</v>
      </c>
      <c r="N80" s="68">
        <v>40.44</v>
      </c>
      <c r="O80" s="69">
        <f t="shared" si="1"/>
        <v>15</v>
      </c>
      <c r="P80" s="69">
        <v>811.19980080000005</v>
      </c>
      <c r="Q80" s="69">
        <v>486.71988049999999</v>
      </c>
      <c r="R80" s="66">
        <v>0.03</v>
      </c>
      <c r="S80" s="67">
        <v>0.81889999999999996</v>
      </c>
      <c r="T80" s="81">
        <v>4525.9486080334427</v>
      </c>
      <c r="U80" s="79">
        <v>11479.417657968001</v>
      </c>
      <c r="V80" s="45">
        <f t="shared" si="2"/>
        <v>0.11</v>
      </c>
      <c r="W80" s="66">
        <v>0.9</v>
      </c>
    </row>
    <row r="81" spans="1:23" ht="14.25" customHeight="1" x14ac:dyDescent="0.3">
      <c r="A81" s="63" t="s">
        <v>280</v>
      </c>
      <c r="B81" s="45" t="s">
        <v>281</v>
      </c>
      <c r="C81" s="45" t="s">
        <v>105</v>
      </c>
      <c r="D81" s="45" t="s">
        <v>106</v>
      </c>
      <c r="E81" s="63" t="s">
        <v>114</v>
      </c>
      <c r="F81" s="63" t="s">
        <v>115</v>
      </c>
      <c r="G81" s="64" t="str">
        <f t="shared" si="3"/>
        <v>Not Eligible</v>
      </c>
      <c r="H81" s="71">
        <v>556651.20000000007</v>
      </c>
      <c r="I81" s="71">
        <v>482987.39999999997</v>
      </c>
      <c r="J81" s="71">
        <v>410601.4</v>
      </c>
      <c r="K81" s="66">
        <v>0.8</v>
      </c>
      <c r="L81" s="66">
        <v>1</v>
      </c>
      <c r="M81" s="67">
        <v>12</v>
      </c>
      <c r="N81" s="68">
        <v>40.44</v>
      </c>
      <c r="O81" s="69">
        <f t="shared" si="1"/>
        <v>15</v>
      </c>
      <c r="P81" s="69">
        <v>603.06939599999998</v>
      </c>
      <c r="Q81" s="69">
        <v>844.29715439999995</v>
      </c>
      <c r="R81" s="66">
        <v>0.03</v>
      </c>
      <c r="S81" s="67">
        <v>0.81889999999999996</v>
      </c>
      <c r="T81" s="72">
        <v>3500.6556793047093</v>
      </c>
      <c r="U81" s="73">
        <v>3890.46313405301</v>
      </c>
      <c r="V81" s="45">
        <f t="shared" si="2"/>
        <v>0.17</v>
      </c>
      <c r="W81" s="66">
        <v>0.9</v>
      </c>
    </row>
    <row r="82" spans="1:23" ht="14.25" customHeight="1" x14ac:dyDescent="0.3">
      <c r="A82" s="63" t="s">
        <v>282</v>
      </c>
      <c r="B82" s="45" t="s">
        <v>283</v>
      </c>
      <c r="C82" s="45" t="s">
        <v>112</v>
      </c>
      <c r="D82" s="45" t="s">
        <v>109</v>
      </c>
      <c r="E82" s="63" t="s">
        <v>123</v>
      </c>
      <c r="F82" s="63" t="s">
        <v>115</v>
      </c>
      <c r="G82" s="64" t="str">
        <f t="shared" si="3"/>
        <v>Not Eligible</v>
      </c>
      <c r="H82" s="71">
        <v>34144</v>
      </c>
      <c r="I82" s="71">
        <v>34336.799999999996</v>
      </c>
      <c r="J82" s="71">
        <v>30387.999999999996</v>
      </c>
      <c r="K82" s="66">
        <v>0.8</v>
      </c>
      <c r="L82" s="66">
        <v>1</v>
      </c>
      <c r="M82" s="67">
        <v>12</v>
      </c>
      <c r="N82" s="68">
        <v>390</v>
      </c>
      <c r="O82" s="69">
        <f t="shared" si="1"/>
        <v>25</v>
      </c>
      <c r="P82" s="69">
        <v>1325.425371</v>
      </c>
      <c r="Q82" s="69">
        <v>1590.5104449999999</v>
      </c>
      <c r="R82" s="66">
        <v>0.03</v>
      </c>
      <c r="S82" s="67">
        <v>0.7659999999999999</v>
      </c>
      <c r="T82" s="72">
        <v>48423.211782185579</v>
      </c>
      <c r="U82" s="73">
        <v>41543.272598676107</v>
      </c>
      <c r="V82" s="45">
        <f t="shared" si="2"/>
        <v>0.04</v>
      </c>
      <c r="W82" s="66">
        <v>0.9</v>
      </c>
    </row>
    <row r="83" spans="1:23" ht="14.25" customHeight="1" x14ac:dyDescent="0.3">
      <c r="A83" s="63" t="s">
        <v>284</v>
      </c>
      <c r="B83" s="45" t="s">
        <v>285</v>
      </c>
      <c r="C83" s="45" t="s">
        <v>112</v>
      </c>
      <c r="D83" s="45" t="s">
        <v>109</v>
      </c>
      <c r="E83" s="63" t="s">
        <v>123</v>
      </c>
      <c r="F83" s="63" t="s">
        <v>115</v>
      </c>
      <c r="G83" s="64" t="str">
        <f t="shared" si="3"/>
        <v>Not Eligible</v>
      </c>
      <c r="H83" s="71">
        <v>81009.399999999994</v>
      </c>
      <c r="I83" s="71">
        <v>72026.199999999983</v>
      </c>
      <c r="J83" s="71">
        <v>65367.8</v>
      </c>
      <c r="K83" s="66">
        <v>0.8</v>
      </c>
      <c r="L83" s="66">
        <v>1</v>
      </c>
      <c r="M83" s="67">
        <v>12</v>
      </c>
      <c r="N83" s="68">
        <v>390</v>
      </c>
      <c r="O83" s="69">
        <f t="shared" si="1"/>
        <v>25</v>
      </c>
      <c r="P83" s="69">
        <v>1325.425371</v>
      </c>
      <c r="Q83" s="69">
        <v>1060.340297</v>
      </c>
      <c r="R83" s="66">
        <v>0.03</v>
      </c>
      <c r="S83" s="67">
        <v>0.7659999999999999</v>
      </c>
      <c r="T83" s="72">
        <v>31282.27090084759</v>
      </c>
      <c r="U83" s="73">
        <v>27834.942624323307</v>
      </c>
      <c r="V83" s="45">
        <f t="shared" si="2"/>
        <v>0.04</v>
      </c>
      <c r="W83" s="66">
        <v>0.9</v>
      </c>
    </row>
    <row r="84" spans="1:23" ht="14.25" customHeight="1" x14ac:dyDescent="0.3">
      <c r="A84" s="63" t="s">
        <v>286</v>
      </c>
      <c r="B84" s="45" t="s">
        <v>287</v>
      </c>
      <c r="C84" s="45" t="s">
        <v>112</v>
      </c>
      <c r="D84" s="45" t="s">
        <v>109</v>
      </c>
      <c r="E84" s="63" t="s">
        <v>123</v>
      </c>
      <c r="F84" s="63" t="s">
        <v>115</v>
      </c>
      <c r="G84" s="64" t="str">
        <f t="shared" si="3"/>
        <v>Not Eligible</v>
      </c>
      <c r="H84" s="71">
        <v>249214.6</v>
      </c>
      <c r="I84" s="71">
        <v>273500.59999999998</v>
      </c>
      <c r="J84" s="71">
        <v>273499.8</v>
      </c>
      <c r="K84" s="66">
        <v>0.8</v>
      </c>
      <c r="L84" s="66">
        <v>1</v>
      </c>
      <c r="M84" s="67">
        <v>12</v>
      </c>
      <c r="N84" s="68">
        <v>390</v>
      </c>
      <c r="O84" s="69">
        <f t="shared" si="1"/>
        <v>25</v>
      </c>
      <c r="P84" s="69">
        <v>1325.425371</v>
      </c>
      <c r="Q84" s="69">
        <v>1325.425371</v>
      </c>
      <c r="R84" s="66">
        <v>0.03</v>
      </c>
      <c r="S84" s="67">
        <v>0.7659999999999999</v>
      </c>
      <c r="T84" s="72">
        <v>36102.864293008242</v>
      </c>
      <c r="U84" s="73">
        <v>32927.548858662631</v>
      </c>
      <c r="V84" s="45">
        <f t="shared" si="2"/>
        <v>0.04</v>
      </c>
      <c r="W84" s="66">
        <v>0.9</v>
      </c>
    </row>
    <row r="85" spans="1:23" ht="14.25" customHeight="1" x14ac:dyDescent="0.3">
      <c r="A85" s="63" t="s">
        <v>288</v>
      </c>
      <c r="B85" s="45" t="s">
        <v>289</v>
      </c>
      <c r="C85" s="45" t="s">
        <v>130</v>
      </c>
      <c r="D85" s="45" t="s">
        <v>113</v>
      </c>
      <c r="E85" s="63" t="s">
        <v>119</v>
      </c>
      <c r="F85" s="63" t="s">
        <v>115</v>
      </c>
      <c r="G85" s="64" t="str">
        <f t="shared" si="3"/>
        <v>Not Eligible</v>
      </c>
      <c r="H85" s="71">
        <v>19835</v>
      </c>
      <c r="I85" s="71">
        <v>21440.199999999997</v>
      </c>
      <c r="J85" s="71">
        <v>23156.799999999999</v>
      </c>
      <c r="K85" s="66">
        <v>0.8</v>
      </c>
      <c r="L85" s="66">
        <v>1</v>
      </c>
      <c r="M85" s="67">
        <v>12</v>
      </c>
      <c r="N85" s="68">
        <v>40.44</v>
      </c>
      <c r="O85" s="69">
        <f t="shared" si="1"/>
        <v>15</v>
      </c>
      <c r="P85" s="69">
        <v>743.00257050000005</v>
      </c>
      <c r="Q85" s="69">
        <v>594.40205639999999</v>
      </c>
      <c r="R85" s="66">
        <v>0.03</v>
      </c>
      <c r="S85" s="67">
        <v>0.70940000000000003</v>
      </c>
      <c r="T85" s="72">
        <v>5329.5432013246364</v>
      </c>
      <c r="U85" s="73">
        <v>8065.156370662552</v>
      </c>
      <c r="V85" s="45">
        <f t="shared" si="2"/>
        <v>0.11</v>
      </c>
      <c r="W85" s="66">
        <v>0.9</v>
      </c>
    </row>
    <row r="86" spans="1:23" ht="14.25" customHeight="1" x14ac:dyDescent="0.3">
      <c r="A86" s="63" t="s">
        <v>290</v>
      </c>
      <c r="B86" s="45" t="s">
        <v>291</v>
      </c>
      <c r="C86" s="45" t="s">
        <v>136</v>
      </c>
      <c r="D86" s="45" t="s">
        <v>109</v>
      </c>
      <c r="E86" s="63" t="s">
        <v>123</v>
      </c>
      <c r="F86" s="63" t="s">
        <v>115</v>
      </c>
      <c r="G86" s="64" t="str">
        <f t="shared" si="3"/>
        <v>Not Eligible</v>
      </c>
      <c r="H86" s="71">
        <v>512653</v>
      </c>
      <c r="I86" s="71">
        <v>525834.59999999986</v>
      </c>
      <c r="J86" s="71">
        <v>546709.79999999993</v>
      </c>
      <c r="K86" s="66">
        <v>0.8</v>
      </c>
      <c r="L86" s="66">
        <v>1</v>
      </c>
      <c r="M86" s="67">
        <v>12</v>
      </c>
      <c r="N86" s="68">
        <v>390</v>
      </c>
      <c r="O86" s="69">
        <f t="shared" si="1"/>
        <v>25</v>
      </c>
      <c r="P86" s="69">
        <v>1472.623308</v>
      </c>
      <c r="Q86" s="69">
        <v>1472.623308</v>
      </c>
      <c r="R86" s="66">
        <v>0.03</v>
      </c>
      <c r="S86" s="67">
        <v>0.68420000000000003</v>
      </c>
      <c r="T86" s="72">
        <v>45902.671607675584</v>
      </c>
      <c r="U86" s="73">
        <v>34293.684143572587</v>
      </c>
      <c r="V86" s="45">
        <f t="shared" si="2"/>
        <v>0.04</v>
      </c>
      <c r="W86" s="66">
        <v>0.9</v>
      </c>
    </row>
    <row r="87" spans="1:23" ht="14.25" customHeight="1" x14ac:dyDescent="0.3">
      <c r="A87" s="63" t="s">
        <v>292</v>
      </c>
      <c r="B87" s="45" t="s">
        <v>293</v>
      </c>
      <c r="C87" s="45" t="s">
        <v>105</v>
      </c>
      <c r="D87" s="45" t="s">
        <v>113</v>
      </c>
      <c r="E87" s="63" t="s">
        <v>119</v>
      </c>
      <c r="F87" s="63" t="s">
        <v>115</v>
      </c>
      <c r="G87" s="64" t="str">
        <f t="shared" si="3"/>
        <v>Not Eligible</v>
      </c>
      <c r="H87" s="71">
        <v>95964.4</v>
      </c>
      <c r="I87" s="71">
        <v>87957.6</v>
      </c>
      <c r="J87" s="71">
        <v>80598</v>
      </c>
      <c r="K87" s="66">
        <v>0.8</v>
      </c>
      <c r="L87" s="66">
        <v>1</v>
      </c>
      <c r="M87" s="67">
        <v>12</v>
      </c>
      <c r="N87" s="68">
        <v>40.44</v>
      </c>
      <c r="O87" s="69">
        <f t="shared" si="1"/>
        <v>15</v>
      </c>
      <c r="P87" s="69">
        <v>811.19980080000005</v>
      </c>
      <c r="Q87" s="69">
        <v>648.95984069999997</v>
      </c>
      <c r="R87" s="66">
        <v>0.03</v>
      </c>
      <c r="S87" s="67">
        <v>0.81889999999999996</v>
      </c>
      <c r="T87" s="72">
        <v>4665.94353968012</v>
      </c>
      <c r="U87" s="73">
        <v>6007.1134177300091</v>
      </c>
      <c r="V87" s="45">
        <f t="shared" si="2"/>
        <v>0.11</v>
      </c>
      <c r="W87" s="66">
        <v>0.9</v>
      </c>
    </row>
    <row r="88" spans="1:23" ht="14.25" customHeight="1" x14ac:dyDescent="0.3">
      <c r="A88" s="63" t="s">
        <v>294</v>
      </c>
      <c r="B88" s="45" t="s">
        <v>295</v>
      </c>
      <c r="C88" s="45" t="s">
        <v>112</v>
      </c>
      <c r="D88" s="45" t="s">
        <v>120</v>
      </c>
      <c r="E88" s="63" t="s">
        <v>119</v>
      </c>
      <c r="F88" s="63" t="s">
        <v>115</v>
      </c>
      <c r="G88" s="64" t="str">
        <f t="shared" si="3"/>
        <v>Not Eligible</v>
      </c>
      <c r="H88" s="71">
        <v>189323</v>
      </c>
      <c r="I88" s="71">
        <v>157217.60000000001</v>
      </c>
      <c r="J88" s="71">
        <v>111434.79999999999</v>
      </c>
      <c r="K88" s="66">
        <v>0.8</v>
      </c>
      <c r="L88" s="66">
        <v>1</v>
      </c>
      <c r="M88" s="67">
        <v>12</v>
      </c>
      <c r="N88" s="68">
        <v>40.44</v>
      </c>
      <c r="O88" s="69">
        <f t="shared" si="1"/>
        <v>15</v>
      </c>
      <c r="P88" s="69">
        <v>744.10140560000002</v>
      </c>
      <c r="Q88" s="69">
        <v>595.28112450000003</v>
      </c>
      <c r="R88" s="66">
        <v>0.03</v>
      </c>
      <c r="S88" s="67">
        <v>0.7659999999999999</v>
      </c>
      <c r="T88" s="72">
        <v>11356.732311822989</v>
      </c>
      <c r="U88" s="73">
        <v>13189.209783616021</v>
      </c>
      <c r="V88" s="45">
        <f t="shared" si="2"/>
        <v>0.13</v>
      </c>
      <c r="W88" s="66">
        <v>0.9</v>
      </c>
    </row>
    <row r="89" spans="1:23" ht="14.25" customHeight="1" x14ac:dyDescent="0.3">
      <c r="A89" s="63" t="s">
        <v>296</v>
      </c>
      <c r="B89" s="45" t="s">
        <v>297</v>
      </c>
      <c r="C89" s="45" t="s">
        <v>118</v>
      </c>
      <c r="D89" s="45" t="s">
        <v>127</v>
      </c>
      <c r="E89" s="63" t="s">
        <v>107</v>
      </c>
      <c r="F89" s="63" t="s">
        <v>108</v>
      </c>
      <c r="G89" s="64" t="str">
        <f t="shared" si="3"/>
        <v>Not Eligible</v>
      </c>
      <c r="H89" s="71">
        <v>710638.6</v>
      </c>
      <c r="I89" s="71">
        <v>644721.20000000007</v>
      </c>
      <c r="J89" s="71">
        <v>561655</v>
      </c>
      <c r="K89" s="66">
        <v>0.8</v>
      </c>
      <c r="L89" s="66">
        <v>1</v>
      </c>
      <c r="M89" s="67">
        <v>12</v>
      </c>
      <c r="N89" s="68">
        <v>13.5</v>
      </c>
      <c r="O89" s="69">
        <f t="shared" si="1"/>
        <v>5</v>
      </c>
      <c r="P89" s="69">
        <v>551.90324139999996</v>
      </c>
      <c r="Q89" s="69">
        <v>551.90324139999996</v>
      </c>
      <c r="R89" s="66">
        <v>0.03</v>
      </c>
      <c r="S89" s="67">
        <v>0.74319999999999997</v>
      </c>
      <c r="T89" s="80">
        <v>808.00057178552743</v>
      </c>
      <c r="U89" s="73">
        <v>1718.2933213228275</v>
      </c>
      <c r="V89" s="45">
        <f t="shared" si="2"/>
        <v>0.17</v>
      </c>
      <c r="W89" s="66">
        <v>0.9</v>
      </c>
    </row>
    <row r="90" spans="1:23" ht="14.25" customHeight="1" x14ac:dyDescent="0.3">
      <c r="A90" s="63" t="s">
        <v>298</v>
      </c>
      <c r="B90" s="45" t="s">
        <v>299</v>
      </c>
      <c r="C90" s="45" t="s">
        <v>136</v>
      </c>
      <c r="D90" s="45" t="s">
        <v>113</v>
      </c>
      <c r="E90" s="63" t="s">
        <v>114</v>
      </c>
      <c r="F90" s="63" t="s">
        <v>126</v>
      </c>
      <c r="G90" s="64" t="str">
        <f t="shared" si="3"/>
        <v>Not Eligible</v>
      </c>
      <c r="H90" s="71">
        <v>1445.2</v>
      </c>
      <c r="I90" s="71">
        <v>1351.9999999999998</v>
      </c>
      <c r="J90" s="71">
        <v>1038.8</v>
      </c>
      <c r="K90" s="66">
        <v>0.8</v>
      </c>
      <c r="L90" s="66">
        <v>1</v>
      </c>
      <c r="M90" s="67">
        <v>12</v>
      </c>
      <c r="N90" s="68">
        <v>13.5</v>
      </c>
      <c r="O90" s="69">
        <f t="shared" si="1"/>
        <v>15</v>
      </c>
      <c r="P90" s="69">
        <v>650.09150220000004</v>
      </c>
      <c r="Q90" s="69">
        <v>390.05490129999998</v>
      </c>
      <c r="R90" s="66">
        <v>0.03</v>
      </c>
      <c r="S90" s="67">
        <v>0.76080000000000003</v>
      </c>
      <c r="T90" s="72">
        <v>1648.8795918506696</v>
      </c>
      <c r="U90" s="73">
        <v>2530.9835867049842</v>
      </c>
      <c r="V90" s="45">
        <f t="shared" si="2"/>
        <v>0.11</v>
      </c>
      <c r="W90" s="66">
        <v>0.9</v>
      </c>
    </row>
    <row r="91" spans="1:23" ht="14.25" customHeight="1" x14ac:dyDescent="0.3">
      <c r="A91" s="63" t="s">
        <v>300</v>
      </c>
      <c r="B91" s="45" t="s">
        <v>301</v>
      </c>
      <c r="C91" s="45" t="s">
        <v>147</v>
      </c>
      <c r="D91" s="45" t="s">
        <v>106</v>
      </c>
      <c r="E91" s="63" t="s">
        <v>107</v>
      </c>
      <c r="F91" s="63" t="s">
        <v>108</v>
      </c>
      <c r="G91" s="64" t="str">
        <f t="shared" si="3"/>
        <v>Not Eligible</v>
      </c>
      <c r="H91" s="71">
        <v>170845.59999999998</v>
      </c>
      <c r="I91" s="71">
        <v>167273.79999999999</v>
      </c>
      <c r="J91" s="71">
        <v>182931.80000000002</v>
      </c>
      <c r="K91" s="66">
        <v>0.8</v>
      </c>
      <c r="L91" s="66">
        <v>1</v>
      </c>
      <c r="M91" s="67">
        <v>12</v>
      </c>
      <c r="N91" s="68">
        <v>13.5</v>
      </c>
      <c r="O91" s="69">
        <f t="shared" si="1"/>
        <v>5</v>
      </c>
      <c r="P91" s="69">
        <v>493.69661500000001</v>
      </c>
      <c r="Q91" s="69">
        <v>691.17526099999998</v>
      </c>
      <c r="R91" s="66">
        <v>0.03</v>
      </c>
      <c r="S91" s="67">
        <v>0.68420000000000003</v>
      </c>
      <c r="T91" s="74">
        <v>8483.8499159663643</v>
      </c>
      <c r="U91" s="75">
        <v>7362.0655556750798</v>
      </c>
      <c r="V91" s="45">
        <f t="shared" si="2"/>
        <v>0.17</v>
      </c>
      <c r="W91" s="66">
        <v>0.9</v>
      </c>
    </row>
    <row r="92" spans="1:23" ht="14.25" customHeight="1" x14ac:dyDescent="0.3">
      <c r="A92" s="63" t="s">
        <v>302</v>
      </c>
      <c r="B92" s="45" t="s">
        <v>303</v>
      </c>
      <c r="C92" s="45" t="s">
        <v>136</v>
      </c>
      <c r="D92" s="45" t="s">
        <v>113</v>
      </c>
      <c r="E92" s="63" t="s">
        <v>123</v>
      </c>
      <c r="F92" s="63" t="s">
        <v>115</v>
      </c>
      <c r="G92" s="64" t="str">
        <f t="shared" si="3"/>
        <v>Not Eligible</v>
      </c>
      <c r="H92" s="71">
        <v>221119.59999999998</v>
      </c>
      <c r="I92" s="71">
        <v>220436.80000000002</v>
      </c>
      <c r="J92" s="71">
        <v>238211.20000000001</v>
      </c>
      <c r="K92" s="66">
        <v>0.8</v>
      </c>
      <c r="L92" s="66">
        <v>1</v>
      </c>
      <c r="M92" s="67">
        <v>12</v>
      </c>
      <c r="N92" s="68">
        <v>390</v>
      </c>
      <c r="O92" s="69">
        <f t="shared" si="1"/>
        <v>25</v>
      </c>
      <c r="P92" s="69">
        <v>650.09150220000004</v>
      </c>
      <c r="Q92" s="69">
        <v>910.12810309999998</v>
      </c>
      <c r="R92" s="66">
        <v>0.03</v>
      </c>
      <c r="S92" s="67">
        <v>0.68420000000000003</v>
      </c>
      <c r="T92" s="72">
        <v>22424.062301746617</v>
      </c>
      <c r="U92" s="73">
        <v>30253.807442836292</v>
      </c>
      <c r="V92" s="45">
        <f t="shared" si="2"/>
        <v>0.11</v>
      </c>
      <c r="W92" s="66">
        <v>0.9</v>
      </c>
    </row>
    <row r="93" spans="1:23" ht="14.25" customHeight="1" x14ac:dyDescent="0.3">
      <c r="A93" s="63" t="s">
        <v>304</v>
      </c>
      <c r="B93" s="45" t="s">
        <v>305</v>
      </c>
      <c r="C93" s="45" t="s">
        <v>105</v>
      </c>
      <c r="D93" s="45" t="s">
        <v>113</v>
      </c>
      <c r="E93" s="63" t="s">
        <v>123</v>
      </c>
      <c r="F93" s="63" t="s">
        <v>115</v>
      </c>
      <c r="G93" s="64" t="str">
        <f t="shared" si="3"/>
        <v>Not Eligible</v>
      </c>
      <c r="H93" s="71">
        <v>34094.400000000001</v>
      </c>
      <c r="I93" s="71">
        <v>29494.799999999999</v>
      </c>
      <c r="J93" s="71">
        <v>20982.400000000001</v>
      </c>
      <c r="K93" s="66">
        <v>0.8</v>
      </c>
      <c r="L93" s="66">
        <v>1</v>
      </c>
      <c r="M93" s="67">
        <v>12</v>
      </c>
      <c r="N93" s="68">
        <v>390</v>
      </c>
      <c r="O93" s="69">
        <f t="shared" si="1"/>
        <v>25</v>
      </c>
      <c r="P93" s="69">
        <v>811.19980080000005</v>
      </c>
      <c r="Q93" s="69">
        <v>1135.679721</v>
      </c>
      <c r="R93" s="66">
        <v>0.03</v>
      </c>
      <c r="S93" s="67">
        <v>0.81889999999999996</v>
      </c>
      <c r="T93" s="72">
        <v>62664.103379069471</v>
      </c>
      <c r="U93" s="73">
        <v>54654.456599939673</v>
      </c>
      <c r="V93" s="45">
        <f t="shared" si="2"/>
        <v>0.11</v>
      </c>
      <c r="W93" s="66">
        <v>0.9</v>
      </c>
    </row>
    <row r="94" spans="1:23" ht="14.25" customHeight="1" x14ac:dyDescent="0.3">
      <c r="A94" s="63" t="s">
        <v>306</v>
      </c>
      <c r="B94" s="45" t="s">
        <v>307</v>
      </c>
      <c r="C94" s="45" t="s">
        <v>112</v>
      </c>
      <c r="D94" s="45" t="s">
        <v>113</v>
      </c>
      <c r="E94" s="63" t="s">
        <v>107</v>
      </c>
      <c r="F94" s="63" t="s">
        <v>108</v>
      </c>
      <c r="G94" s="64" t="str">
        <f t="shared" si="3"/>
        <v>Not Eligible</v>
      </c>
      <c r="H94" s="71">
        <v>75937.2</v>
      </c>
      <c r="I94" s="71">
        <v>59049.599999999999</v>
      </c>
      <c r="J94" s="71">
        <v>47399.4</v>
      </c>
      <c r="K94" s="66">
        <v>0.8</v>
      </c>
      <c r="L94" s="66">
        <v>1</v>
      </c>
      <c r="M94" s="67">
        <v>12</v>
      </c>
      <c r="N94" s="68">
        <v>13.5</v>
      </c>
      <c r="O94" s="69">
        <f t="shared" si="1"/>
        <v>5</v>
      </c>
      <c r="P94" s="69">
        <v>588.11935960000005</v>
      </c>
      <c r="Q94" s="69">
        <v>352.87161579999997</v>
      </c>
      <c r="R94" s="66">
        <v>0.03</v>
      </c>
      <c r="S94" s="67">
        <v>0.7659999999999999</v>
      </c>
      <c r="T94" s="72">
        <v>1074.7432283302055</v>
      </c>
      <c r="U94" s="73">
        <v>2423.8447460863681</v>
      </c>
      <c r="V94" s="45">
        <f t="shared" si="2"/>
        <v>0.11</v>
      </c>
      <c r="W94" s="66">
        <v>0.9</v>
      </c>
    </row>
    <row r="95" spans="1:23" ht="14.25" customHeight="1" x14ac:dyDescent="0.3">
      <c r="A95" s="63" t="s">
        <v>308</v>
      </c>
      <c r="B95" s="45" t="s">
        <v>309</v>
      </c>
      <c r="C95" s="45" t="s">
        <v>136</v>
      </c>
      <c r="D95" s="45" t="s">
        <v>113</v>
      </c>
      <c r="E95" s="63" t="s">
        <v>114</v>
      </c>
      <c r="F95" s="63" t="s">
        <v>108</v>
      </c>
      <c r="G95" s="64" t="str">
        <f t="shared" si="3"/>
        <v>Not Eligible</v>
      </c>
      <c r="H95" s="71">
        <v>82081.400000000009</v>
      </c>
      <c r="I95" s="71">
        <v>77922.400000000009</v>
      </c>
      <c r="J95" s="71">
        <v>71762.599999999991</v>
      </c>
      <c r="K95" s="66">
        <v>0.8</v>
      </c>
      <c r="L95" s="66">
        <v>1</v>
      </c>
      <c r="M95" s="67">
        <v>12</v>
      </c>
      <c r="N95" s="68">
        <v>13.5</v>
      </c>
      <c r="O95" s="69">
        <f t="shared" si="1"/>
        <v>15</v>
      </c>
      <c r="P95" s="69">
        <v>650.09150220000004</v>
      </c>
      <c r="Q95" s="69">
        <v>390.05490129999998</v>
      </c>
      <c r="R95" s="66">
        <v>0.03</v>
      </c>
      <c r="S95" s="67">
        <v>0.76080000000000003</v>
      </c>
      <c r="T95" s="72">
        <v>1319.5954064794214</v>
      </c>
      <c r="U95" s="73">
        <v>2809.2136484334092</v>
      </c>
      <c r="V95" s="45">
        <f t="shared" si="2"/>
        <v>0.11</v>
      </c>
      <c r="W95" s="66">
        <v>0.9</v>
      </c>
    </row>
    <row r="96" spans="1:23" ht="14.25" customHeight="1" x14ac:dyDescent="0.3">
      <c r="A96" s="63" t="s">
        <v>310</v>
      </c>
      <c r="B96" s="45" t="s">
        <v>311</v>
      </c>
      <c r="C96" s="45" t="s">
        <v>112</v>
      </c>
      <c r="D96" s="45" t="s">
        <v>120</v>
      </c>
      <c r="E96" s="63" t="s">
        <v>119</v>
      </c>
      <c r="F96" s="63" t="s">
        <v>115</v>
      </c>
      <c r="G96" s="64" t="str">
        <f t="shared" si="3"/>
        <v>Not Eligible</v>
      </c>
      <c r="H96" s="71">
        <v>9207.4</v>
      </c>
      <c r="I96" s="71">
        <v>10458</v>
      </c>
      <c r="J96" s="71">
        <v>8984.4</v>
      </c>
      <c r="K96" s="66">
        <v>0.8</v>
      </c>
      <c r="L96" s="66">
        <v>1</v>
      </c>
      <c r="M96" s="67">
        <v>12</v>
      </c>
      <c r="N96" s="68">
        <v>40.44</v>
      </c>
      <c r="O96" s="69">
        <f t="shared" si="1"/>
        <v>15</v>
      </c>
      <c r="P96" s="69">
        <v>744.10140560000002</v>
      </c>
      <c r="Q96" s="69">
        <v>744.10140560000002</v>
      </c>
      <c r="R96" s="66">
        <v>0.03</v>
      </c>
      <c r="S96" s="67">
        <v>0.7659999999999999</v>
      </c>
      <c r="T96" s="72">
        <v>12726.350834604531</v>
      </c>
      <c r="U96" s="73">
        <v>17691.682910644795</v>
      </c>
      <c r="V96" s="45">
        <f t="shared" si="2"/>
        <v>0.13</v>
      </c>
      <c r="W96" s="66">
        <v>0.9</v>
      </c>
    </row>
    <row r="97" spans="1:23" ht="14.25" customHeight="1" x14ac:dyDescent="0.3">
      <c r="A97" s="63" t="s">
        <v>312</v>
      </c>
      <c r="B97" s="45" t="s">
        <v>313</v>
      </c>
      <c r="C97" s="45" t="s">
        <v>105</v>
      </c>
      <c r="D97" s="45" t="s">
        <v>113</v>
      </c>
      <c r="E97" s="63" t="s">
        <v>119</v>
      </c>
      <c r="F97" s="63" t="s">
        <v>115</v>
      </c>
      <c r="G97" s="64" t="str">
        <f t="shared" si="3"/>
        <v>Not Eligible</v>
      </c>
      <c r="H97" s="71">
        <v>45516.800000000003</v>
      </c>
      <c r="I97" s="71">
        <v>44034.6</v>
      </c>
      <c r="J97" s="71">
        <v>51277.200000000004</v>
      </c>
      <c r="K97" s="66">
        <v>0.8</v>
      </c>
      <c r="L97" s="66">
        <v>1</v>
      </c>
      <c r="M97" s="67">
        <v>12</v>
      </c>
      <c r="N97" s="68">
        <v>40.44</v>
      </c>
      <c r="O97" s="69">
        <f t="shared" si="1"/>
        <v>15</v>
      </c>
      <c r="P97" s="69">
        <v>811.19980080000005</v>
      </c>
      <c r="Q97" s="69">
        <v>648.95984069999997</v>
      </c>
      <c r="R97" s="66">
        <v>0.03</v>
      </c>
      <c r="S97" s="67">
        <v>0.81889999999999996</v>
      </c>
      <c r="T97" s="72">
        <v>9413.1289131249523</v>
      </c>
      <c r="U97" s="73">
        <v>14708.562470421401</v>
      </c>
      <c r="V97" s="45">
        <f t="shared" si="2"/>
        <v>0.11</v>
      </c>
      <c r="W97" s="66">
        <v>0.9</v>
      </c>
    </row>
    <row r="98" spans="1:23" ht="14.25" customHeight="1" x14ac:dyDescent="0.3">
      <c r="A98" s="63" t="s">
        <v>314</v>
      </c>
      <c r="B98" s="45" t="s">
        <v>315</v>
      </c>
      <c r="C98" s="45" t="s">
        <v>118</v>
      </c>
      <c r="D98" s="45" t="s">
        <v>127</v>
      </c>
      <c r="E98" s="63" t="s">
        <v>114</v>
      </c>
      <c r="F98" s="63" t="s">
        <v>108</v>
      </c>
      <c r="G98" s="64" t="str">
        <f t="shared" si="3"/>
        <v>Not Eligible</v>
      </c>
      <c r="H98" s="71">
        <v>27623.200000000004</v>
      </c>
      <c r="I98" s="71">
        <v>24744.399999999998</v>
      </c>
      <c r="J98" s="71">
        <v>24041.999999999996</v>
      </c>
      <c r="K98" s="66">
        <v>0.8</v>
      </c>
      <c r="L98" s="66">
        <v>1</v>
      </c>
      <c r="M98" s="67">
        <v>12</v>
      </c>
      <c r="N98" s="68">
        <v>13.5</v>
      </c>
      <c r="O98" s="69">
        <f t="shared" si="1"/>
        <v>15</v>
      </c>
      <c r="P98" s="69">
        <v>551.90324139999996</v>
      </c>
      <c r="Q98" s="69">
        <v>662.28388970000003</v>
      </c>
      <c r="R98" s="66">
        <v>0.03</v>
      </c>
      <c r="S98" s="67">
        <v>0.74319999999999997</v>
      </c>
      <c r="T98" s="72">
        <v>1105.9132385359908</v>
      </c>
      <c r="U98" s="73">
        <v>1714.6855341068272</v>
      </c>
      <c r="V98" s="45">
        <f t="shared" si="2"/>
        <v>0.17</v>
      </c>
      <c r="W98" s="66">
        <v>0.9</v>
      </c>
    </row>
    <row r="99" spans="1:23" ht="14.25" customHeight="1" x14ac:dyDescent="0.3">
      <c r="A99" s="63" t="s">
        <v>316</v>
      </c>
      <c r="B99" s="45" t="s">
        <v>317</v>
      </c>
      <c r="C99" s="45" t="s">
        <v>118</v>
      </c>
      <c r="D99" s="45" t="s">
        <v>106</v>
      </c>
      <c r="E99" s="63" t="s">
        <v>107</v>
      </c>
      <c r="F99" s="63" t="s">
        <v>108</v>
      </c>
      <c r="G99" s="64" t="str">
        <f t="shared" si="3"/>
        <v>Not Eligible</v>
      </c>
      <c r="H99" s="71">
        <v>68634</v>
      </c>
      <c r="I99" s="71">
        <v>62398</v>
      </c>
      <c r="J99" s="71">
        <v>55565.8</v>
      </c>
      <c r="K99" s="66">
        <v>0.8</v>
      </c>
      <c r="L99" s="66">
        <v>1</v>
      </c>
      <c r="M99" s="67">
        <v>12</v>
      </c>
      <c r="N99" s="68">
        <v>13.5</v>
      </c>
      <c r="O99" s="69">
        <f t="shared" si="1"/>
        <v>5</v>
      </c>
      <c r="P99" s="69">
        <v>538.36166230000003</v>
      </c>
      <c r="Q99" s="69">
        <v>323.01699739999998</v>
      </c>
      <c r="R99" s="66">
        <v>0.03</v>
      </c>
      <c r="S99" s="67">
        <v>0.74319999999999997</v>
      </c>
      <c r="T99" s="72">
        <v>374.3332221925163</v>
      </c>
      <c r="U99" s="73">
        <v>577.07554206914847</v>
      </c>
      <c r="V99" s="45">
        <f t="shared" si="2"/>
        <v>0.17</v>
      </c>
      <c r="W99" s="66">
        <v>0.9</v>
      </c>
    </row>
    <row r="100" spans="1:23" ht="14.25" customHeight="1" x14ac:dyDescent="0.3">
      <c r="A100" s="63" t="s">
        <v>318</v>
      </c>
      <c r="B100" s="45" t="s">
        <v>319</v>
      </c>
      <c r="C100" s="45" t="s">
        <v>105</v>
      </c>
      <c r="D100" s="45" t="s">
        <v>113</v>
      </c>
      <c r="E100" s="63" t="s">
        <v>119</v>
      </c>
      <c r="F100" s="63" t="s">
        <v>115</v>
      </c>
      <c r="G100" s="64" t="str">
        <f t="shared" si="3"/>
        <v>Not Eligible</v>
      </c>
      <c r="H100" s="71">
        <v>63249.2</v>
      </c>
      <c r="I100" s="71">
        <v>63366</v>
      </c>
      <c r="J100" s="71">
        <v>55931.200000000004</v>
      </c>
      <c r="K100" s="66">
        <v>0.8</v>
      </c>
      <c r="L100" s="66">
        <v>1</v>
      </c>
      <c r="M100" s="67">
        <v>12</v>
      </c>
      <c r="N100" s="68">
        <v>40.44</v>
      </c>
      <c r="O100" s="69">
        <f t="shared" si="1"/>
        <v>15</v>
      </c>
      <c r="P100" s="69">
        <v>811.19980080000005</v>
      </c>
      <c r="Q100" s="69">
        <v>811.19980080000005</v>
      </c>
      <c r="R100" s="66">
        <v>0.03</v>
      </c>
      <c r="S100" s="67">
        <v>0.81889999999999996</v>
      </c>
      <c r="T100" s="81">
        <v>9957.4904063992035</v>
      </c>
      <c r="U100" s="79">
        <v>16854.5763842862</v>
      </c>
      <c r="V100" s="45">
        <f t="shared" si="2"/>
        <v>0.11</v>
      </c>
      <c r="W100" s="66">
        <v>0.9</v>
      </c>
    </row>
    <row r="101" spans="1:23" ht="14.25" customHeight="1" x14ac:dyDescent="0.3">
      <c r="A101" s="63" t="s">
        <v>320</v>
      </c>
      <c r="B101" s="45" t="s">
        <v>321</v>
      </c>
      <c r="C101" s="45" t="s">
        <v>112</v>
      </c>
      <c r="D101" s="45" t="s">
        <v>120</v>
      </c>
      <c r="E101" s="63" t="s">
        <v>119</v>
      </c>
      <c r="F101" s="63" t="s">
        <v>115</v>
      </c>
      <c r="G101" s="64" t="str">
        <f t="shared" si="3"/>
        <v>Not Eligible</v>
      </c>
      <c r="H101" s="71">
        <v>14800.999999999998</v>
      </c>
      <c r="I101" s="71">
        <v>13071.199999999999</v>
      </c>
      <c r="J101" s="71">
        <v>12875.6</v>
      </c>
      <c r="K101" s="66">
        <v>0.8</v>
      </c>
      <c r="L101" s="66">
        <v>1</v>
      </c>
      <c r="M101" s="67">
        <v>12</v>
      </c>
      <c r="N101" s="68">
        <v>40.44</v>
      </c>
      <c r="O101" s="69">
        <f t="shared" si="1"/>
        <v>15</v>
      </c>
      <c r="P101" s="69">
        <v>744.10140560000002</v>
      </c>
      <c r="Q101" s="69">
        <v>892.92168670000001</v>
      </c>
      <c r="R101" s="66">
        <v>0.03</v>
      </c>
      <c r="S101" s="67">
        <v>0.7659999999999999</v>
      </c>
      <c r="T101" s="72">
        <v>13339.183282751537</v>
      </c>
      <c r="U101" s="73">
        <v>20373.553993551443</v>
      </c>
      <c r="V101" s="45">
        <f t="shared" si="2"/>
        <v>0.13</v>
      </c>
      <c r="W101" s="66">
        <v>0.9</v>
      </c>
    </row>
    <row r="102" spans="1:23" ht="14.25" customHeight="1" x14ac:dyDescent="0.3">
      <c r="A102" s="63" t="s">
        <v>322</v>
      </c>
      <c r="B102" s="45" t="s">
        <v>323</v>
      </c>
      <c r="C102" s="45" t="s">
        <v>112</v>
      </c>
      <c r="D102" s="45" t="s">
        <v>109</v>
      </c>
      <c r="E102" s="63" t="s">
        <v>123</v>
      </c>
      <c r="F102" s="63" t="s">
        <v>115</v>
      </c>
      <c r="G102" s="64" t="str">
        <f t="shared" si="3"/>
        <v>Not Eligible</v>
      </c>
      <c r="H102" s="71">
        <v>3086</v>
      </c>
      <c r="I102" s="71">
        <v>2947.4</v>
      </c>
      <c r="J102" s="71">
        <v>3043.4</v>
      </c>
      <c r="K102" s="66">
        <v>0.8</v>
      </c>
      <c r="L102" s="66">
        <v>1</v>
      </c>
      <c r="M102" s="67">
        <v>12</v>
      </c>
      <c r="N102" s="68">
        <v>390</v>
      </c>
      <c r="O102" s="69">
        <f t="shared" si="1"/>
        <v>25</v>
      </c>
      <c r="P102" s="69">
        <v>1325.425371</v>
      </c>
      <c r="Q102" s="69">
        <v>1855.595519</v>
      </c>
      <c r="R102" s="66">
        <v>0.03</v>
      </c>
      <c r="S102" s="67">
        <v>0.7659999999999999</v>
      </c>
      <c r="T102" s="72">
        <v>114508.38168923276</v>
      </c>
      <c r="U102" s="73">
        <v>89992.252292311925</v>
      </c>
      <c r="V102" s="45">
        <f t="shared" si="2"/>
        <v>0.04</v>
      </c>
      <c r="W102" s="66">
        <v>0.9</v>
      </c>
    </row>
    <row r="103" spans="1:23" ht="14.25" customHeight="1" x14ac:dyDescent="0.3">
      <c r="A103" s="63" t="s">
        <v>324</v>
      </c>
      <c r="B103" s="45" t="s">
        <v>325</v>
      </c>
      <c r="C103" s="45" t="s">
        <v>112</v>
      </c>
      <c r="D103" s="45" t="s">
        <v>113</v>
      </c>
      <c r="E103" s="63" t="s">
        <v>119</v>
      </c>
      <c r="F103" s="63" t="s">
        <v>115</v>
      </c>
      <c r="G103" s="64" t="str">
        <f t="shared" si="3"/>
        <v>Not Eligible</v>
      </c>
      <c r="H103" s="71">
        <v>11245.8</v>
      </c>
      <c r="I103" s="71">
        <v>10936.6</v>
      </c>
      <c r="J103" s="71">
        <v>12172.8</v>
      </c>
      <c r="K103" s="66">
        <v>0.8</v>
      </c>
      <c r="L103" s="66">
        <v>1</v>
      </c>
      <c r="M103" s="67">
        <v>12</v>
      </c>
      <c r="N103" s="68">
        <v>40.44</v>
      </c>
      <c r="O103" s="69">
        <f t="shared" si="1"/>
        <v>15</v>
      </c>
      <c r="P103" s="69">
        <v>588.11935960000005</v>
      </c>
      <c r="Q103" s="69">
        <v>588.11935960000005</v>
      </c>
      <c r="R103" s="66">
        <v>0.03</v>
      </c>
      <c r="S103" s="67">
        <v>0.7659999999999999</v>
      </c>
      <c r="T103" s="72">
        <v>4925.3392584333878</v>
      </c>
      <c r="U103" s="73">
        <v>11665.908055222317</v>
      </c>
      <c r="V103" s="45">
        <f t="shared" si="2"/>
        <v>0.11</v>
      </c>
      <c r="W103" s="66">
        <v>0.9</v>
      </c>
    </row>
    <row r="104" spans="1:23" ht="14.25" customHeight="1" x14ac:dyDescent="0.3">
      <c r="A104" s="63" t="s">
        <v>326</v>
      </c>
      <c r="B104" s="45" t="s">
        <v>327</v>
      </c>
      <c r="C104" s="45" t="s">
        <v>118</v>
      </c>
      <c r="D104" s="45" t="s">
        <v>106</v>
      </c>
      <c r="E104" s="63" t="s">
        <v>107</v>
      </c>
      <c r="F104" s="63" t="s">
        <v>108</v>
      </c>
      <c r="G104" s="64" t="str">
        <f t="shared" si="3"/>
        <v>Not Eligible</v>
      </c>
      <c r="H104" s="71">
        <v>372516.19999999995</v>
      </c>
      <c r="I104" s="71">
        <v>330362.19999999995</v>
      </c>
      <c r="J104" s="71">
        <v>300134.8</v>
      </c>
      <c r="K104" s="66">
        <v>0.8</v>
      </c>
      <c r="L104" s="66">
        <v>1</v>
      </c>
      <c r="M104" s="67">
        <v>12</v>
      </c>
      <c r="N104" s="68">
        <v>13.5</v>
      </c>
      <c r="O104" s="69">
        <f t="shared" si="1"/>
        <v>5</v>
      </c>
      <c r="P104" s="69">
        <v>538.36166230000003</v>
      </c>
      <c r="Q104" s="69">
        <v>323.01699739999998</v>
      </c>
      <c r="R104" s="66">
        <v>0.03</v>
      </c>
      <c r="S104" s="67">
        <v>0.74319999999999997</v>
      </c>
      <c r="T104" s="72">
        <v>465.01142482286639</v>
      </c>
      <c r="U104" s="73">
        <v>972.30463010325229</v>
      </c>
      <c r="V104" s="45">
        <f t="shared" si="2"/>
        <v>0.17</v>
      </c>
      <c r="W104" s="66">
        <v>0.9</v>
      </c>
    </row>
    <row r="105" spans="1:23" ht="14.25" customHeight="1" x14ac:dyDescent="0.3">
      <c r="A105" s="63" t="s">
        <v>328</v>
      </c>
      <c r="B105" s="45" t="s">
        <v>329</v>
      </c>
      <c r="C105" s="45" t="s">
        <v>118</v>
      </c>
      <c r="D105" s="45" t="s">
        <v>127</v>
      </c>
      <c r="E105" s="63" t="s">
        <v>107</v>
      </c>
      <c r="F105" s="63" t="s">
        <v>108</v>
      </c>
      <c r="G105" s="64" t="str">
        <f t="shared" si="3"/>
        <v>Not Eligible</v>
      </c>
      <c r="H105" s="71">
        <v>292004.8</v>
      </c>
      <c r="I105" s="71">
        <v>260093.8</v>
      </c>
      <c r="J105" s="71">
        <v>219994.99999999997</v>
      </c>
      <c r="K105" s="66">
        <v>0.8</v>
      </c>
      <c r="L105" s="66">
        <v>1</v>
      </c>
      <c r="M105" s="67">
        <v>12</v>
      </c>
      <c r="N105" s="68">
        <v>13.5</v>
      </c>
      <c r="O105" s="69">
        <f t="shared" si="1"/>
        <v>5</v>
      </c>
      <c r="P105" s="69">
        <v>551.90324139999996</v>
      </c>
      <c r="Q105" s="69">
        <v>331.14194479999998</v>
      </c>
      <c r="R105" s="66">
        <v>0.03</v>
      </c>
      <c r="S105" s="67">
        <v>0.74319999999999997</v>
      </c>
      <c r="T105" s="72">
        <v>365.45358615830372</v>
      </c>
      <c r="U105" s="73">
        <v>918.30318730911961</v>
      </c>
      <c r="V105" s="45">
        <f t="shared" si="2"/>
        <v>0.17</v>
      </c>
      <c r="W105" s="66">
        <v>0.9</v>
      </c>
    </row>
    <row r="106" spans="1:23" ht="14.25" customHeight="1" x14ac:dyDescent="0.3">
      <c r="A106" s="63" t="s">
        <v>330</v>
      </c>
      <c r="B106" s="45" t="s">
        <v>331</v>
      </c>
      <c r="C106" s="45" t="s">
        <v>136</v>
      </c>
      <c r="D106" s="45" t="s">
        <v>113</v>
      </c>
      <c r="E106" s="63" t="s">
        <v>119</v>
      </c>
      <c r="F106" s="63" t="s">
        <v>115</v>
      </c>
      <c r="G106" s="64" t="str">
        <f t="shared" si="3"/>
        <v>Not Eligible</v>
      </c>
      <c r="H106" s="71">
        <v>240780.6</v>
      </c>
      <c r="I106" s="71">
        <v>238331</v>
      </c>
      <c r="J106" s="71">
        <v>270956.19999999995</v>
      </c>
      <c r="K106" s="66">
        <v>0.8</v>
      </c>
      <c r="L106" s="66">
        <v>1</v>
      </c>
      <c r="M106" s="67">
        <v>12</v>
      </c>
      <c r="N106" s="68">
        <v>40.44</v>
      </c>
      <c r="O106" s="69">
        <f t="shared" si="1"/>
        <v>15</v>
      </c>
      <c r="P106" s="69">
        <v>650.09150220000004</v>
      </c>
      <c r="Q106" s="69">
        <v>910.12810309999998</v>
      </c>
      <c r="R106" s="66">
        <v>0.03</v>
      </c>
      <c r="S106" s="67">
        <v>0.68420000000000003</v>
      </c>
      <c r="T106" s="72">
        <v>9977.3185180985074</v>
      </c>
      <c r="U106" s="73">
        <v>15588.658633984704</v>
      </c>
      <c r="V106" s="45">
        <f t="shared" si="2"/>
        <v>0.11</v>
      </c>
      <c r="W106" s="66">
        <v>0.9</v>
      </c>
    </row>
    <row r="107" spans="1:23" ht="14.25" customHeight="1" x14ac:dyDescent="0.3">
      <c r="A107" s="63" t="s">
        <v>332</v>
      </c>
      <c r="B107" s="45" t="s">
        <v>333</v>
      </c>
      <c r="C107" s="45" t="s">
        <v>147</v>
      </c>
      <c r="D107" s="45" t="s">
        <v>106</v>
      </c>
      <c r="E107" s="63" t="s">
        <v>119</v>
      </c>
      <c r="F107" s="63" t="s">
        <v>115</v>
      </c>
      <c r="G107" s="64" t="str">
        <f t="shared" si="3"/>
        <v>Not Eligible</v>
      </c>
      <c r="H107" s="71">
        <v>3555.4</v>
      </c>
      <c r="I107" s="71">
        <v>3180</v>
      </c>
      <c r="J107" s="71">
        <v>2909.4</v>
      </c>
      <c r="K107" s="66">
        <v>0.8</v>
      </c>
      <c r="L107" s="66">
        <v>1</v>
      </c>
      <c r="M107" s="67">
        <v>12</v>
      </c>
      <c r="N107" s="68">
        <v>40.44</v>
      </c>
      <c r="O107" s="69">
        <f t="shared" si="1"/>
        <v>15</v>
      </c>
      <c r="P107" s="69">
        <v>493.69661500000001</v>
      </c>
      <c r="Q107" s="69">
        <v>592.43593799999996</v>
      </c>
      <c r="R107" s="66">
        <v>0.03</v>
      </c>
      <c r="S107" s="67">
        <v>0.68420000000000003</v>
      </c>
      <c r="T107" s="72">
        <v>6405.0530573545229</v>
      </c>
      <c r="U107" s="73">
        <v>8932.1078075301593</v>
      </c>
      <c r="V107" s="45">
        <f t="shared" si="2"/>
        <v>0.17</v>
      </c>
      <c r="W107" s="66">
        <v>0.9</v>
      </c>
    </row>
    <row r="108" spans="1:23" ht="14.25" customHeight="1" x14ac:dyDescent="0.3">
      <c r="A108" s="63" t="s">
        <v>334</v>
      </c>
      <c r="B108" s="45" t="s">
        <v>335</v>
      </c>
      <c r="C108" s="45" t="s">
        <v>118</v>
      </c>
      <c r="D108" s="45" t="s">
        <v>106</v>
      </c>
      <c r="E108" s="63" t="s">
        <v>107</v>
      </c>
      <c r="F108" s="63" t="s">
        <v>108</v>
      </c>
      <c r="G108" s="64" t="str">
        <f t="shared" si="3"/>
        <v>Not Eligible</v>
      </c>
      <c r="H108" s="71">
        <v>321996.2</v>
      </c>
      <c r="I108" s="71">
        <v>274123</v>
      </c>
      <c r="J108" s="71">
        <v>223951.4</v>
      </c>
      <c r="K108" s="66">
        <v>0.8</v>
      </c>
      <c r="L108" s="66">
        <v>1</v>
      </c>
      <c r="M108" s="67">
        <v>12</v>
      </c>
      <c r="N108" s="68">
        <v>13.5</v>
      </c>
      <c r="O108" s="69">
        <f t="shared" si="1"/>
        <v>5</v>
      </c>
      <c r="P108" s="69">
        <v>538.36166230000003</v>
      </c>
      <c r="Q108" s="69">
        <v>430.6893298</v>
      </c>
      <c r="R108" s="66">
        <v>0.03</v>
      </c>
      <c r="S108" s="67">
        <v>0.74319999999999997</v>
      </c>
      <c r="T108" s="72">
        <v>668.57539355549238</v>
      </c>
      <c r="U108" s="73">
        <v>1098.5849310634335</v>
      </c>
      <c r="V108" s="45">
        <f t="shared" si="2"/>
        <v>0.17</v>
      </c>
      <c r="W108" s="66">
        <v>0.9</v>
      </c>
    </row>
    <row r="109" spans="1:23" ht="14.25" customHeight="1" x14ac:dyDescent="0.3">
      <c r="A109" s="63" t="s">
        <v>336</v>
      </c>
      <c r="B109" s="45" t="s">
        <v>337</v>
      </c>
      <c r="C109" s="45" t="s">
        <v>112</v>
      </c>
      <c r="D109" s="45" t="s">
        <v>109</v>
      </c>
      <c r="E109" s="63" t="s">
        <v>123</v>
      </c>
      <c r="F109" s="63" t="s">
        <v>115</v>
      </c>
      <c r="G109" s="64" t="str">
        <f t="shared" si="3"/>
        <v>Not Eligible</v>
      </c>
      <c r="H109" s="71">
        <v>1810</v>
      </c>
      <c r="I109" s="71">
        <v>1910.8</v>
      </c>
      <c r="J109" s="71">
        <v>2282</v>
      </c>
      <c r="K109" s="66">
        <v>0.8</v>
      </c>
      <c r="L109" s="66">
        <v>1</v>
      </c>
      <c r="M109" s="67">
        <v>12</v>
      </c>
      <c r="N109" s="68">
        <v>390</v>
      </c>
      <c r="O109" s="69">
        <f t="shared" si="1"/>
        <v>25</v>
      </c>
      <c r="P109" s="69">
        <v>1325.425371</v>
      </c>
      <c r="Q109" s="69">
        <v>795.25522260000002</v>
      </c>
      <c r="R109" s="66">
        <v>0.03</v>
      </c>
      <c r="S109" s="67">
        <v>0.7659999999999999</v>
      </c>
      <c r="T109" s="72">
        <v>21209.002729004478</v>
      </c>
      <c r="U109" s="73">
        <v>27293.541580228597</v>
      </c>
      <c r="V109" s="45">
        <f t="shared" si="2"/>
        <v>0.04</v>
      </c>
      <c r="W109" s="66">
        <v>0.9</v>
      </c>
    </row>
    <row r="110" spans="1:23" ht="14.25" customHeight="1" x14ac:dyDescent="0.3">
      <c r="A110" s="63" t="s">
        <v>338</v>
      </c>
      <c r="B110" s="45" t="s">
        <v>339</v>
      </c>
      <c r="C110" s="45" t="s">
        <v>136</v>
      </c>
      <c r="D110" s="45" t="s">
        <v>113</v>
      </c>
      <c r="E110" s="63" t="s">
        <v>114</v>
      </c>
      <c r="F110" s="63" t="s">
        <v>115</v>
      </c>
      <c r="G110" s="64" t="str">
        <f t="shared" si="3"/>
        <v>Not Eligible</v>
      </c>
      <c r="H110" s="71" t="e">
        <v>#N/A</v>
      </c>
      <c r="I110" s="71" t="e">
        <v>#N/A</v>
      </c>
      <c r="J110" s="71" t="e">
        <v>#N/A</v>
      </c>
      <c r="K110" s="66">
        <v>0.8</v>
      </c>
      <c r="L110" s="66">
        <v>1</v>
      </c>
      <c r="M110" s="67">
        <v>12</v>
      </c>
      <c r="N110" s="68">
        <v>40.44</v>
      </c>
      <c r="O110" s="69">
        <f t="shared" si="1"/>
        <v>15</v>
      </c>
      <c r="P110" s="69">
        <v>650.09150220000004</v>
      </c>
      <c r="Q110" s="69">
        <v>650.09150220000004</v>
      </c>
      <c r="R110" s="66">
        <v>0.03</v>
      </c>
      <c r="S110" s="67">
        <v>0.76080000000000003</v>
      </c>
      <c r="T110" s="72">
        <v>3168.7828371278461</v>
      </c>
      <c r="U110" s="75">
        <v>4235.4937501481299</v>
      </c>
      <c r="V110" s="45">
        <f t="shared" si="2"/>
        <v>0.11</v>
      </c>
      <c r="W110" s="66">
        <v>0.9</v>
      </c>
    </row>
    <row r="111" spans="1:23" ht="14.25" customHeight="1" x14ac:dyDescent="0.3">
      <c r="A111" s="63" t="s">
        <v>340</v>
      </c>
      <c r="B111" s="45" t="s">
        <v>341</v>
      </c>
      <c r="C111" s="45" t="s">
        <v>118</v>
      </c>
      <c r="D111" s="45" t="s">
        <v>106</v>
      </c>
      <c r="E111" s="63" t="s">
        <v>107</v>
      </c>
      <c r="F111" s="63" t="s">
        <v>108</v>
      </c>
      <c r="G111" s="64" t="str">
        <f t="shared" si="3"/>
        <v>Not Eligible</v>
      </c>
      <c r="H111" s="71">
        <v>59122.400000000009</v>
      </c>
      <c r="I111" s="71">
        <v>53429.200000000004</v>
      </c>
      <c r="J111" s="71">
        <v>47714.2</v>
      </c>
      <c r="K111" s="66">
        <v>0.8</v>
      </c>
      <c r="L111" s="66">
        <v>1</v>
      </c>
      <c r="M111" s="67">
        <v>12</v>
      </c>
      <c r="N111" s="68">
        <v>13.5</v>
      </c>
      <c r="O111" s="69">
        <f t="shared" si="1"/>
        <v>5</v>
      </c>
      <c r="P111" s="69">
        <v>538.36166230000003</v>
      </c>
      <c r="Q111" s="69">
        <v>538.36166230000003</v>
      </c>
      <c r="R111" s="66">
        <v>0.03</v>
      </c>
      <c r="S111" s="67">
        <v>0.74319999999999997</v>
      </c>
      <c r="T111" s="72">
        <v>1150.8199971682891</v>
      </c>
      <c r="U111" s="73">
        <v>2571.0914459300716</v>
      </c>
      <c r="V111" s="45">
        <f t="shared" si="2"/>
        <v>0.17</v>
      </c>
      <c r="W111" s="66">
        <v>0.9</v>
      </c>
    </row>
    <row r="112" spans="1:23" ht="14.25" customHeight="1" x14ac:dyDescent="0.3">
      <c r="A112" s="63" t="s">
        <v>342</v>
      </c>
      <c r="B112" s="45" t="s">
        <v>343</v>
      </c>
      <c r="C112" s="45" t="s">
        <v>118</v>
      </c>
      <c r="D112" s="45" t="s">
        <v>106</v>
      </c>
      <c r="E112" s="63" t="s">
        <v>119</v>
      </c>
      <c r="F112" s="63" t="s">
        <v>115</v>
      </c>
      <c r="G112" s="64" t="str">
        <f t="shared" si="3"/>
        <v>Not Eligible</v>
      </c>
      <c r="H112" s="71">
        <v>6926.6</v>
      </c>
      <c r="I112" s="71">
        <v>7909.4</v>
      </c>
      <c r="J112" s="71">
        <v>9293.0000000000018</v>
      </c>
      <c r="K112" s="66">
        <v>0.8</v>
      </c>
      <c r="L112" s="66">
        <v>1</v>
      </c>
      <c r="M112" s="67">
        <v>12</v>
      </c>
      <c r="N112" s="68">
        <v>40.44</v>
      </c>
      <c r="O112" s="69">
        <f t="shared" si="1"/>
        <v>15</v>
      </c>
      <c r="P112" s="69">
        <v>538.36166230000003</v>
      </c>
      <c r="Q112" s="69">
        <v>753.70632720000003</v>
      </c>
      <c r="R112" s="66">
        <v>0.03</v>
      </c>
      <c r="S112" s="67">
        <v>0.74319999999999997</v>
      </c>
      <c r="T112" s="72">
        <v>8755.3730766032713</v>
      </c>
      <c r="U112" s="73">
        <v>14522.712810816694</v>
      </c>
      <c r="V112" s="45">
        <f t="shared" si="2"/>
        <v>0.17</v>
      </c>
      <c r="W112" s="66">
        <v>0.9</v>
      </c>
    </row>
    <row r="113" spans="1:23" ht="14.25" customHeight="1" x14ac:dyDescent="0.3">
      <c r="A113" s="63" t="s">
        <v>344</v>
      </c>
      <c r="B113" s="45" t="s">
        <v>345</v>
      </c>
      <c r="C113" s="45" t="s">
        <v>130</v>
      </c>
      <c r="D113" s="45" t="s">
        <v>113</v>
      </c>
      <c r="E113" s="63" t="s">
        <v>119</v>
      </c>
      <c r="F113" s="63" t="s">
        <v>115</v>
      </c>
      <c r="G113" s="64" t="s">
        <v>182</v>
      </c>
      <c r="H113" s="71">
        <v>1136431.2</v>
      </c>
      <c r="I113" s="71">
        <v>1134871.5999999999</v>
      </c>
      <c r="J113" s="71">
        <v>1162357</v>
      </c>
      <c r="K113" s="66">
        <v>0.8</v>
      </c>
      <c r="L113" s="66">
        <v>1</v>
      </c>
      <c r="M113" s="67">
        <v>12</v>
      </c>
      <c r="N113" s="68">
        <v>40.44</v>
      </c>
      <c r="O113" s="69">
        <f t="shared" si="1"/>
        <v>15</v>
      </c>
      <c r="P113" s="69">
        <v>743.00257050000005</v>
      </c>
      <c r="Q113" s="69">
        <v>891.60308459999999</v>
      </c>
      <c r="R113" s="66">
        <v>0.03</v>
      </c>
      <c r="S113" s="67">
        <v>0.73180000000000012</v>
      </c>
      <c r="T113" s="72">
        <v>10047.125202159128</v>
      </c>
      <c r="U113" s="73">
        <v>15269.902329522129</v>
      </c>
      <c r="V113" s="45">
        <f t="shared" si="2"/>
        <v>0.11</v>
      </c>
      <c r="W113" s="66">
        <v>0.9</v>
      </c>
    </row>
    <row r="114" spans="1:23" ht="14.25" customHeight="1" x14ac:dyDescent="0.3">
      <c r="A114" s="63" t="s">
        <v>346</v>
      </c>
      <c r="B114" s="45" t="s">
        <v>347</v>
      </c>
      <c r="C114" s="45" t="s">
        <v>136</v>
      </c>
      <c r="D114" s="45" t="s">
        <v>113</v>
      </c>
      <c r="E114" s="63" t="s">
        <v>114</v>
      </c>
      <c r="F114" s="63" t="s">
        <v>115</v>
      </c>
      <c r="G114" s="64" t="str">
        <f t="shared" ref="G114:G186" si="4">IF(C114="AMRO","Participating","Not Eligible")</f>
        <v>Not Eligible</v>
      </c>
      <c r="H114" s="71">
        <v>1117.3999999999999</v>
      </c>
      <c r="I114" s="71">
        <v>1113.3999999999999</v>
      </c>
      <c r="J114" s="71">
        <v>1202.2</v>
      </c>
      <c r="K114" s="66">
        <v>0.8</v>
      </c>
      <c r="L114" s="66">
        <v>1</v>
      </c>
      <c r="M114" s="67">
        <v>12</v>
      </c>
      <c r="N114" s="68">
        <v>40.44</v>
      </c>
      <c r="O114" s="69">
        <f t="shared" si="1"/>
        <v>15</v>
      </c>
      <c r="P114" s="69">
        <v>650.09150220000004</v>
      </c>
      <c r="Q114" s="69">
        <v>520.07320179999999</v>
      </c>
      <c r="R114" s="66">
        <v>0.03</v>
      </c>
      <c r="S114" s="67">
        <v>0.76080000000000003</v>
      </c>
      <c r="T114" s="72">
        <v>2781.799853614918</v>
      </c>
      <c r="U114" s="73">
        <v>3439.7253981902295</v>
      </c>
      <c r="V114" s="45">
        <f t="shared" si="2"/>
        <v>0.11</v>
      </c>
      <c r="W114" s="66">
        <v>0.9</v>
      </c>
    </row>
    <row r="115" spans="1:23" ht="14.25" customHeight="1" x14ac:dyDescent="0.3">
      <c r="A115" s="63" t="s">
        <v>348</v>
      </c>
      <c r="B115" s="45" t="s">
        <v>349</v>
      </c>
      <c r="C115" s="45" t="s">
        <v>112</v>
      </c>
      <c r="D115" s="45" t="s">
        <v>120</v>
      </c>
      <c r="E115" s="63" t="s">
        <v>114</v>
      </c>
      <c r="F115" s="63" t="s">
        <v>126</v>
      </c>
      <c r="G115" s="64" t="str">
        <f t="shared" si="4"/>
        <v>Not Eligible</v>
      </c>
      <c r="H115" s="71">
        <v>21563.8</v>
      </c>
      <c r="I115" s="71">
        <v>21033</v>
      </c>
      <c r="J115" s="71">
        <v>19448.8</v>
      </c>
      <c r="K115" s="66">
        <v>0.8</v>
      </c>
      <c r="L115" s="66">
        <v>1</v>
      </c>
      <c r="M115" s="67">
        <v>12</v>
      </c>
      <c r="N115" s="68">
        <v>13.5</v>
      </c>
      <c r="O115" s="69">
        <f t="shared" si="1"/>
        <v>15</v>
      </c>
      <c r="P115" s="69">
        <v>744.10140560000002</v>
      </c>
      <c r="Q115" s="69">
        <v>446.46084330000002</v>
      </c>
      <c r="R115" s="66">
        <v>0.03</v>
      </c>
      <c r="S115" s="67">
        <v>0.7659999999999999</v>
      </c>
      <c r="T115" s="72">
        <v>1966.9361470328731</v>
      </c>
      <c r="U115" s="73">
        <v>3391.8896395350353</v>
      </c>
      <c r="V115" s="45">
        <f t="shared" si="2"/>
        <v>0.13</v>
      </c>
      <c r="W115" s="66">
        <v>0.9</v>
      </c>
    </row>
    <row r="116" spans="1:23" ht="14.25" customHeight="1" x14ac:dyDescent="0.3">
      <c r="A116" s="63" t="s">
        <v>350</v>
      </c>
      <c r="B116" s="45" t="s">
        <v>351</v>
      </c>
      <c r="C116" s="45" t="s">
        <v>112</v>
      </c>
      <c r="D116" s="45" t="s">
        <v>109</v>
      </c>
      <c r="E116" s="63" t="s">
        <v>123</v>
      </c>
      <c r="F116" s="63" t="s">
        <v>115</v>
      </c>
      <c r="G116" s="64" t="str">
        <f t="shared" si="4"/>
        <v>Not Eligible</v>
      </c>
      <c r="H116" s="71" t="e">
        <v>#N/A</v>
      </c>
      <c r="I116" s="71" t="e">
        <v>#N/A</v>
      </c>
      <c r="J116" s="71" t="e">
        <v>#N/A</v>
      </c>
      <c r="K116" s="66">
        <v>0.8</v>
      </c>
      <c r="L116" s="66">
        <v>1</v>
      </c>
      <c r="M116" s="67">
        <v>12</v>
      </c>
      <c r="N116" s="68">
        <v>390</v>
      </c>
      <c r="O116" s="69">
        <f t="shared" si="1"/>
        <v>25</v>
      </c>
      <c r="P116" s="69">
        <v>1325.425371</v>
      </c>
      <c r="Q116" s="69">
        <v>1855.595519</v>
      </c>
      <c r="R116" s="66">
        <v>0.03</v>
      </c>
      <c r="S116" s="67">
        <v>0.7659999999999999</v>
      </c>
      <c r="T116" s="81">
        <v>172676.3407245258</v>
      </c>
      <c r="U116" s="75">
        <v>35305.844379786402</v>
      </c>
      <c r="V116" s="45">
        <f t="shared" si="2"/>
        <v>0.04</v>
      </c>
      <c r="W116" s="66">
        <v>0.9</v>
      </c>
    </row>
    <row r="117" spans="1:23" ht="14.25" customHeight="1" x14ac:dyDescent="0.3">
      <c r="A117" s="63" t="s">
        <v>352</v>
      </c>
      <c r="B117" s="45" t="s">
        <v>353</v>
      </c>
      <c r="C117" s="45" t="s">
        <v>136</v>
      </c>
      <c r="D117" s="45" t="s">
        <v>113</v>
      </c>
      <c r="E117" s="63" t="s">
        <v>114</v>
      </c>
      <c r="F117" s="63" t="s">
        <v>126</v>
      </c>
      <c r="G117" s="64" t="str">
        <f t="shared" si="4"/>
        <v>Not Eligible</v>
      </c>
      <c r="H117" s="71">
        <v>33386.800000000003</v>
      </c>
      <c r="I117" s="71">
        <v>27527.599999999999</v>
      </c>
      <c r="J117" s="71">
        <v>21688</v>
      </c>
      <c r="K117" s="66">
        <v>0.8</v>
      </c>
      <c r="L117" s="66">
        <v>1</v>
      </c>
      <c r="M117" s="67">
        <v>12</v>
      </c>
      <c r="N117" s="68">
        <v>13.5</v>
      </c>
      <c r="O117" s="69">
        <f t="shared" si="1"/>
        <v>15</v>
      </c>
      <c r="P117" s="69">
        <v>650.09150220000004</v>
      </c>
      <c r="Q117" s="69">
        <v>650.09150220000004</v>
      </c>
      <c r="R117" s="66">
        <v>0.03</v>
      </c>
      <c r="S117" s="67">
        <v>0.68420000000000003</v>
      </c>
      <c r="T117" s="72">
        <v>3128.9534537393261</v>
      </c>
      <c r="U117" s="73">
        <v>4763.9928289253794</v>
      </c>
      <c r="V117" s="45">
        <f t="shared" si="2"/>
        <v>0.11</v>
      </c>
      <c r="W117" s="66">
        <v>0.9</v>
      </c>
    </row>
    <row r="118" spans="1:23" ht="14.25" customHeight="1" x14ac:dyDescent="0.3">
      <c r="A118" s="63" t="s">
        <v>354</v>
      </c>
      <c r="B118" s="45" t="s">
        <v>355</v>
      </c>
      <c r="C118" s="45" t="s">
        <v>112</v>
      </c>
      <c r="D118" s="45" t="s">
        <v>113</v>
      </c>
      <c r="E118" s="63" t="s">
        <v>119</v>
      </c>
      <c r="F118" s="63" t="s">
        <v>115</v>
      </c>
      <c r="G118" s="64" t="str">
        <f t="shared" si="4"/>
        <v>Not Eligible</v>
      </c>
      <c r="H118" s="71">
        <v>3554.8</v>
      </c>
      <c r="I118" s="71">
        <v>3824.6000000000004</v>
      </c>
      <c r="J118" s="71">
        <v>3876.2</v>
      </c>
      <c r="K118" s="66">
        <v>0.8</v>
      </c>
      <c r="L118" s="66">
        <v>1</v>
      </c>
      <c r="M118" s="67">
        <v>12</v>
      </c>
      <c r="N118" s="68">
        <v>40.44</v>
      </c>
      <c r="O118" s="69">
        <f t="shared" si="1"/>
        <v>15</v>
      </c>
      <c r="P118" s="69">
        <v>588.11935960000005</v>
      </c>
      <c r="Q118" s="69">
        <v>705.74323159999994</v>
      </c>
      <c r="R118" s="66">
        <v>0.03</v>
      </c>
      <c r="S118" s="67">
        <v>0.7659999999999999</v>
      </c>
      <c r="T118" s="72">
        <v>7110.6329226779017</v>
      </c>
      <c r="U118" s="73">
        <v>13611.566900569245</v>
      </c>
      <c r="V118" s="45">
        <f t="shared" si="2"/>
        <v>0.11</v>
      </c>
      <c r="W118" s="66">
        <v>0.9</v>
      </c>
    </row>
    <row r="119" spans="1:23" ht="14.25" customHeight="1" x14ac:dyDescent="0.3">
      <c r="A119" s="63" t="s">
        <v>356</v>
      </c>
      <c r="B119" s="45" t="s">
        <v>357</v>
      </c>
      <c r="C119" s="45" t="s">
        <v>105</v>
      </c>
      <c r="D119" s="45" t="s">
        <v>106</v>
      </c>
      <c r="E119" s="63" t="s">
        <v>114</v>
      </c>
      <c r="F119" s="63" t="s">
        <v>115</v>
      </c>
      <c r="G119" s="64" t="str">
        <f t="shared" si="4"/>
        <v>Not Eligible</v>
      </c>
      <c r="H119" s="71">
        <v>332958.59999999998</v>
      </c>
      <c r="I119" s="71">
        <v>300754.39999999997</v>
      </c>
      <c r="J119" s="71">
        <v>277920.60000000003</v>
      </c>
      <c r="K119" s="66">
        <v>0.8</v>
      </c>
      <c r="L119" s="66">
        <v>1</v>
      </c>
      <c r="M119" s="67">
        <v>12</v>
      </c>
      <c r="N119" s="68">
        <v>40.44</v>
      </c>
      <c r="O119" s="69">
        <f t="shared" si="1"/>
        <v>15</v>
      </c>
      <c r="P119" s="69">
        <v>603.06939599999998</v>
      </c>
      <c r="Q119" s="69">
        <v>723.68327520000003</v>
      </c>
      <c r="R119" s="66">
        <v>0.03</v>
      </c>
      <c r="S119" s="67">
        <v>0.81889999999999996</v>
      </c>
      <c r="T119" s="72">
        <v>3053.5306724000002</v>
      </c>
      <c r="U119" s="73">
        <v>4986.3642355175762</v>
      </c>
      <c r="V119" s="45">
        <f t="shared" si="2"/>
        <v>0.17</v>
      </c>
      <c r="W119" s="66">
        <v>0.9</v>
      </c>
    </row>
    <row r="120" spans="1:23" ht="14.25" customHeight="1" x14ac:dyDescent="0.3">
      <c r="A120" s="63" t="s">
        <v>358</v>
      </c>
      <c r="B120" s="45" t="s">
        <v>359</v>
      </c>
      <c r="C120" s="45" t="s">
        <v>118</v>
      </c>
      <c r="D120" s="45" t="s">
        <v>127</v>
      </c>
      <c r="E120" s="63" t="s">
        <v>107</v>
      </c>
      <c r="F120" s="63" t="s">
        <v>108</v>
      </c>
      <c r="G120" s="64" t="str">
        <f t="shared" si="4"/>
        <v>Not Eligible</v>
      </c>
      <c r="H120" s="71">
        <v>478055.6</v>
      </c>
      <c r="I120" s="71">
        <v>418721</v>
      </c>
      <c r="J120" s="71">
        <v>365074.8</v>
      </c>
      <c r="K120" s="66">
        <v>0.8</v>
      </c>
      <c r="L120" s="66">
        <v>1</v>
      </c>
      <c r="M120" s="67">
        <v>12</v>
      </c>
      <c r="N120" s="68">
        <v>13.5</v>
      </c>
      <c r="O120" s="69">
        <f t="shared" si="1"/>
        <v>5</v>
      </c>
      <c r="P120" s="69">
        <v>551.90324139999996</v>
      </c>
      <c r="Q120" s="69">
        <v>551.90324139999996</v>
      </c>
      <c r="R120" s="66">
        <v>0.03</v>
      </c>
      <c r="S120" s="67">
        <v>0.74319999999999997</v>
      </c>
      <c r="T120" s="72">
        <v>534.80611758830651</v>
      </c>
      <c r="U120" s="73">
        <v>982.00668537661659</v>
      </c>
      <c r="V120" s="45">
        <f t="shared" si="2"/>
        <v>0.17</v>
      </c>
      <c r="W120" s="66">
        <v>0.9</v>
      </c>
    </row>
    <row r="121" spans="1:23" ht="14.25" customHeight="1" x14ac:dyDescent="0.3">
      <c r="A121" s="63" t="s">
        <v>360</v>
      </c>
      <c r="B121" s="45" t="s">
        <v>361</v>
      </c>
      <c r="C121" s="45" t="s">
        <v>147</v>
      </c>
      <c r="D121" s="45" t="s">
        <v>106</v>
      </c>
      <c r="E121" s="63" t="s">
        <v>107</v>
      </c>
      <c r="F121" s="63" t="s">
        <v>108</v>
      </c>
      <c r="G121" s="64" t="str">
        <f t="shared" si="4"/>
        <v>Not Eligible</v>
      </c>
      <c r="H121" s="71">
        <v>452767.60000000003</v>
      </c>
      <c r="I121" s="71">
        <v>495410</v>
      </c>
      <c r="J121" s="71">
        <v>526809.80000000005</v>
      </c>
      <c r="K121" s="66">
        <v>0.8</v>
      </c>
      <c r="L121" s="66">
        <v>1</v>
      </c>
      <c r="M121" s="67">
        <v>12</v>
      </c>
      <c r="N121" s="68">
        <v>13.5</v>
      </c>
      <c r="O121" s="69">
        <f t="shared" si="1"/>
        <v>5</v>
      </c>
      <c r="P121" s="69">
        <v>493.69661500000001</v>
      </c>
      <c r="Q121" s="69">
        <v>691.17526099999998</v>
      </c>
      <c r="R121" s="66">
        <v>0.03</v>
      </c>
      <c r="S121" s="67">
        <v>0.68420000000000003</v>
      </c>
      <c r="T121" s="74">
        <v>8483.8499159663643</v>
      </c>
      <c r="U121" s="75">
        <v>7362.0655556750798</v>
      </c>
      <c r="V121" s="45">
        <f t="shared" si="2"/>
        <v>0.17</v>
      </c>
      <c r="W121" s="66">
        <v>0.9</v>
      </c>
    </row>
    <row r="122" spans="1:23" ht="14.25" customHeight="1" x14ac:dyDescent="0.3">
      <c r="A122" s="63" t="s">
        <v>362</v>
      </c>
      <c r="B122" s="45" t="s">
        <v>363</v>
      </c>
      <c r="C122" s="45" t="s">
        <v>118</v>
      </c>
      <c r="D122" s="45" t="s">
        <v>127</v>
      </c>
      <c r="E122" s="63" t="s">
        <v>119</v>
      </c>
      <c r="F122" s="63" t="s">
        <v>115</v>
      </c>
      <c r="G122" s="64" t="str">
        <f t="shared" si="4"/>
        <v>Not Eligible</v>
      </c>
      <c r="H122" s="71">
        <v>33581</v>
      </c>
      <c r="I122" s="71">
        <v>29090.2</v>
      </c>
      <c r="J122" s="71">
        <v>27105.8</v>
      </c>
      <c r="K122" s="66">
        <v>0.8</v>
      </c>
      <c r="L122" s="66">
        <v>1</v>
      </c>
      <c r="M122" s="67">
        <v>12</v>
      </c>
      <c r="N122" s="68">
        <v>40.44</v>
      </c>
      <c r="O122" s="69">
        <f t="shared" si="1"/>
        <v>15</v>
      </c>
      <c r="P122" s="69">
        <v>551.90324139999996</v>
      </c>
      <c r="Q122" s="69">
        <v>772.66453799999999</v>
      </c>
      <c r="R122" s="66">
        <v>0.03</v>
      </c>
      <c r="S122" s="67">
        <v>0.74319999999999997</v>
      </c>
      <c r="T122" s="72">
        <v>5292.8905868805086</v>
      </c>
      <c r="U122" s="73">
        <v>6825.5714629263684</v>
      </c>
      <c r="V122" s="45">
        <f t="shared" si="2"/>
        <v>0.17</v>
      </c>
      <c r="W122" s="66">
        <v>0.9</v>
      </c>
    </row>
    <row r="123" spans="1:23" ht="14.25" customHeight="1" x14ac:dyDescent="0.3">
      <c r="A123" s="63" t="s">
        <v>364</v>
      </c>
      <c r="B123" s="45" t="s">
        <v>365</v>
      </c>
      <c r="C123" s="45" t="s">
        <v>136</v>
      </c>
      <c r="D123" s="45" t="s">
        <v>113</v>
      </c>
      <c r="E123" s="63"/>
      <c r="F123" s="63" t="s">
        <v>115</v>
      </c>
      <c r="G123" s="64" t="str">
        <f t="shared" si="4"/>
        <v>Not Eligible</v>
      </c>
      <c r="H123" s="71" t="e">
        <v>#N/A</v>
      </c>
      <c r="I123" s="71" t="e">
        <v>#N/A</v>
      </c>
      <c r="J123" s="71" t="e">
        <v>#N/A</v>
      </c>
      <c r="K123" s="66">
        <v>0.8</v>
      </c>
      <c r="L123" s="66">
        <v>1</v>
      </c>
      <c r="M123" s="67">
        <v>12</v>
      </c>
      <c r="N123" s="68">
        <v>40.44</v>
      </c>
      <c r="O123" s="69">
        <f t="shared" si="1"/>
        <v>15</v>
      </c>
      <c r="P123" s="69">
        <v>650.09150220000004</v>
      </c>
      <c r="Q123" s="69">
        <v>780.10980270000005</v>
      </c>
      <c r="R123" s="66">
        <v>0.03</v>
      </c>
      <c r="S123" s="67">
        <v>0.76080000000000003</v>
      </c>
      <c r="T123" s="74">
        <v>3259.7875359857308</v>
      </c>
      <c r="U123" s="75">
        <v>4235.4937501481299</v>
      </c>
      <c r="V123" s="45">
        <f t="shared" si="2"/>
        <v>0.11</v>
      </c>
      <c r="W123" s="66">
        <v>0.9</v>
      </c>
    </row>
    <row r="124" spans="1:23" ht="14.25" customHeight="1" x14ac:dyDescent="0.3">
      <c r="A124" s="63" t="s">
        <v>366</v>
      </c>
      <c r="B124" s="45" t="s">
        <v>367</v>
      </c>
      <c r="C124" s="45" t="s">
        <v>147</v>
      </c>
      <c r="D124" s="45" t="s">
        <v>106</v>
      </c>
      <c r="E124" s="63" t="s">
        <v>107</v>
      </c>
      <c r="F124" s="63" t="s">
        <v>108</v>
      </c>
      <c r="G124" s="64" t="str">
        <f t="shared" si="4"/>
        <v>Not Eligible</v>
      </c>
      <c r="H124" s="71">
        <v>272498.60000000003</v>
      </c>
      <c r="I124" s="71">
        <v>306628.2</v>
      </c>
      <c r="J124" s="71">
        <v>327906.59999999998</v>
      </c>
      <c r="K124" s="66">
        <v>0.8</v>
      </c>
      <c r="L124" s="66">
        <v>1</v>
      </c>
      <c r="M124" s="67">
        <v>12</v>
      </c>
      <c r="N124" s="68">
        <v>13.5</v>
      </c>
      <c r="O124" s="69">
        <f t="shared" si="1"/>
        <v>5</v>
      </c>
      <c r="P124" s="69">
        <v>493.69661500000001</v>
      </c>
      <c r="Q124" s="69">
        <v>296.21796899999998</v>
      </c>
      <c r="R124" s="66">
        <v>0.03</v>
      </c>
      <c r="S124" s="67">
        <v>0.81889999999999996</v>
      </c>
      <c r="T124" s="72">
        <v>619.45223240542009</v>
      </c>
      <c r="U124" s="73">
        <v>1256.37656161059</v>
      </c>
      <c r="V124" s="45">
        <f t="shared" si="2"/>
        <v>0.17</v>
      </c>
      <c r="W124" s="66">
        <v>0.9</v>
      </c>
    </row>
    <row r="125" spans="1:23" ht="14.25" customHeight="1" x14ac:dyDescent="0.3">
      <c r="A125" s="63" t="s">
        <v>368</v>
      </c>
      <c r="B125" s="45" t="s">
        <v>369</v>
      </c>
      <c r="C125" s="45" t="s">
        <v>112</v>
      </c>
      <c r="D125" s="45" t="s">
        <v>109</v>
      </c>
      <c r="E125" s="63" t="s">
        <v>123</v>
      </c>
      <c r="F125" s="63" t="s">
        <v>115</v>
      </c>
      <c r="G125" s="64" t="str">
        <f t="shared" si="4"/>
        <v>Not Eligible</v>
      </c>
      <c r="H125" s="71">
        <v>86069.400000000009</v>
      </c>
      <c r="I125" s="71">
        <v>89547.199999999997</v>
      </c>
      <c r="J125" s="71">
        <v>96786.599999999991</v>
      </c>
      <c r="K125" s="66">
        <v>0.8</v>
      </c>
      <c r="L125" s="66">
        <v>1</v>
      </c>
      <c r="M125" s="67">
        <v>12</v>
      </c>
      <c r="N125" s="68">
        <v>390</v>
      </c>
      <c r="O125" s="69">
        <f t="shared" si="1"/>
        <v>25</v>
      </c>
      <c r="P125" s="69">
        <v>1325.425371</v>
      </c>
      <c r="Q125" s="69">
        <v>1590.5104449999999</v>
      </c>
      <c r="R125" s="66">
        <v>0.03</v>
      </c>
      <c r="S125" s="67">
        <v>0.7659999999999999</v>
      </c>
      <c r="T125" s="72">
        <v>50076.282409625725</v>
      </c>
      <c r="U125" s="73">
        <v>42833.847114538534</v>
      </c>
      <c r="V125" s="45">
        <f t="shared" si="2"/>
        <v>0.04</v>
      </c>
      <c r="W125" s="66">
        <v>0.9</v>
      </c>
    </row>
    <row r="126" spans="1:23" ht="14.25" customHeight="1" x14ac:dyDescent="0.3">
      <c r="A126" s="63" t="s">
        <v>370</v>
      </c>
      <c r="B126" s="45" t="s">
        <v>371</v>
      </c>
      <c r="C126" s="45" t="s">
        <v>136</v>
      </c>
      <c r="D126" s="45" t="s">
        <v>109</v>
      </c>
      <c r="E126" s="63" t="s">
        <v>123</v>
      </c>
      <c r="F126" s="63" t="s">
        <v>115</v>
      </c>
      <c r="G126" s="64" t="str">
        <f t="shared" si="4"/>
        <v>Not Eligible</v>
      </c>
      <c r="H126" s="71">
        <v>30081</v>
      </c>
      <c r="I126" s="71">
        <v>30292.2</v>
      </c>
      <c r="J126" s="71">
        <v>28836.399999999998</v>
      </c>
      <c r="K126" s="66">
        <v>0.8</v>
      </c>
      <c r="L126" s="66">
        <v>1</v>
      </c>
      <c r="M126" s="67">
        <v>12</v>
      </c>
      <c r="N126" s="68">
        <v>390</v>
      </c>
      <c r="O126" s="69">
        <f t="shared" si="1"/>
        <v>25</v>
      </c>
      <c r="P126" s="69">
        <v>1472.623308</v>
      </c>
      <c r="Q126" s="69">
        <v>883.57398499999999</v>
      </c>
      <c r="R126" s="66">
        <v>0.03</v>
      </c>
      <c r="S126" s="67">
        <v>0.76080000000000003</v>
      </c>
      <c r="T126" s="72">
        <v>36253.915563083639</v>
      </c>
      <c r="U126" s="78">
        <v>29935.048019349098</v>
      </c>
      <c r="V126" s="45">
        <f t="shared" si="2"/>
        <v>0.04</v>
      </c>
      <c r="W126" s="66">
        <v>0.9</v>
      </c>
    </row>
    <row r="127" spans="1:23" ht="14.25" customHeight="1" x14ac:dyDescent="0.3">
      <c r="A127" s="63" t="s">
        <v>372</v>
      </c>
      <c r="B127" s="45" t="s">
        <v>373</v>
      </c>
      <c r="C127" s="45" t="s">
        <v>130</v>
      </c>
      <c r="D127" s="45" t="s">
        <v>106</v>
      </c>
      <c r="E127" s="63" t="s">
        <v>114</v>
      </c>
      <c r="F127" s="63" t="s">
        <v>108</v>
      </c>
      <c r="G127" s="64" t="str">
        <f t="shared" si="4"/>
        <v>Not Eligible</v>
      </c>
      <c r="H127" s="71">
        <v>59218.399999999994</v>
      </c>
      <c r="I127" s="71">
        <v>60025.599999999999</v>
      </c>
      <c r="J127" s="71">
        <v>58486.000000000007</v>
      </c>
      <c r="K127" s="66">
        <v>0.8</v>
      </c>
      <c r="L127" s="66">
        <v>1</v>
      </c>
      <c r="M127" s="67">
        <v>12</v>
      </c>
      <c r="N127" s="68">
        <v>13.5</v>
      </c>
      <c r="O127" s="69">
        <f t="shared" si="1"/>
        <v>15</v>
      </c>
      <c r="P127" s="69">
        <v>546.30694100000005</v>
      </c>
      <c r="Q127" s="69">
        <v>437.0455528</v>
      </c>
      <c r="R127" s="66">
        <v>0.03</v>
      </c>
      <c r="S127" s="67">
        <v>0.70940000000000003</v>
      </c>
      <c r="T127" s="72">
        <v>1587.2196486940666</v>
      </c>
      <c r="U127" s="73">
        <v>2940.8846919245411</v>
      </c>
      <c r="V127" s="45">
        <f t="shared" si="2"/>
        <v>0.17</v>
      </c>
      <c r="W127" s="66">
        <v>0.9</v>
      </c>
    </row>
    <row r="128" spans="1:23" ht="14.25" customHeight="1" x14ac:dyDescent="0.3">
      <c r="A128" s="63" t="s">
        <v>374</v>
      </c>
      <c r="B128" s="45" t="s">
        <v>375</v>
      </c>
      <c r="C128" s="45" t="s">
        <v>118</v>
      </c>
      <c r="D128" s="45" t="s">
        <v>106</v>
      </c>
      <c r="E128" s="63" t="s">
        <v>107</v>
      </c>
      <c r="F128" s="63" t="s">
        <v>108</v>
      </c>
      <c r="G128" s="64" t="str">
        <f t="shared" si="4"/>
        <v>Not Eligible</v>
      </c>
      <c r="H128" s="71">
        <v>406250.8</v>
      </c>
      <c r="I128" s="71">
        <v>320669.8</v>
      </c>
      <c r="J128" s="71">
        <v>255873.2</v>
      </c>
      <c r="K128" s="66">
        <v>0.8</v>
      </c>
      <c r="L128" s="66">
        <v>1</v>
      </c>
      <c r="M128" s="67">
        <v>12</v>
      </c>
      <c r="N128" s="68">
        <v>13.5</v>
      </c>
      <c r="O128" s="69">
        <f t="shared" si="1"/>
        <v>5</v>
      </c>
      <c r="P128" s="69">
        <v>538.36166230000003</v>
      </c>
      <c r="Q128" s="69">
        <v>323.01699739999998</v>
      </c>
      <c r="R128" s="66">
        <v>0.03</v>
      </c>
      <c r="S128" s="67">
        <v>0.74319999999999997</v>
      </c>
      <c r="T128" s="72">
        <v>374.44540634568256</v>
      </c>
      <c r="U128" s="73">
        <v>732.05785428067361</v>
      </c>
      <c r="V128" s="45">
        <f t="shared" si="2"/>
        <v>0.17</v>
      </c>
      <c r="W128" s="66">
        <v>0.9</v>
      </c>
    </row>
    <row r="129" spans="1:23" ht="14.25" customHeight="1" x14ac:dyDescent="0.3">
      <c r="A129" s="63" t="s">
        <v>376</v>
      </c>
      <c r="B129" s="45" t="s">
        <v>377</v>
      </c>
      <c r="C129" s="45" t="s">
        <v>118</v>
      </c>
      <c r="D129" s="45" t="s">
        <v>106</v>
      </c>
      <c r="E129" s="63" t="s">
        <v>114</v>
      </c>
      <c r="F129" s="63" t="s">
        <v>108</v>
      </c>
      <c r="G129" s="64" t="str">
        <f t="shared" si="4"/>
        <v>Not Eligible</v>
      </c>
      <c r="H129" s="71">
        <v>3034793.2</v>
      </c>
      <c r="I129" s="71">
        <v>2584734.4000000004</v>
      </c>
      <c r="J129" s="71">
        <v>2197532.6</v>
      </c>
      <c r="K129" s="66">
        <v>0.8</v>
      </c>
      <c r="L129" s="66">
        <v>1</v>
      </c>
      <c r="M129" s="67">
        <v>12</v>
      </c>
      <c r="N129" s="68">
        <v>13.5</v>
      </c>
      <c r="O129" s="69">
        <f t="shared" si="1"/>
        <v>15</v>
      </c>
      <c r="P129" s="69">
        <v>538.36166230000003</v>
      </c>
      <c r="Q129" s="69">
        <v>646.03399469999999</v>
      </c>
      <c r="R129" s="66">
        <v>0.03</v>
      </c>
      <c r="S129" s="67">
        <v>0.74319999999999997</v>
      </c>
      <c r="T129" s="72">
        <v>1501.7215825168407</v>
      </c>
      <c r="U129" s="73">
        <v>2531.9745120737552</v>
      </c>
      <c r="V129" s="45">
        <f t="shared" si="2"/>
        <v>0.17</v>
      </c>
      <c r="W129" s="66">
        <v>0.9</v>
      </c>
    </row>
    <row r="130" spans="1:23" ht="14.25" customHeight="1" x14ac:dyDescent="0.3">
      <c r="A130" s="63" t="s">
        <v>378</v>
      </c>
      <c r="B130" s="45" t="s">
        <v>379</v>
      </c>
      <c r="C130" s="45" t="s">
        <v>136</v>
      </c>
      <c r="D130" s="45" t="s">
        <v>113</v>
      </c>
      <c r="E130" s="63"/>
      <c r="F130" s="63" t="s">
        <v>115</v>
      </c>
      <c r="G130" s="64" t="str">
        <f t="shared" si="4"/>
        <v>Not Eligible</v>
      </c>
      <c r="H130" s="71" t="e">
        <v>#N/A</v>
      </c>
      <c r="I130" s="71" t="e">
        <v>#N/A</v>
      </c>
      <c r="J130" s="71" t="e">
        <v>#N/A</v>
      </c>
      <c r="K130" s="66">
        <v>0.8</v>
      </c>
      <c r="L130" s="66">
        <v>1</v>
      </c>
      <c r="M130" s="67">
        <v>12</v>
      </c>
      <c r="N130" s="68">
        <v>40.44</v>
      </c>
      <c r="O130" s="69">
        <f t="shared" si="1"/>
        <v>15</v>
      </c>
      <c r="P130" s="69">
        <v>650.09150220000004</v>
      </c>
      <c r="Q130" s="69">
        <v>780.10980270000005</v>
      </c>
      <c r="R130" s="66">
        <v>0.03</v>
      </c>
      <c r="S130" s="67">
        <v>0.76080000000000003</v>
      </c>
      <c r="T130" s="74">
        <v>3259.7875359857308</v>
      </c>
      <c r="U130" s="75">
        <v>4235.4937501481299</v>
      </c>
      <c r="V130" s="45">
        <f t="shared" si="2"/>
        <v>0.11</v>
      </c>
      <c r="W130" s="66">
        <v>0.9</v>
      </c>
    </row>
    <row r="131" spans="1:23" ht="14.25" customHeight="1" x14ac:dyDescent="0.3">
      <c r="A131" s="63" t="s">
        <v>380</v>
      </c>
      <c r="B131" s="45" t="s">
        <v>381</v>
      </c>
      <c r="C131" s="45" t="s">
        <v>112</v>
      </c>
      <c r="D131" s="45" t="s">
        <v>109</v>
      </c>
      <c r="E131" s="63" t="s">
        <v>123</v>
      </c>
      <c r="F131" s="63" t="s">
        <v>115</v>
      </c>
      <c r="G131" s="64" t="str">
        <f t="shared" si="4"/>
        <v>Not Eligible</v>
      </c>
      <c r="H131" s="71">
        <v>30654.000000000004</v>
      </c>
      <c r="I131" s="71">
        <v>30816.199999999997</v>
      </c>
      <c r="J131" s="71">
        <v>29916.800000000003</v>
      </c>
      <c r="K131" s="66">
        <v>0.8</v>
      </c>
      <c r="L131" s="66">
        <v>1</v>
      </c>
      <c r="M131" s="67">
        <v>12</v>
      </c>
      <c r="N131" s="68">
        <v>390</v>
      </c>
      <c r="O131" s="69">
        <f t="shared" si="1"/>
        <v>25</v>
      </c>
      <c r="P131" s="69">
        <v>1325.425371</v>
      </c>
      <c r="Q131" s="69">
        <v>1855.595519</v>
      </c>
      <c r="R131" s="66">
        <v>0.03</v>
      </c>
      <c r="S131" s="67">
        <v>0.7659999999999999</v>
      </c>
      <c r="T131" s="72">
        <v>98102.462208631434</v>
      </c>
      <c r="U131" s="73">
        <v>61882.282079804674</v>
      </c>
      <c r="V131" s="45">
        <f t="shared" si="2"/>
        <v>0.04</v>
      </c>
      <c r="W131" s="66">
        <v>0.9</v>
      </c>
    </row>
    <row r="132" spans="1:23" ht="14.25" customHeight="1" x14ac:dyDescent="0.3">
      <c r="A132" s="63" t="s">
        <v>382</v>
      </c>
      <c r="B132" s="45" t="s">
        <v>383</v>
      </c>
      <c r="C132" s="45" t="s">
        <v>105</v>
      </c>
      <c r="D132" s="45" t="s">
        <v>113</v>
      </c>
      <c r="E132" s="63" t="s">
        <v>123</v>
      </c>
      <c r="F132" s="63" t="s">
        <v>115</v>
      </c>
      <c r="G132" s="64" t="str">
        <f t="shared" si="4"/>
        <v>Not Eligible</v>
      </c>
      <c r="H132" s="71">
        <v>37531</v>
      </c>
      <c r="I132" s="71">
        <v>30378.2</v>
      </c>
      <c r="J132" s="71">
        <v>22841.599999999999</v>
      </c>
      <c r="K132" s="66">
        <v>0.8</v>
      </c>
      <c r="L132" s="66">
        <v>1</v>
      </c>
      <c r="M132" s="67">
        <v>12</v>
      </c>
      <c r="N132" s="68">
        <v>390</v>
      </c>
      <c r="O132" s="69">
        <f t="shared" si="1"/>
        <v>25</v>
      </c>
      <c r="P132" s="69">
        <v>811.19980080000005</v>
      </c>
      <c r="Q132" s="69">
        <v>973.43976099999998</v>
      </c>
      <c r="R132" s="66">
        <v>0.03</v>
      </c>
      <c r="S132" s="67">
        <v>0.81889999999999996</v>
      </c>
      <c r="T132" s="72">
        <v>25220.617726421748</v>
      </c>
      <c r="U132" s="73">
        <v>28880.432381436229</v>
      </c>
      <c r="V132" s="45">
        <f t="shared" si="2"/>
        <v>0.11</v>
      </c>
      <c r="W132" s="66">
        <v>0.9</v>
      </c>
    </row>
    <row r="133" spans="1:23" ht="14.25" customHeight="1" x14ac:dyDescent="0.3">
      <c r="A133" s="63" t="s">
        <v>384</v>
      </c>
      <c r="B133" s="45" t="s">
        <v>385</v>
      </c>
      <c r="C133" s="45" t="s">
        <v>105</v>
      </c>
      <c r="D133" s="45" t="s">
        <v>106</v>
      </c>
      <c r="E133" s="63" t="s">
        <v>114</v>
      </c>
      <c r="F133" s="63" t="s">
        <v>108</v>
      </c>
      <c r="G133" s="64" t="str">
        <f t="shared" si="4"/>
        <v>Not Eligible</v>
      </c>
      <c r="H133" s="71">
        <v>2374258.6</v>
      </c>
      <c r="I133" s="71">
        <v>2119296.1999999997</v>
      </c>
      <c r="J133" s="71">
        <v>1869474.0000000002</v>
      </c>
      <c r="K133" s="66">
        <v>0.8</v>
      </c>
      <c r="L133" s="66">
        <v>1</v>
      </c>
      <c r="M133" s="67">
        <v>12</v>
      </c>
      <c r="N133" s="68">
        <v>13.5</v>
      </c>
      <c r="O133" s="69">
        <f t="shared" si="1"/>
        <v>15</v>
      </c>
      <c r="P133" s="69">
        <v>603.06939599999998</v>
      </c>
      <c r="Q133" s="69">
        <v>361.84163760000001</v>
      </c>
      <c r="R133" s="66">
        <v>0.03</v>
      </c>
      <c r="S133" s="67">
        <v>0.81889999999999996</v>
      </c>
      <c r="T133" s="72">
        <v>1189.3731930783247</v>
      </c>
      <c r="U133" s="73">
        <v>2763.4077840351083</v>
      </c>
      <c r="V133" s="45">
        <f t="shared" si="2"/>
        <v>0.17</v>
      </c>
      <c r="W133" s="66">
        <v>0.9</v>
      </c>
    </row>
    <row r="134" spans="1:23" ht="14.25" customHeight="1" x14ac:dyDescent="0.3">
      <c r="A134" s="63" t="s">
        <v>386</v>
      </c>
      <c r="B134" s="45" t="s">
        <v>387</v>
      </c>
      <c r="C134" s="45" t="s">
        <v>136</v>
      </c>
      <c r="D134" s="45" t="s">
        <v>113</v>
      </c>
      <c r="E134" s="63" t="s">
        <v>119</v>
      </c>
      <c r="F134" s="63" t="s">
        <v>115</v>
      </c>
      <c r="G134" s="64" t="str">
        <f t="shared" si="4"/>
        <v>Not Eligible</v>
      </c>
      <c r="H134" s="71" t="e">
        <v>#N/A</v>
      </c>
      <c r="I134" s="71" t="e">
        <v>#N/A</v>
      </c>
      <c r="J134" s="71" t="e">
        <v>#N/A</v>
      </c>
      <c r="K134" s="66">
        <v>0.8</v>
      </c>
      <c r="L134" s="66">
        <v>1</v>
      </c>
      <c r="M134" s="67">
        <v>12</v>
      </c>
      <c r="N134" s="68">
        <v>40.44</v>
      </c>
      <c r="O134" s="69">
        <f t="shared" si="1"/>
        <v>15</v>
      </c>
      <c r="P134" s="69">
        <v>650.09150220000004</v>
      </c>
      <c r="Q134" s="69">
        <v>910.12810309999998</v>
      </c>
      <c r="R134" s="66">
        <v>0.03</v>
      </c>
      <c r="S134" s="67">
        <v>0.76080000000000003</v>
      </c>
      <c r="T134" s="72">
        <v>8031.3122525054832</v>
      </c>
      <c r="U134" s="73">
        <v>15023.102269717871</v>
      </c>
      <c r="V134" s="45">
        <f t="shared" si="2"/>
        <v>0.11</v>
      </c>
      <c r="W134" s="66">
        <v>0.9</v>
      </c>
    </row>
    <row r="135" spans="1:23" ht="14.25" customHeight="1" x14ac:dyDescent="0.3">
      <c r="A135" s="63" t="s">
        <v>388</v>
      </c>
      <c r="B135" s="45" t="s">
        <v>389</v>
      </c>
      <c r="C135" s="45" t="s">
        <v>130</v>
      </c>
      <c r="D135" s="45" t="s">
        <v>113</v>
      </c>
      <c r="E135" s="63" t="s">
        <v>119</v>
      </c>
      <c r="F135" s="63" t="s">
        <v>115</v>
      </c>
      <c r="G135" s="64" t="str">
        <f t="shared" si="4"/>
        <v>Not Eligible</v>
      </c>
      <c r="H135" s="71">
        <v>36059</v>
      </c>
      <c r="I135" s="71">
        <v>34861.599999999999</v>
      </c>
      <c r="J135" s="71">
        <v>33646.199999999997</v>
      </c>
      <c r="K135" s="66">
        <v>0.8</v>
      </c>
      <c r="L135" s="66">
        <v>1</v>
      </c>
      <c r="M135" s="67">
        <v>12</v>
      </c>
      <c r="N135" s="68">
        <v>40.44</v>
      </c>
      <c r="O135" s="69">
        <f t="shared" si="1"/>
        <v>15</v>
      </c>
      <c r="P135" s="69">
        <v>743.00257050000005</v>
      </c>
      <c r="Q135" s="69">
        <v>743.00257050000005</v>
      </c>
      <c r="R135" s="66">
        <v>0.03</v>
      </c>
      <c r="S135" s="67">
        <v>0.70940000000000003</v>
      </c>
      <c r="T135" s="72">
        <v>7498.3793894743621</v>
      </c>
      <c r="U135" s="73">
        <v>15695.406261671018</v>
      </c>
      <c r="V135" s="45">
        <f t="shared" si="2"/>
        <v>0.11</v>
      </c>
      <c r="W135" s="66">
        <v>0.9</v>
      </c>
    </row>
    <row r="136" spans="1:23" ht="14.25" customHeight="1" x14ac:dyDescent="0.3">
      <c r="A136" s="63" t="s">
        <v>390</v>
      </c>
      <c r="B136" s="45" t="s">
        <v>391</v>
      </c>
      <c r="C136" s="45" t="s">
        <v>136</v>
      </c>
      <c r="D136" s="45" t="s">
        <v>113</v>
      </c>
      <c r="E136" s="63" t="s">
        <v>114</v>
      </c>
      <c r="F136" s="63" t="s">
        <v>108</v>
      </c>
      <c r="G136" s="64" t="str">
        <f t="shared" si="4"/>
        <v>Not Eligible</v>
      </c>
      <c r="H136" s="71">
        <v>95791.6</v>
      </c>
      <c r="I136" s="71">
        <v>91279.799999999988</v>
      </c>
      <c r="J136" s="71">
        <v>85437.8</v>
      </c>
      <c r="K136" s="66">
        <v>0.8</v>
      </c>
      <c r="L136" s="66">
        <v>1</v>
      </c>
      <c r="M136" s="67">
        <v>12</v>
      </c>
      <c r="N136" s="68">
        <v>13.5</v>
      </c>
      <c r="O136" s="69">
        <f t="shared" si="1"/>
        <v>15</v>
      </c>
      <c r="P136" s="69">
        <v>650.09150220000004</v>
      </c>
      <c r="Q136" s="69">
        <v>520.07320179999999</v>
      </c>
      <c r="R136" s="66">
        <v>0.03</v>
      </c>
      <c r="S136" s="67">
        <v>0.76080000000000003</v>
      </c>
      <c r="T136" s="80">
        <v>1844.5250399157769</v>
      </c>
      <c r="U136" s="73">
        <v>2694.5617824327737</v>
      </c>
      <c r="V136" s="45">
        <f t="shared" si="2"/>
        <v>0.11</v>
      </c>
      <c r="W136" s="66">
        <v>0.9</v>
      </c>
    </row>
    <row r="137" spans="1:23" ht="14.25" customHeight="1" x14ac:dyDescent="0.3">
      <c r="A137" s="63" t="s">
        <v>392</v>
      </c>
      <c r="B137" s="45" t="s">
        <v>393</v>
      </c>
      <c r="C137" s="45" t="s">
        <v>130</v>
      </c>
      <c r="D137" s="45" t="s">
        <v>113</v>
      </c>
      <c r="E137" s="63" t="s">
        <v>114</v>
      </c>
      <c r="F137" s="63" t="s">
        <v>115</v>
      </c>
      <c r="G137" s="64" t="str">
        <f t="shared" si="4"/>
        <v>Not Eligible</v>
      </c>
      <c r="H137" s="71">
        <v>66058.399999999994</v>
      </c>
      <c r="I137" s="71">
        <v>65713</v>
      </c>
      <c r="J137" s="71">
        <v>64441.600000000006</v>
      </c>
      <c r="K137" s="66">
        <v>0.8</v>
      </c>
      <c r="L137" s="66">
        <v>1</v>
      </c>
      <c r="M137" s="67">
        <v>12</v>
      </c>
      <c r="N137" s="68">
        <v>40.44</v>
      </c>
      <c r="O137" s="69">
        <f t="shared" si="1"/>
        <v>15</v>
      </c>
      <c r="P137" s="69">
        <v>743.00257050000005</v>
      </c>
      <c r="Q137" s="69">
        <v>445.80154229999999</v>
      </c>
      <c r="R137" s="66">
        <v>0.03</v>
      </c>
      <c r="S137" s="67">
        <v>0.70940000000000003</v>
      </c>
      <c r="T137" s="72">
        <v>3629.0677971791633</v>
      </c>
      <c r="U137" s="73">
        <v>5418.5182515368615</v>
      </c>
      <c r="V137" s="45">
        <f t="shared" si="2"/>
        <v>0.11</v>
      </c>
      <c r="W137" s="66">
        <v>0.9</v>
      </c>
    </row>
    <row r="138" spans="1:23" ht="14.25" customHeight="1" x14ac:dyDescent="0.3">
      <c r="A138" s="63" t="s">
        <v>394</v>
      </c>
      <c r="B138" s="45" t="s">
        <v>395</v>
      </c>
      <c r="C138" s="45" t="s">
        <v>130</v>
      </c>
      <c r="D138" s="45" t="s">
        <v>106</v>
      </c>
      <c r="E138" s="63" t="s">
        <v>119</v>
      </c>
      <c r="F138" s="63" t="s">
        <v>115</v>
      </c>
      <c r="G138" s="64" t="str">
        <f t="shared" si="4"/>
        <v>Not Eligible</v>
      </c>
      <c r="H138" s="71">
        <v>295777.60000000003</v>
      </c>
      <c r="I138" s="71">
        <v>284577.2</v>
      </c>
      <c r="J138" s="71">
        <v>276416.2</v>
      </c>
      <c r="K138" s="66">
        <v>0.8</v>
      </c>
      <c r="L138" s="66">
        <v>1</v>
      </c>
      <c r="M138" s="67">
        <v>12</v>
      </c>
      <c r="N138" s="68">
        <v>40.44</v>
      </c>
      <c r="O138" s="69">
        <f t="shared" si="1"/>
        <v>15</v>
      </c>
      <c r="P138" s="69">
        <v>546.30694100000005</v>
      </c>
      <c r="Q138" s="69">
        <v>764.82971740000005</v>
      </c>
      <c r="R138" s="66">
        <v>0.03</v>
      </c>
      <c r="S138" s="67">
        <v>0.70940000000000003</v>
      </c>
      <c r="T138" s="72">
        <v>6017.9062315946721</v>
      </c>
      <c r="U138" s="73">
        <v>10317.832689158602</v>
      </c>
      <c r="V138" s="45">
        <f t="shared" si="2"/>
        <v>0.17</v>
      </c>
      <c r="W138" s="66">
        <v>0.9</v>
      </c>
    </row>
    <row r="139" spans="1:23" ht="14.25" customHeight="1" x14ac:dyDescent="0.3">
      <c r="A139" s="63" t="s">
        <v>396</v>
      </c>
      <c r="B139" s="45" t="s">
        <v>397</v>
      </c>
      <c r="C139" s="45" t="s">
        <v>136</v>
      </c>
      <c r="D139" s="45" t="s">
        <v>113</v>
      </c>
      <c r="E139" s="63" t="s">
        <v>114</v>
      </c>
      <c r="F139" s="63" t="s">
        <v>115</v>
      </c>
      <c r="G139" s="64" t="str">
        <f t="shared" si="4"/>
        <v>Not Eligible</v>
      </c>
      <c r="H139" s="71">
        <v>1096032.2000000002</v>
      </c>
      <c r="I139" s="71">
        <v>1038928.0000000001</v>
      </c>
      <c r="J139" s="71">
        <v>982870.8</v>
      </c>
      <c r="K139" s="66">
        <v>0.8</v>
      </c>
      <c r="L139" s="66">
        <v>1</v>
      </c>
      <c r="M139" s="67">
        <v>12</v>
      </c>
      <c r="N139" s="68">
        <v>40.44</v>
      </c>
      <c r="O139" s="69">
        <f t="shared" si="1"/>
        <v>15</v>
      </c>
      <c r="P139" s="69">
        <v>650.09150220000004</v>
      </c>
      <c r="Q139" s="69">
        <v>520.07320179999999</v>
      </c>
      <c r="R139" s="66">
        <v>0.03</v>
      </c>
      <c r="S139" s="67">
        <v>0.68420000000000003</v>
      </c>
      <c r="T139" s="80">
        <v>2369.517867279269</v>
      </c>
      <c r="U139" s="73">
        <v>4139.9154365953746</v>
      </c>
      <c r="V139" s="45">
        <f t="shared" si="2"/>
        <v>0.11</v>
      </c>
      <c r="W139" s="66">
        <v>0.9</v>
      </c>
    </row>
    <row r="140" spans="1:23" ht="14.25" customHeight="1" x14ac:dyDescent="0.3">
      <c r="A140" s="63" t="s">
        <v>398</v>
      </c>
      <c r="B140" s="45" t="s">
        <v>399</v>
      </c>
      <c r="C140" s="45" t="s">
        <v>112</v>
      </c>
      <c r="D140" s="45" t="s">
        <v>113</v>
      </c>
      <c r="E140" s="63" t="s">
        <v>123</v>
      </c>
      <c r="F140" s="63" t="s">
        <v>115</v>
      </c>
      <c r="G140" s="64" t="str">
        <f t="shared" si="4"/>
        <v>Not Eligible</v>
      </c>
      <c r="H140" s="71">
        <v>194102.8</v>
      </c>
      <c r="I140" s="71">
        <v>195727.8</v>
      </c>
      <c r="J140" s="71">
        <v>171992.59999999998</v>
      </c>
      <c r="K140" s="66">
        <v>0.8</v>
      </c>
      <c r="L140" s="66">
        <v>1</v>
      </c>
      <c r="M140" s="67">
        <v>12</v>
      </c>
      <c r="N140" s="68">
        <v>390</v>
      </c>
      <c r="O140" s="69">
        <f t="shared" si="1"/>
        <v>25</v>
      </c>
      <c r="P140" s="69">
        <v>588.11935960000005</v>
      </c>
      <c r="Q140" s="69">
        <v>823.36710349999998</v>
      </c>
      <c r="R140" s="66">
        <v>0.03</v>
      </c>
      <c r="S140" s="67">
        <v>0.7659999999999999</v>
      </c>
      <c r="T140" s="72">
        <v>13462.854740753246</v>
      </c>
      <c r="U140" s="73">
        <v>21309.92449511397</v>
      </c>
      <c r="V140" s="45">
        <f t="shared" si="2"/>
        <v>0.11</v>
      </c>
      <c r="W140" s="66">
        <v>0.9</v>
      </c>
    </row>
    <row r="141" spans="1:23" ht="14.25" customHeight="1" x14ac:dyDescent="0.3">
      <c r="A141" s="63" t="s">
        <v>400</v>
      </c>
      <c r="B141" s="45" t="s">
        <v>401</v>
      </c>
      <c r="C141" s="45" t="s">
        <v>112</v>
      </c>
      <c r="D141" s="45" t="s">
        <v>109</v>
      </c>
      <c r="E141" s="63" t="s">
        <v>123</v>
      </c>
      <c r="F141" s="63" t="s">
        <v>115</v>
      </c>
      <c r="G141" s="64" t="str">
        <f t="shared" si="4"/>
        <v>Not Eligible</v>
      </c>
      <c r="H141" s="71">
        <v>42611.8</v>
      </c>
      <c r="I141" s="71">
        <v>47857</v>
      </c>
      <c r="J141" s="71">
        <v>51449.8</v>
      </c>
      <c r="K141" s="66">
        <v>0.8</v>
      </c>
      <c r="L141" s="66">
        <v>1</v>
      </c>
      <c r="M141" s="67">
        <v>12</v>
      </c>
      <c r="N141" s="68">
        <v>390</v>
      </c>
      <c r="O141" s="69">
        <f t="shared" si="1"/>
        <v>25</v>
      </c>
      <c r="P141" s="69">
        <v>1325.425371</v>
      </c>
      <c r="Q141" s="69">
        <v>795.25522260000002</v>
      </c>
      <c r="R141" s="66">
        <v>0.03</v>
      </c>
      <c r="S141" s="67">
        <v>0.7659999999999999</v>
      </c>
      <c r="T141" s="72">
        <v>22315.841977165659</v>
      </c>
      <c r="U141" s="73">
        <v>25384.763048023822</v>
      </c>
      <c r="V141" s="45">
        <f t="shared" si="2"/>
        <v>0.04</v>
      </c>
      <c r="W141" s="66">
        <v>0.9</v>
      </c>
    </row>
    <row r="142" spans="1:23" ht="14.25" customHeight="1" x14ac:dyDescent="0.3">
      <c r="A142" s="63" t="s">
        <v>402</v>
      </c>
      <c r="B142" s="45" t="s">
        <v>403</v>
      </c>
      <c r="C142" s="45" t="s">
        <v>105</v>
      </c>
      <c r="D142" s="45" t="s">
        <v>113</v>
      </c>
      <c r="E142" s="63" t="s">
        <v>123</v>
      </c>
      <c r="F142" s="63" t="s">
        <v>115</v>
      </c>
      <c r="G142" s="64" t="str">
        <f t="shared" si="4"/>
        <v>Not Eligible</v>
      </c>
      <c r="H142" s="71">
        <v>12975.399999999998</v>
      </c>
      <c r="I142" s="71">
        <v>10914.199999999999</v>
      </c>
      <c r="J142" s="71">
        <v>8978</v>
      </c>
      <c r="K142" s="66">
        <v>0.8</v>
      </c>
      <c r="L142" s="66">
        <v>1</v>
      </c>
      <c r="M142" s="67">
        <v>12</v>
      </c>
      <c r="N142" s="68">
        <v>390</v>
      </c>
      <c r="O142" s="69">
        <f t="shared" si="1"/>
        <v>25</v>
      </c>
      <c r="P142" s="69">
        <v>811.19980080000005</v>
      </c>
      <c r="Q142" s="69">
        <v>1135.679721</v>
      </c>
      <c r="R142" s="66">
        <v>0.03</v>
      </c>
      <c r="S142" s="67">
        <v>0.81889999999999996</v>
      </c>
      <c r="T142" s="72">
        <v>92501.495112296325</v>
      </c>
      <c r="U142" s="73">
        <v>88919.116411626106</v>
      </c>
      <c r="V142" s="45">
        <f t="shared" si="2"/>
        <v>0.11</v>
      </c>
      <c r="W142" s="66">
        <v>0.9</v>
      </c>
    </row>
    <row r="143" spans="1:23" ht="14.25" customHeight="1" x14ac:dyDescent="0.3">
      <c r="A143" s="63" t="s">
        <v>404</v>
      </c>
      <c r="B143" s="45" t="s">
        <v>405</v>
      </c>
      <c r="C143" s="45" t="s">
        <v>112</v>
      </c>
      <c r="D143" s="45" t="s">
        <v>113</v>
      </c>
      <c r="E143" s="63" t="s">
        <v>119</v>
      </c>
      <c r="F143" s="63" t="s">
        <v>115</v>
      </c>
      <c r="G143" s="64" t="str">
        <f t="shared" si="4"/>
        <v>Not Eligible</v>
      </c>
      <c r="H143" s="71">
        <v>89883.6</v>
      </c>
      <c r="I143" s="71">
        <v>102226.4</v>
      </c>
      <c r="J143" s="71">
        <v>102649.2</v>
      </c>
      <c r="K143" s="66">
        <v>0.8</v>
      </c>
      <c r="L143" s="66">
        <v>1</v>
      </c>
      <c r="M143" s="67">
        <v>12</v>
      </c>
      <c r="N143" s="68">
        <v>40.44</v>
      </c>
      <c r="O143" s="69">
        <f t="shared" si="1"/>
        <v>15</v>
      </c>
      <c r="P143" s="69">
        <v>588.11935960000005</v>
      </c>
      <c r="Q143" s="69">
        <v>823.36710349999998</v>
      </c>
      <c r="R143" s="66">
        <v>0.03</v>
      </c>
      <c r="S143" s="67">
        <v>0.7659999999999999</v>
      </c>
      <c r="T143" s="72">
        <v>8405.4937980519098</v>
      </c>
      <c r="U143" s="73">
        <v>15163.27695215233</v>
      </c>
      <c r="V143" s="45">
        <f t="shared" si="2"/>
        <v>0.11</v>
      </c>
      <c r="W143" s="66">
        <v>0.9</v>
      </c>
    </row>
    <row r="144" spans="1:23" ht="14.25" customHeight="1" x14ac:dyDescent="0.3">
      <c r="A144" s="63" t="s">
        <v>406</v>
      </c>
      <c r="B144" s="45" t="s">
        <v>407</v>
      </c>
      <c r="C144" s="45" t="s">
        <v>112</v>
      </c>
      <c r="D144" s="45" t="s">
        <v>120</v>
      </c>
      <c r="E144" s="63" t="s">
        <v>119</v>
      </c>
      <c r="F144" s="63" t="s">
        <v>115</v>
      </c>
      <c r="G144" s="64" t="str">
        <f t="shared" si="4"/>
        <v>Not Eligible</v>
      </c>
      <c r="H144" s="71">
        <v>891395.2</v>
      </c>
      <c r="I144" s="71">
        <v>775208.8</v>
      </c>
      <c r="J144" s="71">
        <v>675821</v>
      </c>
      <c r="K144" s="66">
        <v>0.8</v>
      </c>
      <c r="L144" s="66">
        <v>1</v>
      </c>
      <c r="M144" s="67">
        <v>12</v>
      </c>
      <c r="N144" s="68">
        <v>40.44</v>
      </c>
      <c r="O144" s="69">
        <f t="shared" si="1"/>
        <v>15</v>
      </c>
      <c r="P144" s="69">
        <v>744.10140560000002</v>
      </c>
      <c r="Q144" s="69">
        <v>892.92168670000001</v>
      </c>
      <c r="R144" s="66">
        <v>0.03</v>
      </c>
      <c r="S144" s="67">
        <v>0.7659999999999999</v>
      </c>
      <c r="T144" s="80">
        <v>13089.337533598493</v>
      </c>
      <c r="U144" s="73">
        <v>21247.588498567737</v>
      </c>
      <c r="V144" s="45">
        <f t="shared" si="2"/>
        <v>0.13</v>
      </c>
      <c r="W144" s="66">
        <v>0.9</v>
      </c>
    </row>
    <row r="145" spans="1:23" ht="14.25" customHeight="1" x14ac:dyDescent="0.3">
      <c r="A145" s="63" t="s">
        <v>408</v>
      </c>
      <c r="B145" s="45" t="s">
        <v>409</v>
      </c>
      <c r="C145" s="45" t="s">
        <v>118</v>
      </c>
      <c r="D145" s="45" t="s">
        <v>127</v>
      </c>
      <c r="E145" s="63" t="s">
        <v>107</v>
      </c>
      <c r="F145" s="63" t="s">
        <v>108</v>
      </c>
      <c r="G145" s="64" t="str">
        <f t="shared" si="4"/>
        <v>Not Eligible</v>
      </c>
      <c r="H145" s="71">
        <v>168878.6</v>
      </c>
      <c r="I145" s="71">
        <v>164654.40000000002</v>
      </c>
      <c r="J145" s="71">
        <v>143204</v>
      </c>
      <c r="K145" s="66">
        <v>0.8</v>
      </c>
      <c r="L145" s="66">
        <v>1</v>
      </c>
      <c r="M145" s="67">
        <v>12</v>
      </c>
      <c r="N145" s="68">
        <v>13.5</v>
      </c>
      <c r="O145" s="69">
        <f t="shared" si="1"/>
        <v>5</v>
      </c>
      <c r="P145" s="69">
        <v>551.90324139999996</v>
      </c>
      <c r="Q145" s="69">
        <v>551.90324139999996</v>
      </c>
      <c r="R145" s="66">
        <v>0.03</v>
      </c>
      <c r="S145" s="67">
        <v>0.74319999999999997</v>
      </c>
      <c r="T145" s="72">
        <v>582.55566078028448</v>
      </c>
      <c r="U145" s="73">
        <v>1251.0862948219617</v>
      </c>
      <c r="V145" s="45">
        <f t="shared" si="2"/>
        <v>0.17</v>
      </c>
      <c r="W145" s="66">
        <v>0.9</v>
      </c>
    </row>
    <row r="146" spans="1:23" ht="14.25" customHeight="1" x14ac:dyDescent="0.3">
      <c r="A146" s="63" t="s">
        <v>410</v>
      </c>
      <c r="B146" s="45" t="s">
        <v>411</v>
      </c>
      <c r="C146" s="45" t="s">
        <v>130</v>
      </c>
      <c r="D146" s="45" t="s">
        <v>113</v>
      </c>
      <c r="E146" s="63" t="s">
        <v>123</v>
      </c>
      <c r="F146" s="63" t="s">
        <v>115</v>
      </c>
      <c r="G146" s="64" t="str">
        <f t="shared" si="4"/>
        <v>Not Eligible</v>
      </c>
      <c r="H146" s="71" t="e">
        <v>#N/A</v>
      </c>
      <c r="I146" s="71" t="e">
        <v>#N/A</v>
      </c>
      <c r="J146" s="71" t="e">
        <v>#N/A</v>
      </c>
      <c r="K146" s="66">
        <v>0.8</v>
      </c>
      <c r="L146" s="66">
        <v>1</v>
      </c>
      <c r="M146" s="67">
        <v>12</v>
      </c>
      <c r="N146" s="68">
        <v>390</v>
      </c>
      <c r="O146" s="69">
        <f t="shared" si="1"/>
        <v>25</v>
      </c>
      <c r="P146" s="69">
        <v>743.00257050000005</v>
      </c>
      <c r="Q146" s="69">
        <v>1040.2035989999999</v>
      </c>
      <c r="R146" s="66">
        <v>0.03</v>
      </c>
      <c r="S146" s="67">
        <v>0.70940000000000003</v>
      </c>
      <c r="T146" s="72">
        <v>13143.554462267964</v>
      </c>
      <c r="U146" s="73">
        <v>15154.213404266167</v>
      </c>
      <c r="V146" s="45">
        <f t="shared" si="2"/>
        <v>0.11</v>
      </c>
      <c r="W146" s="66">
        <v>0.9</v>
      </c>
    </row>
    <row r="147" spans="1:23" ht="14.25" customHeight="1" x14ac:dyDescent="0.3">
      <c r="A147" s="63" t="s">
        <v>412</v>
      </c>
      <c r="B147" s="45" t="s">
        <v>413</v>
      </c>
      <c r="C147" s="45" t="s">
        <v>130</v>
      </c>
      <c r="D147" s="45" t="s">
        <v>113</v>
      </c>
      <c r="E147" s="63" t="s">
        <v>119</v>
      </c>
      <c r="F147" s="63" t="s">
        <v>115</v>
      </c>
      <c r="G147" s="64" t="str">
        <f t="shared" si="4"/>
        <v>Not Eligible</v>
      </c>
      <c r="H147" s="71">
        <v>1359.2</v>
      </c>
      <c r="I147" s="71">
        <v>1387.6</v>
      </c>
      <c r="J147" s="71">
        <v>1486.4</v>
      </c>
      <c r="K147" s="66">
        <v>0.8</v>
      </c>
      <c r="L147" s="66">
        <v>1</v>
      </c>
      <c r="M147" s="67">
        <v>12</v>
      </c>
      <c r="N147" s="68">
        <v>40.44</v>
      </c>
      <c r="O147" s="69">
        <f t="shared" si="1"/>
        <v>15</v>
      </c>
      <c r="P147" s="69">
        <v>743.00257050000005</v>
      </c>
      <c r="Q147" s="69">
        <v>594.40205639999999</v>
      </c>
      <c r="R147" s="66">
        <v>0.03</v>
      </c>
      <c r="S147" s="67">
        <v>0.70940000000000003</v>
      </c>
      <c r="T147" s="72">
        <v>7153.8544423400663</v>
      </c>
      <c r="U147" s="73">
        <v>9385.3379274237959</v>
      </c>
      <c r="V147" s="45">
        <f t="shared" si="2"/>
        <v>0.11</v>
      </c>
      <c r="W147" s="66">
        <v>0.9</v>
      </c>
    </row>
    <row r="148" spans="1:23" ht="14.25" customHeight="1" x14ac:dyDescent="0.3">
      <c r="A148" s="63" t="s">
        <v>414</v>
      </c>
      <c r="B148" s="45" t="s">
        <v>415</v>
      </c>
      <c r="C148" s="45" t="s">
        <v>130</v>
      </c>
      <c r="D148" s="45" t="s">
        <v>113</v>
      </c>
      <c r="E148" s="63" t="s">
        <v>119</v>
      </c>
      <c r="F148" s="63" t="s">
        <v>115</v>
      </c>
      <c r="G148" s="64" t="str">
        <f t="shared" si="4"/>
        <v>Not Eligible</v>
      </c>
      <c r="H148" s="71">
        <v>841.2</v>
      </c>
      <c r="I148" s="71">
        <v>900</v>
      </c>
      <c r="J148" s="71">
        <v>914.19999999999993</v>
      </c>
      <c r="K148" s="66">
        <v>0.8</v>
      </c>
      <c r="L148" s="66">
        <v>1</v>
      </c>
      <c r="M148" s="67">
        <v>12</v>
      </c>
      <c r="N148" s="68">
        <v>40.44</v>
      </c>
      <c r="O148" s="69">
        <f t="shared" si="1"/>
        <v>15</v>
      </c>
      <c r="P148" s="69">
        <v>743.00257050000005</v>
      </c>
      <c r="Q148" s="69">
        <v>594.40205639999999</v>
      </c>
      <c r="R148" s="66">
        <v>0.03</v>
      </c>
      <c r="S148" s="67">
        <v>0.70940000000000003</v>
      </c>
      <c r="T148" s="72">
        <v>6290.8041200803964</v>
      </c>
      <c r="U148" s="73">
        <v>10811.65862566266</v>
      </c>
      <c r="V148" s="45">
        <f t="shared" si="2"/>
        <v>0.11</v>
      </c>
      <c r="W148" s="66">
        <v>0.9</v>
      </c>
    </row>
    <row r="149" spans="1:23" ht="14.25" customHeight="1" x14ac:dyDescent="0.3">
      <c r="A149" s="63" t="s">
        <v>416</v>
      </c>
      <c r="B149" s="45" t="s">
        <v>417</v>
      </c>
      <c r="C149" s="45" t="s">
        <v>136</v>
      </c>
      <c r="D149" s="45" t="s">
        <v>113</v>
      </c>
      <c r="E149" s="63" t="s">
        <v>114</v>
      </c>
      <c r="F149" s="63" t="s">
        <v>115</v>
      </c>
      <c r="G149" s="64" t="str">
        <f t="shared" si="4"/>
        <v>Not Eligible</v>
      </c>
      <c r="H149" s="71">
        <v>2326.8000000000002</v>
      </c>
      <c r="I149" s="71">
        <v>2426</v>
      </c>
      <c r="J149" s="71">
        <v>2200.1999999999998</v>
      </c>
      <c r="K149" s="66">
        <v>0.8</v>
      </c>
      <c r="L149" s="66">
        <v>1</v>
      </c>
      <c r="M149" s="67">
        <v>12</v>
      </c>
      <c r="N149" s="68">
        <v>40.44</v>
      </c>
      <c r="O149" s="69">
        <f t="shared" si="1"/>
        <v>15</v>
      </c>
      <c r="P149" s="69">
        <v>650.09150220000004</v>
      </c>
      <c r="Q149" s="69">
        <v>780.10980270000005</v>
      </c>
      <c r="R149" s="66">
        <v>0.03</v>
      </c>
      <c r="S149" s="67">
        <v>0.76080000000000003</v>
      </c>
      <c r="T149" s="72">
        <v>3485.4136709596551</v>
      </c>
      <c r="U149" s="73">
        <v>4570.3082798269543</v>
      </c>
      <c r="V149" s="45">
        <f t="shared" si="2"/>
        <v>0.11</v>
      </c>
      <c r="W149" s="66">
        <v>0.9</v>
      </c>
    </row>
    <row r="150" spans="1:23" ht="14.25" customHeight="1" x14ac:dyDescent="0.3">
      <c r="A150" s="63" t="s">
        <v>418</v>
      </c>
      <c r="B150" s="45" t="s">
        <v>419</v>
      </c>
      <c r="C150" s="45" t="s">
        <v>112</v>
      </c>
      <c r="D150" s="45" t="s">
        <v>109</v>
      </c>
      <c r="E150" s="63" t="s">
        <v>123</v>
      </c>
      <c r="F150" s="63" t="s">
        <v>115</v>
      </c>
      <c r="G150" s="64" t="str">
        <f t="shared" si="4"/>
        <v>Not Eligible</v>
      </c>
      <c r="H150" s="71" t="e">
        <v>#N/A</v>
      </c>
      <c r="I150" s="71" t="e">
        <v>#N/A</v>
      </c>
      <c r="J150" s="71" t="e">
        <v>#N/A</v>
      </c>
      <c r="K150" s="66">
        <v>0.8</v>
      </c>
      <c r="L150" s="66">
        <v>1</v>
      </c>
      <c r="M150" s="67">
        <v>12</v>
      </c>
      <c r="N150" s="68">
        <v>390</v>
      </c>
      <c r="O150" s="69">
        <f t="shared" si="1"/>
        <v>25</v>
      </c>
      <c r="P150" s="69">
        <v>1325.425371</v>
      </c>
      <c r="Q150" s="69">
        <v>1060.340297</v>
      </c>
      <c r="R150" s="66">
        <v>0.03</v>
      </c>
      <c r="S150" s="67">
        <v>0.7659999999999999</v>
      </c>
      <c r="T150" s="74">
        <v>34891.997663271039</v>
      </c>
      <c r="U150" s="75">
        <v>35305.844379786402</v>
      </c>
      <c r="V150" s="45">
        <f t="shared" si="2"/>
        <v>0.04</v>
      </c>
      <c r="W150" s="66">
        <v>0.9</v>
      </c>
    </row>
    <row r="151" spans="1:23" ht="14.25" customHeight="1" x14ac:dyDescent="0.3">
      <c r="A151" s="63" t="s">
        <v>420</v>
      </c>
      <c r="B151" s="45" t="s">
        <v>421</v>
      </c>
      <c r="C151" s="45" t="s">
        <v>118</v>
      </c>
      <c r="D151" s="45" t="s">
        <v>106</v>
      </c>
      <c r="E151" s="63" t="s">
        <v>114</v>
      </c>
      <c r="F151" s="63" t="s">
        <v>108</v>
      </c>
      <c r="G151" s="64" t="str">
        <f t="shared" si="4"/>
        <v>Not Eligible</v>
      </c>
      <c r="H151" s="71">
        <v>2930</v>
      </c>
      <c r="I151" s="71">
        <v>2683</v>
      </c>
      <c r="J151" s="71">
        <v>2436.1999999999998</v>
      </c>
      <c r="K151" s="66">
        <v>0.8</v>
      </c>
      <c r="L151" s="66">
        <v>1</v>
      </c>
      <c r="M151" s="67">
        <v>12</v>
      </c>
      <c r="N151" s="68">
        <v>13.5</v>
      </c>
      <c r="O151" s="69">
        <f t="shared" si="1"/>
        <v>15</v>
      </c>
      <c r="P151" s="69">
        <v>538.36166230000003</v>
      </c>
      <c r="Q151" s="69">
        <v>646.03399469999999</v>
      </c>
      <c r="R151" s="66">
        <v>0.03</v>
      </c>
      <c r="S151" s="67">
        <v>0.74319999999999997</v>
      </c>
      <c r="T151" s="72">
        <v>1473.2847051088827</v>
      </c>
      <c r="U151" s="73">
        <v>2058.1461341191707</v>
      </c>
      <c r="V151" s="45">
        <f t="shared" si="2"/>
        <v>0.17</v>
      </c>
      <c r="W151" s="66">
        <v>0.9</v>
      </c>
    </row>
    <row r="152" spans="1:23" ht="14.25" customHeight="1" x14ac:dyDescent="0.3">
      <c r="A152" s="63" t="s">
        <v>422</v>
      </c>
      <c r="B152" s="45" t="s">
        <v>423</v>
      </c>
      <c r="C152" s="45" t="s">
        <v>105</v>
      </c>
      <c r="D152" s="45" t="s">
        <v>113</v>
      </c>
      <c r="E152" s="63" t="s">
        <v>123</v>
      </c>
      <c r="F152" s="63" t="s">
        <v>115</v>
      </c>
      <c r="G152" s="64" t="str">
        <f t="shared" si="4"/>
        <v>Not Eligible</v>
      </c>
      <c r="H152" s="71">
        <v>310761.2</v>
      </c>
      <c r="I152" s="71">
        <v>302769.8</v>
      </c>
      <c r="J152" s="71">
        <v>269227.39999999997</v>
      </c>
      <c r="K152" s="66">
        <v>0.8</v>
      </c>
      <c r="L152" s="66">
        <v>1</v>
      </c>
      <c r="M152" s="67">
        <v>12</v>
      </c>
      <c r="N152" s="68">
        <v>390</v>
      </c>
      <c r="O152" s="69">
        <f t="shared" si="1"/>
        <v>25</v>
      </c>
      <c r="P152" s="69">
        <v>811.19980080000005</v>
      </c>
      <c r="Q152" s="69">
        <v>811.19980080000005</v>
      </c>
      <c r="R152" s="66">
        <v>0.03</v>
      </c>
      <c r="S152" s="67">
        <v>0.81889999999999996</v>
      </c>
      <c r="T152" s="72">
        <v>20540.306519983358</v>
      </c>
      <c r="U152" s="73">
        <v>24434.249779776292</v>
      </c>
      <c r="V152" s="45">
        <f t="shared" si="2"/>
        <v>0.11</v>
      </c>
      <c r="W152" s="66">
        <v>0.9</v>
      </c>
    </row>
    <row r="153" spans="1:23" ht="14.25" customHeight="1" x14ac:dyDescent="0.3">
      <c r="A153" s="63" t="s">
        <v>424</v>
      </c>
      <c r="B153" s="45" t="s">
        <v>425</v>
      </c>
      <c r="C153" s="45" t="s">
        <v>118</v>
      </c>
      <c r="D153" s="45" t="s">
        <v>106</v>
      </c>
      <c r="E153" s="63" t="s">
        <v>114</v>
      </c>
      <c r="F153" s="63" t="s">
        <v>108</v>
      </c>
      <c r="G153" s="64" t="str">
        <f t="shared" si="4"/>
        <v>Not Eligible</v>
      </c>
      <c r="H153" s="71">
        <v>256575</v>
      </c>
      <c r="I153" s="71">
        <v>214378.80000000002</v>
      </c>
      <c r="J153" s="71">
        <v>183037.6</v>
      </c>
      <c r="K153" s="66">
        <v>0.8</v>
      </c>
      <c r="L153" s="66">
        <v>1</v>
      </c>
      <c r="M153" s="67">
        <v>12</v>
      </c>
      <c r="N153" s="68">
        <v>13.5</v>
      </c>
      <c r="O153" s="69">
        <f t="shared" si="1"/>
        <v>15</v>
      </c>
      <c r="P153" s="69">
        <v>538.36166230000003</v>
      </c>
      <c r="Q153" s="69">
        <v>538.36166230000003</v>
      </c>
      <c r="R153" s="66">
        <v>0.03</v>
      </c>
      <c r="S153" s="67">
        <v>0.74319999999999997</v>
      </c>
      <c r="T153" s="80">
        <v>1119.3572876997914</v>
      </c>
      <c r="U153" s="73">
        <v>1980.609062525476</v>
      </c>
      <c r="V153" s="45">
        <f t="shared" si="2"/>
        <v>0.17</v>
      </c>
      <c r="W153" s="66">
        <v>0.9</v>
      </c>
    </row>
    <row r="154" spans="1:23" ht="14.25" customHeight="1" x14ac:dyDescent="0.3">
      <c r="A154" s="63" t="s">
        <v>426</v>
      </c>
      <c r="B154" s="45" t="s">
        <v>427</v>
      </c>
      <c r="C154" s="45" t="s">
        <v>112</v>
      </c>
      <c r="D154" s="45" t="s">
        <v>113</v>
      </c>
      <c r="E154" s="63" t="s">
        <v>119</v>
      </c>
      <c r="F154" s="63" t="s">
        <v>115</v>
      </c>
      <c r="G154" s="64" t="str">
        <f t="shared" si="4"/>
        <v>Not Eligible</v>
      </c>
      <c r="H154" s="71">
        <v>44013.999999999993</v>
      </c>
      <c r="I154" s="71">
        <v>45858.8</v>
      </c>
      <c r="J154" s="71">
        <v>50970.8</v>
      </c>
      <c r="K154" s="66">
        <v>0.8</v>
      </c>
      <c r="L154" s="66">
        <v>1</v>
      </c>
      <c r="M154" s="67">
        <v>12</v>
      </c>
      <c r="N154" s="68">
        <v>40.44</v>
      </c>
      <c r="O154" s="69">
        <f t="shared" si="1"/>
        <v>15</v>
      </c>
      <c r="P154" s="69">
        <v>588.11935960000005</v>
      </c>
      <c r="Q154" s="69">
        <v>588.11935960000005</v>
      </c>
      <c r="R154" s="66">
        <v>0.03</v>
      </c>
      <c r="S154" s="67">
        <v>0.7659999999999999</v>
      </c>
      <c r="T154" s="72">
        <v>6310.3651037847267</v>
      </c>
      <c r="U154" s="73">
        <v>11919.429283744639</v>
      </c>
      <c r="V154" s="45">
        <f t="shared" si="2"/>
        <v>0.11</v>
      </c>
      <c r="W154" s="66">
        <v>0.9</v>
      </c>
    </row>
    <row r="155" spans="1:23" ht="14.25" customHeight="1" x14ac:dyDescent="0.3">
      <c r="A155" s="63" t="s">
        <v>428</v>
      </c>
      <c r="B155" s="45" t="s">
        <v>429</v>
      </c>
      <c r="C155" s="45" t="s">
        <v>118</v>
      </c>
      <c r="D155" s="45" t="s">
        <v>106</v>
      </c>
      <c r="E155" s="63" t="s">
        <v>119</v>
      </c>
      <c r="F155" s="63" t="s">
        <v>115</v>
      </c>
      <c r="G155" s="64" t="str">
        <f t="shared" si="4"/>
        <v>Not Eligible</v>
      </c>
      <c r="H155" s="71">
        <v>817.2</v>
      </c>
      <c r="I155" s="71">
        <v>753.4</v>
      </c>
      <c r="J155" s="71">
        <v>642.20000000000005</v>
      </c>
      <c r="K155" s="66">
        <v>0.8</v>
      </c>
      <c r="L155" s="66">
        <v>1</v>
      </c>
      <c r="M155" s="67">
        <v>12</v>
      </c>
      <c r="N155" s="68">
        <v>40.44</v>
      </c>
      <c r="O155" s="69">
        <f t="shared" si="1"/>
        <v>15</v>
      </c>
      <c r="P155" s="69">
        <v>538.36166230000003</v>
      </c>
      <c r="Q155" s="69">
        <v>753.70632720000003</v>
      </c>
      <c r="R155" s="66">
        <v>0.03</v>
      </c>
      <c r="S155" s="67">
        <v>0.74319999999999997</v>
      </c>
      <c r="T155" s="72">
        <v>11711.468515633942</v>
      </c>
      <c r="U155" s="73">
        <v>26420.376614093431</v>
      </c>
      <c r="V155" s="45">
        <f t="shared" si="2"/>
        <v>0.17</v>
      </c>
      <c r="W155" s="66">
        <v>0.9</v>
      </c>
    </row>
    <row r="156" spans="1:23" ht="14.25" customHeight="1" x14ac:dyDescent="0.3">
      <c r="A156" s="63" t="s">
        <v>430</v>
      </c>
      <c r="B156" s="45" t="s">
        <v>431</v>
      </c>
      <c r="C156" s="45" t="s">
        <v>118</v>
      </c>
      <c r="D156" s="45" t="s">
        <v>106</v>
      </c>
      <c r="E156" s="63" t="s">
        <v>107</v>
      </c>
      <c r="F156" s="63" t="s">
        <v>108</v>
      </c>
      <c r="G156" s="64" t="str">
        <f t="shared" si="4"/>
        <v>Not Eligible</v>
      </c>
      <c r="H156" s="71">
        <v>100192.8</v>
      </c>
      <c r="I156" s="71">
        <v>92306</v>
      </c>
      <c r="J156" s="71">
        <v>81209.599999999991</v>
      </c>
      <c r="K156" s="66">
        <v>0.8</v>
      </c>
      <c r="L156" s="66">
        <v>1</v>
      </c>
      <c r="M156" s="67">
        <v>12</v>
      </c>
      <c r="N156" s="68">
        <v>13.5</v>
      </c>
      <c r="O156" s="69">
        <f t="shared" si="1"/>
        <v>5</v>
      </c>
      <c r="P156" s="69">
        <v>538.36166230000003</v>
      </c>
      <c r="Q156" s="69">
        <v>323.01699739999998</v>
      </c>
      <c r="R156" s="66">
        <v>0.03</v>
      </c>
      <c r="S156" s="67">
        <v>0.74319999999999997</v>
      </c>
      <c r="T156" s="72">
        <v>373.98352024178121</v>
      </c>
      <c r="U156" s="73">
        <v>876.97328672030483</v>
      </c>
      <c r="V156" s="45">
        <f t="shared" si="2"/>
        <v>0.17</v>
      </c>
      <c r="W156" s="66">
        <v>0.9</v>
      </c>
    </row>
    <row r="157" spans="1:23" ht="14.25" customHeight="1" x14ac:dyDescent="0.3">
      <c r="A157" s="63" t="s">
        <v>432</v>
      </c>
      <c r="B157" s="45" t="s">
        <v>433</v>
      </c>
      <c r="C157" s="45" t="s">
        <v>136</v>
      </c>
      <c r="D157" s="45" t="s">
        <v>109</v>
      </c>
      <c r="E157" s="63" t="s">
        <v>123</v>
      </c>
      <c r="F157" s="63" t="s">
        <v>115</v>
      </c>
      <c r="G157" s="64" t="str">
        <f t="shared" si="4"/>
        <v>Not Eligible</v>
      </c>
      <c r="H157" s="71">
        <v>26008.600000000002</v>
      </c>
      <c r="I157" s="71">
        <v>28070.399999999998</v>
      </c>
      <c r="J157" s="71">
        <v>31065.199999999997</v>
      </c>
      <c r="K157" s="66">
        <v>0.8</v>
      </c>
      <c r="L157" s="66">
        <v>1</v>
      </c>
      <c r="M157" s="67">
        <v>12</v>
      </c>
      <c r="N157" s="68">
        <v>390</v>
      </c>
      <c r="O157" s="69">
        <f t="shared" si="1"/>
        <v>25</v>
      </c>
      <c r="P157" s="69">
        <v>1472.623308</v>
      </c>
      <c r="Q157" s="69">
        <v>1767.14797</v>
      </c>
      <c r="R157" s="66">
        <v>0.03</v>
      </c>
      <c r="S157" s="67">
        <v>0.76080000000000003</v>
      </c>
      <c r="T157" s="72">
        <v>46241.024454019454</v>
      </c>
      <c r="U157" s="73">
        <v>61103.359066485944</v>
      </c>
      <c r="V157" s="45">
        <f t="shared" si="2"/>
        <v>0.04</v>
      </c>
      <c r="W157" s="66">
        <v>0.9</v>
      </c>
    </row>
    <row r="158" spans="1:23" ht="14.25" customHeight="1" x14ac:dyDescent="0.3">
      <c r="A158" s="63" t="s">
        <v>434</v>
      </c>
      <c r="B158" s="45" t="s">
        <v>435</v>
      </c>
      <c r="C158" s="45" t="s">
        <v>112</v>
      </c>
      <c r="D158" s="45" t="s">
        <v>113</v>
      </c>
      <c r="E158" s="63" t="s">
        <v>123</v>
      </c>
      <c r="F158" s="63" t="s">
        <v>115</v>
      </c>
      <c r="G158" s="64" t="str">
        <f t="shared" si="4"/>
        <v>Not Eligible</v>
      </c>
      <c r="H158" s="71">
        <v>27622.800000000003</v>
      </c>
      <c r="I158" s="71">
        <v>27301.200000000001</v>
      </c>
      <c r="J158" s="71">
        <v>25210.2</v>
      </c>
      <c r="K158" s="66">
        <v>0.8</v>
      </c>
      <c r="L158" s="66">
        <v>1</v>
      </c>
      <c r="M158" s="67">
        <v>12</v>
      </c>
      <c r="N158" s="68">
        <v>390</v>
      </c>
      <c r="O158" s="69">
        <f t="shared" si="1"/>
        <v>25</v>
      </c>
      <c r="P158" s="69">
        <v>588.11935960000005</v>
      </c>
      <c r="Q158" s="69">
        <v>823.36710349999998</v>
      </c>
      <c r="R158" s="66">
        <v>0.03</v>
      </c>
      <c r="S158" s="67">
        <v>0.7659999999999999</v>
      </c>
      <c r="T158" s="72">
        <v>17645.983070042028</v>
      </c>
      <c r="U158" s="73">
        <v>24021.747734897719</v>
      </c>
      <c r="V158" s="45">
        <f t="shared" si="2"/>
        <v>0.11</v>
      </c>
      <c r="W158" s="66">
        <v>0.9</v>
      </c>
    </row>
    <row r="159" spans="1:23" ht="14.25" customHeight="1" x14ac:dyDescent="0.3">
      <c r="A159" s="63" t="s">
        <v>436</v>
      </c>
      <c r="B159" s="45" t="s">
        <v>437</v>
      </c>
      <c r="C159" s="45" t="s">
        <v>112</v>
      </c>
      <c r="D159" s="45" t="s">
        <v>109</v>
      </c>
      <c r="E159" s="63" t="s">
        <v>123</v>
      </c>
      <c r="F159" s="63" t="s">
        <v>115</v>
      </c>
      <c r="G159" s="64" t="str">
        <f t="shared" si="4"/>
        <v>Not Eligible</v>
      </c>
      <c r="H159" s="71">
        <v>10769.8</v>
      </c>
      <c r="I159" s="71">
        <v>10107.200000000001</v>
      </c>
      <c r="J159" s="71">
        <v>8809.9999999999982</v>
      </c>
      <c r="K159" s="66">
        <v>0.8</v>
      </c>
      <c r="L159" s="66">
        <v>1</v>
      </c>
      <c r="M159" s="67">
        <v>12</v>
      </c>
      <c r="N159" s="68">
        <v>390</v>
      </c>
      <c r="O159" s="69">
        <f t="shared" si="1"/>
        <v>25</v>
      </c>
      <c r="P159" s="69">
        <v>1325.425371</v>
      </c>
      <c r="Q159" s="69">
        <v>795.25522260000002</v>
      </c>
      <c r="R159" s="66">
        <v>0.03</v>
      </c>
      <c r="S159" s="67">
        <v>0.7659999999999999</v>
      </c>
      <c r="T159" s="72">
        <v>24141.944983169669</v>
      </c>
      <c r="U159" s="73">
        <v>27412.348640853506</v>
      </c>
      <c r="V159" s="45">
        <f t="shared" si="2"/>
        <v>0.04</v>
      </c>
      <c r="W159" s="66">
        <v>0.9</v>
      </c>
    </row>
    <row r="160" spans="1:23" ht="14.25" customHeight="1" x14ac:dyDescent="0.3">
      <c r="A160" s="63" t="s">
        <v>438</v>
      </c>
      <c r="B160" s="45" t="s">
        <v>439</v>
      </c>
      <c r="C160" s="45" t="s">
        <v>136</v>
      </c>
      <c r="D160" s="45" t="s">
        <v>113</v>
      </c>
      <c r="E160" s="63" t="s">
        <v>114</v>
      </c>
      <c r="F160" s="63" t="s">
        <v>108</v>
      </c>
      <c r="G160" s="64" t="str">
        <f t="shared" si="4"/>
        <v>Not Eligible</v>
      </c>
      <c r="H160" s="71">
        <v>7919.1999999999989</v>
      </c>
      <c r="I160" s="71">
        <v>7550.8</v>
      </c>
      <c r="J160" s="71">
        <v>6855.2000000000007</v>
      </c>
      <c r="K160" s="66">
        <v>0.8</v>
      </c>
      <c r="L160" s="66">
        <v>1</v>
      </c>
      <c r="M160" s="67">
        <v>12</v>
      </c>
      <c r="N160" s="68">
        <v>13.5</v>
      </c>
      <c r="O160" s="69">
        <f t="shared" si="1"/>
        <v>15</v>
      </c>
      <c r="P160" s="69">
        <v>650.09150220000004</v>
      </c>
      <c r="Q160" s="69">
        <v>390.05490129999998</v>
      </c>
      <c r="R160" s="66">
        <v>0.03</v>
      </c>
      <c r="S160" s="67">
        <v>0.76080000000000003</v>
      </c>
      <c r="T160" s="72">
        <v>1517.422016701134</v>
      </c>
      <c r="U160" s="73">
        <v>2942.8964754355075</v>
      </c>
      <c r="V160" s="45">
        <f t="shared" si="2"/>
        <v>0.11</v>
      </c>
      <c r="W160" s="66">
        <v>0.9</v>
      </c>
    </row>
    <row r="161" spans="1:23" ht="14.25" customHeight="1" x14ac:dyDescent="0.3">
      <c r="A161" s="63" t="s">
        <v>440</v>
      </c>
      <c r="B161" s="45" t="s">
        <v>441</v>
      </c>
      <c r="C161" s="45" t="s">
        <v>105</v>
      </c>
      <c r="D161" s="45" t="s">
        <v>106</v>
      </c>
      <c r="E161" s="63" t="s">
        <v>107</v>
      </c>
      <c r="F161" s="63" t="s">
        <v>189</v>
      </c>
      <c r="G161" s="64" t="str">
        <f t="shared" si="4"/>
        <v>Not Eligible</v>
      </c>
      <c r="H161" s="71">
        <v>195454.99999999997</v>
      </c>
      <c r="I161" s="71">
        <v>165982.59999999998</v>
      </c>
      <c r="J161" s="71">
        <v>139197.60000000003</v>
      </c>
      <c r="K161" s="66">
        <v>0.8</v>
      </c>
      <c r="L161" s="66">
        <v>1</v>
      </c>
      <c r="M161" s="67">
        <v>12</v>
      </c>
      <c r="N161" s="68">
        <v>13.5</v>
      </c>
      <c r="O161" s="69">
        <f t="shared" si="1"/>
        <v>5</v>
      </c>
      <c r="P161" s="69">
        <v>603.06939599999998</v>
      </c>
      <c r="Q161" s="69">
        <v>844.29715439999995</v>
      </c>
      <c r="R161" s="66">
        <v>0.03</v>
      </c>
      <c r="S161" s="67">
        <v>0.81889999999999996</v>
      </c>
      <c r="T161" s="74">
        <v>7824.9943692076358</v>
      </c>
      <c r="U161" s="75">
        <v>11088.869668187101</v>
      </c>
      <c r="V161" s="45">
        <f t="shared" si="2"/>
        <v>0.17</v>
      </c>
      <c r="W161" s="66">
        <v>0.9</v>
      </c>
    </row>
    <row r="162" spans="1:23" ht="14.25" customHeight="1" x14ac:dyDescent="0.3">
      <c r="A162" s="63" t="s">
        <v>442</v>
      </c>
      <c r="B162" s="45" t="s">
        <v>443</v>
      </c>
      <c r="C162" s="45" t="s">
        <v>118</v>
      </c>
      <c r="D162" s="45" t="s">
        <v>127</v>
      </c>
      <c r="E162" s="63" t="s">
        <v>119</v>
      </c>
      <c r="F162" s="63" t="s">
        <v>115</v>
      </c>
      <c r="G162" s="64" t="str">
        <f t="shared" si="4"/>
        <v>Not Eligible</v>
      </c>
      <c r="H162" s="71">
        <v>532223</v>
      </c>
      <c r="I162" s="71">
        <v>541954.6</v>
      </c>
      <c r="J162" s="71">
        <v>503042.8</v>
      </c>
      <c r="K162" s="66">
        <v>0.8</v>
      </c>
      <c r="L162" s="66">
        <v>1</v>
      </c>
      <c r="M162" s="67">
        <v>12</v>
      </c>
      <c r="N162" s="68">
        <v>40.44</v>
      </c>
      <c r="O162" s="69">
        <f t="shared" si="1"/>
        <v>15</v>
      </c>
      <c r="P162" s="69">
        <v>551.90324139999996</v>
      </c>
      <c r="Q162" s="69">
        <v>772.66453799999999</v>
      </c>
      <c r="R162" s="66">
        <v>0.03</v>
      </c>
      <c r="S162" s="67">
        <v>0.74319999999999997</v>
      </c>
      <c r="T162" s="80">
        <v>8070.0320904096707</v>
      </c>
      <c r="U162" s="73">
        <v>11034.82295176254</v>
      </c>
      <c r="V162" s="45">
        <f t="shared" si="2"/>
        <v>0.17</v>
      </c>
      <c r="W162" s="66">
        <v>0.9</v>
      </c>
    </row>
    <row r="163" spans="1:23" ht="14.25" customHeight="1" x14ac:dyDescent="0.3">
      <c r="A163" s="63" t="s">
        <v>444</v>
      </c>
      <c r="B163" s="45" t="s">
        <v>445</v>
      </c>
      <c r="C163" s="45" t="s">
        <v>112</v>
      </c>
      <c r="D163" s="45" t="s">
        <v>109</v>
      </c>
      <c r="E163" s="63" t="s">
        <v>123</v>
      </c>
      <c r="F163" s="63" t="s">
        <v>115</v>
      </c>
      <c r="G163" s="64" t="str">
        <f t="shared" si="4"/>
        <v>Not Eligible</v>
      </c>
      <c r="H163" s="71">
        <v>207772.20000000004</v>
      </c>
      <c r="I163" s="71">
        <v>236442.6</v>
      </c>
      <c r="J163" s="71">
        <v>221539.80000000002</v>
      </c>
      <c r="K163" s="66">
        <v>0.8</v>
      </c>
      <c r="L163" s="66">
        <v>1</v>
      </c>
      <c r="M163" s="67">
        <v>12</v>
      </c>
      <c r="N163" s="68">
        <v>390</v>
      </c>
      <c r="O163" s="69">
        <f t="shared" si="1"/>
        <v>25</v>
      </c>
      <c r="P163" s="69">
        <v>1325.425371</v>
      </c>
      <c r="Q163" s="69">
        <v>1060.340297</v>
      </c>
      <c r="R163" s="66">
        <v>0.03</v>
      </c>
      <c r="S163" s="67">
        <v>0.7659999999999999</v>
      </c>
      <c r="T163" s="72">
        <v>31942.942455811499</v>
      </c>
      <c r="U163" s="73">
        <v>32423.724971086263</v>
      </c>
      <c r="V163" s="45">
        <f t="shared" si="2"/>
        <v>0.04</v>
      </c>
      <c r="W163" s="66">
        <v>0.9</v>
      </c>
    </row>
    <row r="164" spans="1:23" ht="14.25" customHeight="1" x14ac:dyDescent="0.3">
      <c r="A164" s="63" t="s">
        <v>446</v>
      </c>
      <c r="B164" s="45" t="s">
        <v>447</v>
      </c>
      <c r="C164" s="45" t="s">
        <v>147</v>
      </c>
      <c r="D164" s="45" t="s">
        <v>113</v>
      </c>
      <c r="E164" s="63" t="s">
        <v>114</v>
      </c>
      <c r="F164" s="63" t="s">
        <v>126</v>
      </c>
      <c r="G164" s="64" t="str">
        <f t="shared" si="4"/>
        <v>Not Eligible</v>
      </c>
      <c r="H164" s="71">
        <v>161798</v>
      </c>
      <c r="I164" s="71">
        <v>173841.6</v>
      </c>
      <c r="J164" s="71">
        <v>169628.80000000002</v>
      </c>
      <c r="K164" s="66">
        <v>0.8</v>
      </c>
      <c r="L164" s="66">
        <v>1</v>
      </c>
      <c r="M164" s="67">
        <v>12</v>
      </c>
      <c r="N164" s="68">
        <v>13.5</v>
      </c>
      <c r="O164" s="69">
        <f t="shared" si="1"/>
        <v>15</v>
      </c>
      <c r="P164" s="69">
        <v>539.82276060000004</v>
      </c>
      <c r="Q164" s="69">
        <v>431.85820849999999</v>
      </c>
      <c r="R164" s="66">
        <v>0.03</v>
      </c>
      <c r="S164" s="67">
        <v>0.68420000000000003</v>
      </c>
      <c r="T164" s="72">
        <v>2835.4082753800221</v>
      </c>
      <c r="U164" s="73">
        <v>5619.924163702025</v>
      </c>
      <c r="V164" s="45">
        <f t="shared" si="2"/>
        <v>0.11</v>
      </c>
      <c r="W164" s="66">
        <v>0.9</v>
      </c>
    </row>
    <row r="165" spans="1:23" ht="14.25" customHeight="1" x14ac:dyDescent="0.3">
      <c r="A165" s="63" t="s">
        <v>448</v>
      </c>
      <c r="B165" s="45" t="s">
        <v>449</v>
      </c>
      <c r="C165" s="45" t="s">
        <v>105</v>
      </c>
      <c r="D165" s="45" t="s">
        <v>106</v>
      </c>
      <c r="E165" s="63" t="s">
        <v>114</v>
      </c>
      <c r="F165" s="63" t="s">
        <v>108</v>
      </c>
      <c r="G165" s="64" t="str">
        <f t="shared" si="4"/>
        <v>Not Eligible</v>
      </c>
      <c r="H165" s="71">
        <v>584998.80000000005</v>
      </c>
      <c r="I165" s="71">
        <v>532638.19999999995</v>
      </c>
      <c r="J165" s="71">
        <v>486704.39999999997</v>
      </c>
      <c r="K165" s="66">
        <v>0.8</v>
      </c>
      <c r="L165" s="66">
        <v>1</v>
      </c>
      <c r="M165" s="67">
        <v>12</v>
      </c>
      <c r="N165" s="68">
        <v>13.5</v>
      </c>
      <c r="O165" s="69">
        <f t="shared" si="1"/>
        <v>15</v>
      </c>
      <c r="P165" s="69">
        <v>603.06939599999998</v>
      </c>
      <c r="Q165" s="69">
        <v>603.06939599999998</v>
      </c>
      <c r="R165" s="66">
        <v>0.03</v>
      </c>
      <c r="S165" s="67">
        <v>0.81889999999999996</v>
      </c>
      <c r="T165" s="72">
        <v>1435.1314362999999</v>
      </c>
      <c r="U165" s="73">
        <v>2140.9322366757979</v>
      </c>
      <c r="V165" s="45">
        <f t="shared" si="2"/>
        <v>0.17</v>
      </c>
      <c r="W165" s="66">
        <v>0.9</v>
      </c>
    </row>
    <row r="166" spans="1:23" ht="14.25" customHeight="1" x14ac:dyDescent="0.3">
      <c r="A166" s="63" t="s">
        <v>450</v>
      </c>
      <c r="B166" s="45" t="s">
        <v>451</v>
      </c>
      <c r="C166" s="45" t="s">
        <v>118</v>
      </c>
      <c r="D166" s="45" t="s">
        <v>106</v>
      </c>
      <c r="E166" s="63" t="s">
        <v>114</v>
      </c>
      <c r="F166" s="63" t="s">
        <v>108</v>
      </c>
      <c r="G166" s="64" t="str">
        <f t="shared" si="4"/>
        <v>Not Eligible</v>
      </c>
      <c r="H166" s="71">
        <v>192704</v>
      </c>
      <c r="I166" s="71">
        <v>169696.2</v>
      </c>
      <c r="J166" s="71">
        <v>150266.59999999998</v>
      </c>
      <c r="K166" s="66">
        <v>0.8</v>
      </c>
      <c r="L166" s="66">
        <v>1</v>
      </c>
      <c r="M166" s="67">
        <v>12</v>
      </c>
      <c r="N166" s="68">
        <v>13.5</v>
      </c>
      <c r="O166" s="69">
        <f t="shared" si="1"/>
        <v>15</v>
      </c>
      <c r="P166" s="69">
        <v>603.06939599999998</v>
      </c>
      <c r="Q166" s="69">
        <v>603.06939599999998</v>
      </c>
      <c r="R166" s="66">
        <v>0.03</v>
      </c>
      <c r="S166" s="67">
        <v>0.74319999999999997</v>
      </c>
      <c r="T166" s="69">
        <v>1858.8256363141429</v>
      </c>
      <c r="U166" s="75">
        <v>2363.07393798165</v>
      </c>
      <c r="V166" s="45">
        <f t="shared" si="2"/>
        <v>0.17</v>
      </c>
      <c r="W166" s="66">
        <v>0.9</v>
      </c>
    </row>
    <row r="167" spans="1:23" ht="14.25" customHeight="1" x14ac:dyDescent="0.3">
      <c r="A167" s="63" t="s">
        <v>452</v>
      </c>
      <c r="B167" s="45" t="s">
        <v>453</v>
      </c>
      <c r="C167" s="45" t="s">
        <v>130</v>
      </c>
      <c r="D167" s="45" t="s">
        <v>113</v>
      </c>
      <c r="E167" s="63" t="s">
        <v>119</v>
      </c>
      <c r="F167" s="63" t="s">
        <v>115</v>
      </c>
      <c r="G167" s="64" t="str">
        <f t="shared" si="4"/>
        <v>Not Eligible</v>
      </c>
      <c r="H167" s="71">
        <v>4651.6000000000004</v>
      </c>
      <c r="I167" s="71">
        <v>4687.4000000000005</v>
      </c>
      <c r="J167" s="71">
        <v>4820.4000000000005</v>
      </c>
      <c r="K167" s="66">
        <v>0.8</v>
      </c>
      <c r="L167" s="66">
        <v>1</v>
      </c>
      <c r="M167" s="67">
        <v>12</v>
      </c>
      <c r="N167" s="68">
        <v>40.44</v>
      </c>
      <c r="O167" s="69">
        <f t="shared" si="1"/>
        <v>15</v>
      </c>
      <c r="P167" s="69">
        <v>743.00257050000005</v>
      </c>
      <c r="Q167" s="69">
        <v>743.00257050000005</v>
      </c>
      <c r="R167" s="66">
        <v>0.03</v>
      </c>
      <c r="S167" s="67">
        <v>0.70940000000000003</v>
      </c>
      <c r="T167" s="77">
        <v>8292.4610585243863</v>
      </c>
      <c r="U167" s="78">
        <v>7891.4054147462302</v>
      </c>
      <c r="V167" s="45">
        <f t="shared" si="2"/>
        <v>0.11</v>
      </c>
      <c r="W167" s="66">
        <v>0.9</v>
      </c>
    </row>
    <row r="168" spans="1:23" ht="14.25" customHeight="1" x14ac:dyDescent="0.3">
      <c r="A168" s="63" t="s">
        <v>454</v>
      </c>
      <c r="B168" s="45" t="s">
        <v>455</v>
      </c>
      <c r="C168" s="45" t="s">
        <v>118</v>
      </c>
      <c r="D168" s="45" t="s">
        <v>127</v>
      </c>
      <c r="E168" s="63" t="s">
        <v>114</v>
      </c>
      <c r="F168" s="63" t="s">
        <v>115</v>
      </c>
      <c r="G168" s="64" t="str">
        <f t="shared" si="4"/>
        <v>Not Eligible</v>
      </c>
      <c r="H168" s="71">
        <v>17204.599999999999</v>
      </c>
      <c r="I168" s="71">
        <v>15868.199999999999</v>
      </c>
      <c r="J168" s="71">
        <v>14675.4</v>
      </c>
      <c r="K168" s="66">
        <v>0.8</v>
      </c>
      <c r="L168" s="66">
        <v>1</v>
      </c>
      <c r="M168" s="67">
        <v>12</v>
      </c>
      <c r="N168" s="68">
        <v>40.44</v>
      </c>
      <c r="O168" s="69">
        <f t="shared" si="1"/>
        <v>15</v>
      </c>
      <c r="P168" s="69">
        <v>551.90324139999996</v>
      </c>
      <c r="Q168" s="69">
        <v>772.66453799999999</v>
      </c>
      <c r="R168" s="66">
        <v>0.03</v>
      </c>
      <c r="S168" s="67">
        <v>0.74319999999999997</v>
      </c>
      <c r="T168" s="72">
        <v>3725.2808979895949</v>
      </c>
      <c r="U168" s="73">
        <v>6098.5571639653572</v>
      </c>
      <c r="V168" s="45">
        <f t="shared" si="2"/>
        <v>0.17</v>
      </c>
      <c r="W168" s="66">
        <v>0.9</v>
      </c>
    </row>
    <row r="169" spans="1:23" ht="14.25" customHeight="1" x14ac:dyDescent="0.3">
      <c r="A169" s="63" t="s">
        <v>456</v>
      </c>
      <c r="B169" s="45" t="s">
        <v>457</v>
      </c>
      <c r="C169" s="45" t="s">
        <v>112</v>
      </c>
      <c r="D169" s="45" t="s">
        <v>109</v>
      </c>
      <c r="E169" s="63" t="s">
        <v>123</v>
      </c>
      <c r="F169" s="63" t="s">
        <v>115</v>
      </c>
      <c r="G169" s="64" t="str">
        <f t="shared" si="4"/>
        <v>Not Eligible</v>
      </c>
      <c r="H169" s="71">
        <v>57399</v>
      </c>
      <c r="I169" s="71">
        <v>56450.2</v>
      </c>
      <c r="J169" s="71">
        <v>50548.6</v>
      </c>
      <c r="K169" s="66">
        <v>0.8</v>
      </c>
      <c r="L169" s="66">
        <v>1</v>
      </c>
      <c r="M169" s="67">
        <v>12</v>
      </c>
      <c r="N169" s="68">
        <v>390</v>
      </c>
      <c r="O169" s="69">
        <f t="shared" si="1"/>
        <v>25</v>
      </c>
      <c r="P169" s="69">
        <v>1325.425371</v>
      </c>
      <c r="Q169" s="69">
        <v>1855.595519</v>
      </c>
      <c r="R169" s="66">
        <v>0.03</v>
      </c>
      <c r="S169" s="67">
        <v>0.7659999999999999</v>
      </c>
      <c r="T169" s="72">
        <v>57091.0466622885</v>
      </c>
      <c r="U169" s="73">
        <v>41299.761806051778</v>
      </c>
      <c r="V169" s="45">
        <f t="shared" si="2"/>
        <v>0.04</v>
      </c>
      <c r="W169" s="66">
        <v>0.9</v>
      </c>
    </row>
    <row r="170" spans="1:23" ht="14.25" customHeight="1" x14ac:dyDescent="0.3">
      <c r="A170" s="63" t="s">
        <v>458</v>
      </c>
      <c r="B170" s="45" t="s">
        <v>459</v>
      </c>
      <c r="C170" s="45" t="s">
        <v>112</v>
      </c>
      <c r="D170" s="45" t="s">
        <v>109</v>
      </c>
      <c r="E170" s="63" t="s">
        <v>123</v>
      </c>
      <c r="F170" s="63" t="s">
        <v>115</v>
      </c>
      <c r="G170" s="64" t="str">
        <f t="shared" si="4"/>
        <v>Not Eligible</v>
      </c>
      <c r="H170" s="71">
        <v>41134.6</v>
      </c>
      <c r="I170" s="71">
        <v>39475</v>
      </c>
      <c r="J170" s="71">
        <v>38726.600000000006</v>
      </c>
      <c r="K170" s="66">
        <v>0.8</v>
      </c>
      <c r="L170" s="66">
        <v>1</v>
      </c>
      <c r="M170" s="67">
        <v>12</v>
      </c>
      <c r="N170" s="68">
        <v>390</v>
      </c>
      <c r="O170" s="69">
        <f t="shared" si="1"/>
        <v>25</v>
      </c>
      <c r="P170" s="69">
        <v>1325.425371</v>
      </c>
      <c r="Q170" s="69">
        <v>1855.595519</v>
      </c>
      <c r="R170" s="66">
        <v>0.03</v>
      </c>
      <c r="S170" s="67">
        <v>0.7659999999999999</v>
      </c>
      <c r="T170" s="72">
        <v>83382.81533387427</v>
      </c>
      <c r="U170" s="73">
        <v>49151.39587647625</v>
      </c>
      <c r="V170" s="45">
        <f t="shared" si="2"/>
        <v>0.04</v>
      </c>
      <c r="W170" s="66">
        <v>0.9</v>
      </c>
    </row>
    <row r="171" spans="1:23" ht="14.25" customHeight="1" x14ac:dyDescent="0.3">
      <c r="A171" s="63" t="s">
        <v>460</v>
      </c>
      <c r="B171" s="45" t="s">
        <v>461</v>
      </c>
      <c r="C171" s="45" t="s">
        <v>105</v>
      </c>
      <c r="D171" s="45" t="s">
        <v>113</v>
      </c>
      <c r="E171" s="63" t="s">
        <v>114</v>
      </c>
      <c r="F171" s="63" t="s">
        <v>115</v>
      </c>
      <c r="G171" s="64" t="str">
        <f t="shared" si="4"/>
        <v>Not Eligible</v>
      </c>
      <c r="H171" s="71">
        <v>213596.99999999997</v>
      </c>
      <c r="I171" s="71">
        <v>228546</v>
      </c>
      <c r="J171" s="71">
        <v>227728.40000000002</v>
      </c>
      <c r="K171" s="66">
        <v>0.8</v>
      </c>
      <c r="L171" s="66">
        <v>1</v>
      </c>
      <c r="M171" s="67">
        <v>12</v>
      </c>
      <c r="N171" s="68">
        <v>40.44</v>
      </c>
      <c r="O171" s="69">
        <f t="shared" si="1"/>
        <v>15</v>
      </c>
      <c r="P171" s="69">
        <v>811.19980080000005</v>
      </c>
      <c r="Q171" s="69">
        <v>486.71988049999999</v>
      </c>
      <c r="R171" s="66">
        <v>0.03</v>
      </c>
      <c r="S171" s="67">
        <v>0.81889999999999996</v>
      </c>
      <c r="T171" s="77">
        <v>2892.7551483892803</v>
      </c>
      <c r="U171" s="78">
        <v>5261.6986058889197</v>
      </c>
      <c r="V171" s="45">
        <f t="shared" si="2"/>
        <v>0.11</v>
      </c>
      <c r="W171" s="66">
        <v>0.9</v>
      </c>
    </row>
    <row r="172" spans="1:23" ht="14.25" customHeight="1" x14ac:dyDescent="0.3">
      <c r="A172" s="63" t="s">
        <v>462</v>
      </c>
      <c r="B172" s="45" t="s">
        <v>463</v>
      </c>
      <c r="C172" s="45" t="s">
        <v>112</v>
      </c>
      <c r="D172" s="45" t="s">
        <v>113</v>
      </c>
      <c r="E172" s="63" t="s">
        <v>107</v>
      </c>
      <c r="F172" s="63" t="s">
        <v>108</v>
      </c>
      <c r="G172" s="64" t="str">
        <f t="shared" si="4"/>
        <v>Not Eligible</v>
      </c>
      <c r="H172" s="71">
        <v>114047.4</v>
      </c>
      <c r="I172" s="71">
        <v>89902</v>
      </c>
      <c r="J172" s="71">
        <v>81544.799999999988</v>
      </c>
      <c r="K172" s="66">
        <v>0.8</v>
      </c>
      <c r="L172" s="66">
        <v>1</v>
      </c>
      <c r="M172" s="67">
        <v>12</v>
      </c>
      <c r="N172" s="68">
        <v>13.5</v>
      </c>
      <c r="O172" s="69">
        <f t="shared" si="1"/>
        <v>5</v>
      </c>
      <c r="P172" s="69">
        <v>588.11935960000005</v>
      </c>
      <c r="Q172" s="69">
        <v>352.87161579999997</v>
      </c>
      <c r="R172" s="66">
        <v>0.03</v>
      </c>
      <c r="S172" s="67">
        <v>0.7659999999999999</v>
      </c>
      <c r="T172" s="72">
        <v>934.82005920825907</v>
      </c>
      <c r="U172" s="73">
        <v>2340.1860151486867</v>
      </c>
      <c r="V172" s="45">
        <f t="shared" si="2"/>
        <v>0.11</v>
      </c>
      <c r="W172" s="66">
        <v>0.9</v>
      </c>
    </row>
    <row r="173" spans="1:23" ht="14.25" customHeight="1" x14ac:dyDescent="0.3">
      <c r="A173" s="63" t="s">
        <v>464</v>
      </c>
      <c r="B173" s="45" t="s">
        <v>465</v>
      </c>
      <c r="C173" s="45" t="s">
        <v>118</v>
      </c>
      <c r="D173" s="45" t="s">
        <v>127</v>
      </c>
      <c r="E173" s="63" t="s">
        <v>107</v>
      </c>
      <c r="F173" s="63" t="s">
        <v>108</v>
      </c>
      <c r="G173" s="64" t="str">
        <f t="shared" si="4"/>
        <v>Not Eligible</v>
      </c>
      <c r="H173" s="71">
        <v>395953.00000000006</v>
      </c>
      <c r="I173" s="71">
        <v>388450.60000000003</v>
      </c>
      <c r="J173" s="71">
        <v>338891.19999999995</v>
      </c>
      <c r="K173" s="66">
        <v>0.8</v>
      </c>
      <c r="L173" s="66">
        <v>1</v>
      </c>
      <c r="M173" s="67">
        <v>12</v>
      </c>
      <c r="N173" s="68">
        <v>13.5</v>
      </c>
      <c r="O173" s="69">
        <f t="shared" si="1"/>
        <v>5</v>
      </c>
      <c r="P173" s="69">
        <v>551.90324139999996</v>
      </c>
      <c r="Q173" s="69">
        <v>441.52259309999999</v>
      </c>
      <c r="R173" s="66">
        <v>0.03</v>
      </c>
      <c r="S173" s="67">
        <v>0.74319999999999997</v>
      </c>
      <c r="T173" s="72">
        <v>532.32008406</v>
      </c>
      <c r="U173" s="73">
        <v>1521.0481655754456</v>
      </c>
      <c r="V173" s="45">
        <f t="shared" si="2"/>
        <v>0.17</v>
      </c>
      <c r="W173" s="66">
        <v>0.9</v>
      </c>
    </row>
    <row r="174" spans="1:23" ht="14.25" customHeight="1" x14ac:dyDescent="0.3">
      <c r="A174" s="63" t="s">
        <v>466</v>
      </c>
      <c r="B174" s="45" t="s">
        <v>467</v>
      </c>
      <c r="C174" s="45" t="s">
        <v>147</v>
      </c>
      <c r="D174" s="45" t="s">
        <v>113</v>
      </c>
      <c r="E174" s="63" t="s">
        <v>119</v>
      </c>
      <c r="F174" s="63" t="s">
        <v>115</v>
      </c>
      <c r="G174" s="64" t="str">
        <f t="shared" si="4"/>
        <v>Not Eligible</v>
      </c>
      <c r="H174" s="71">
        <v>369594</v>
      </c>
      <c r="I174" s="71">
        <v>392914.8</v>
      </c>
      <c r="J174" s="71">
        <v>411765.99999999994</v>
      </c>
      <c r="K174" s="66">
        <v>0.8</v>
      </c>
      <c r="L174" s="66">
        <v>1</v>
      </c>
      <c r="M174" s="67">
        <v>12</v>
      </c>
      <c r="N174" s="68">
        <v>40.44</v>
      </c>
      <c r="O174" s="69">
        <f t="shared" si="1"/>
        <v>15</v>
      </c>
      <c r="P174" s="69">
        <v>539.82276060000004</v>
      </c>
      <c r="Q174" s="69">
        <v>755.75186489999999</v>
      </c>
      <c r="R174" s="66">
        <v>0.03</v>
      </c>
      <c r="S174" s="67">
        <v>0.68420000000000003</v>
      </c>
      <c r="T174" s="72">
        <v>4972.373665068626</v>
      </c>
      <c r="U174" s="73">
        <v>8702.9869449606667</v>
      </c>
      <c r="V174" s="45">
        <f t="shared" si="2"/>
        <v>0.11</v>
      </c>
      <c r="W174" s="66">
        <v>0.9</v>
      </c>
    </row>
    <row r="175" spans="1:23" ht="14.25" customHeight="1" x14ac:dyDescent="0.3">
      <c r="A175" s="63" t="s">
        <v>468</v>
      </c>
      <c r="B175" s="45" t="s">
        <v>469</v>
      </c>
      <c r="C175" s="45" t="s">
        <v>147</v>
      </c>
      <c r="D175" s="45" t="s">
        <v>113</v>
      </c>
      <c r="E175" s="63" t="s">
        <v>114</v>
      </c>
      <c r="F175" s="63" t="s">
        <v>126</v>
      </c>
      <c r="G175" s="64" t="str">
        <f t="shared" si="4"/>
        <v>Not Eligible</v>
      </c>
      <c r="H175" s="71">
        <v>19963.599999999999</v>
      </c>
      <c r="I175" s="71">
        <v>14554.599999999999</v>
      </c>
      <c r="J175" s="71">
        <v>14658.4</v>
      </c>
      <c r="K175" s="66">
        <v>0.8</v>
      </c>
      <c r="L175" s="66">
        <v>1</v>
      </c>
      <c r="M175" s="67">
        <v>12</v>
      </c>
      <c r="N175" s="68">
        <v>13.5</v>
      </c>
      <c r="O175" s="69">
        <f t="shared" si="1"/>
        <v>15</v>
      </c>
      <c r="P175" s="69">
        <v>539.82276060000004</v>
      </c>
      <c r="Q175" s="69">
        <v>323.8936564</v>
      </c>
      <c r="R175" s="66">
        <v>0.03</v>
      </c>
      <c r="S175" s="67">
        <v>0.68420000000000003</v>
      </c>
      <c r="T175" s="72">
        <v>896.34996768377721</v>
      </c>
      <c r="U175" s="73">
        <v>1588.4258712547617</v>
      </c>
      <c r="V175" s="45">
        <f t="shared" si="2"/>
        <v>0.11</v>
      </c>
      <c r="W175" s="66">
        <v>0.9</v>
      </c>
    </row>
    <row r="176" spans="1:23" ht="14.25" customHeight="1" x14ac:dyDescent="0.3">
      <c r="A176" s="63" t="s">
        <v>470</v>
      </c>
      <c r="B176" s="45" t="s">
        <v>471</v>
      </c>
      <c r="C176" s="45" t="s">
        <v>118</v>
      </c>
      <c r="D176" s="45" t="s">
        <v>106</v>
      </c>
      <c r="E176" s="63" t="s">
        <v>107</v>
      </c>
      <c r="F176" s="63" t="s">
        <v>108</v>
      </c>
      <c r="G176" s="64" t="str">
        <f t="shared" si="4"/>
        <v>Not Eligible</v>
      </c>
      <c r="H176" s="71">
        <v>115592.59999999999</v>
      </c>
      <c r="I176" s="71">
        <v>103077.2</v>
      </c>
      <c r="J176" s="71">
        <v>88953.400000000009</v>
      </c>
      <c r="K176" s="66">
        <v>0.8</v>
      </c>
      <c r="L176" s="66">
        <v>1</v>
      </c>
      <c r="M176" s="67">
        <v>12</v>
      </c>
      <c r="N176" s="68">
        <v>13.5</v>
      </c>
      <c r="O176" s="69">
        <f t="shared" si="1"/>
        <v>5</v>
      </c>
      <c r="P176" s="69">
        <v>538.36166230000003</v>
      </c>
      <c r="Q176" s="69">
        <v>430.6893298</v>
      </c>
      <c r="R176" s="66">
        <v>0.03</v>
      </c>
      <c r="S176" s="67">
        <v>0.74319999999999997</v>
      </c>
      <c r="T176" s="72">
        <v>588.18514990075471</v>
      </c>
      <c r="U176" s="73">
        <v>1042.1759145292763</v>
      </c>
      <c r="V176" s="45">
        <f t="shared" si="2"/>
        <v>0.17</v>
      </c>
      <c r="W176" s="66">
        <v>0.9</v>
      </c>
    </row>
    <row r="177" spans="1:23" ht="14.25" customHeight="1" x14ac:dyDescent="0.3">
      <c r="A177" s="63" t="s">
        <v>472</v>
      </c>
      <c r="B177" s="45" t="s">
        <v>473</v>
      </c>
      <c r="C177" s="45" t="s">
        <v>136</v>
      </c>
      <c r="D177" s="45" t="s">
        <v>113</v>
      </c>
      <c r="E177" s="63" t="s">
        <v>114</v>
      </c>
      <c r="F177" s="63" t="s">
        <v>115</v>
      </c>
      <c r="G177" s="64" t="str">
        <f t="shared" si="4"/>
        <v>Not Eligible</v>
      </c>
      <c r="H177" s="71">
        <v>1258.5999999999999</v>
      </c>
      <c r="I177" s="71">
        <v>1286.8</v>
      </c>
      <c r="J177" s="71">
        <v>1220.2</v>
      </c>
      <c r="K177" s="66">
        <v>0.8</v>
      </c>
      <c r="L177" s="66">
        <v>1</v>
      </c>
      <c r="M177" s="67">
        <v>12</v>
      </c>
      <c r="N177" s="68">
        <v>40.44</v>
      </c>
      <c r="O177" s="69">
        <f t="shared" si="1"/>
        <v>15</v>
      </c>
      <c r="P177" s="69">
        <v>650.09150220000004</v>
      </c>
      <c r="Q177" s="69">
        <v>780.10980270000005</v>
      </c>
      <c r="R177" s="66">
        <v>0.03</v>
      </c>
      <c r="S177" s="67">
        <v>0.76080000000000003</v>
      </c>
      <c r="T177" s="72">
        <v>4151.5974177469288</v>
      </c>
      <c r="U177" s="73">
        <v>4665.5227935118755</v>
      </c>
      <c r="V177" s="45">
        <f t="shared" si="2"/>
        <v>0.11</v>
      </c>
      <c r="W177" s="66">
        <v>0.9</v>
      </c>
    </row>
    <row r="178" spans="1:23" ht="14.25" customHeight="1" x14ac:dyDescent="0.3">
      <c r="A178" s="63" t="s">
        <v>474</v>
      </c>
      <c r="B178" s="45" t="s">
        <v>475</v>
      </c>
      <c r="C178" s="45" t="s">
        <v>130</v>
      </c>
      <c r="D178" s="45" t="s">
        <v>113</v>
      </c>
      <c r="E178" s="63" t="s">
        <v>123</v>
      </c>
      <c r="F178" s="63" t="s">
        <v>115</v>
      </c>
      <c r="G178" s="64" t="str">
        <f t="shared" si="4"/>
        <v>Not Eligible</v>
      </c>
      <c r="H178" s="71">
        <v>9458.1999999999989</v>
      </c>
      <c r="I178" s="71">
        <v>9510</v>
      </c>
      <c r="J178" s="71">
        <v>8894.4000000000015</v>
      </c>
      <c r="K178" s="66">
        <v>0.8</v>
      </c>
      <c r="L178" s="66">
        <v>1</v>
      </c>
      <c r="M178" s="67">
        <v>12</v>
      </c>
      <c r="N178" s="68">
        <v>390</v>
      </c>
      <c r="O178" s="69">
        <f t="shared" si="1"/>
        <v>25</v>
      </c>
      <c r="P178" s="69">
        <v>743.00257050000005</v>
      </c>
      <c r="Q178" s="69">
        <v>1040.2035989999999</v>
      </c>
      <c r="R178" s="66">
        <v>0.03</v>
      </c>
      <c r="S178" s="67">
        <v>0.70940000000000003</v>
      </c>
      <c r="T178" s="72">
        <v>16699.309888533608</v>
      </c>
      <c r="U178" s="73">
        <v>25951.063450059853</v>
      </c>
      <c r="V178" s="45">
        <f t="shared" si="2"/>
        <v>0.11</v>
      </c>
      <c r="W178" s="66">
        <v>0.9</v>
      </c>
    </row>
    <row r="179" spans="1:23" ht="14.25" customHeight="1" x14ac:dyDescent="0.3">
      <c r="A179" s="63" t="s">
        <v>476</v>
      </c>
      <c r="B179" s="45" t="s">
        <v>477</v>
      </c>
      <c r="C179" s="45" t="s">
        <v>105</v>
      </c>
      <c r="D179" s="45" t="s">
        <v>113</v>
      </c>
      <c r="E179" s="63" t="s">
        <v>119</v>
      </c>
      <c r="F179" s="63" t="s">
        <v>115</v>
      </c>
      <c r="G179" s="64" t="str">
        <f t="shared" si="4"/>
        <v>Not Eligible</v>
      </c>
      <c r="H179" s="71">
        <v>95954.6</v>
      </c>
      <c r="I179" s="71">
        <v>83638</v>
      </c>
      <c r="J179" s="71">
        <v>77207.600000000006</v>
      </c>
      <c r="K179" s="66">
        <v>0.8</v>
      </c>
      <c r="L179" s="66">
        <v>1</v>
      </c>
      <c r="M179" s="67">
        <v>12</v>
      </c>
      <c r="N179" s="68">
        <v>40.44</v>
      </c>
      <c r="O179" s="69">
        <f t="shared" si="1"/>
        <v>15</v>
      </c>
      <c r="P179" s="69">
        <v>811.19980080000005</v>
      </c>
      <c r="Q179" s="69">
        <v>486.71988049999999</v>
      </c>
      <c r="R179" s="66">
        <v>0.03</v>
      </c>
      <c r="S179" s="67">
        <v>0.81889999999999996</v>
      </c>
      <c r="T179" s="72">
        <v>4296.8581760486059</v>
      </c>
      <c r="U179" s="73">
        <v>9415.2441826104896</v>
      </c>
      <c r="V179" s="45">
        <f t="shared" si="2"/>
        <v>0.11</v>
      </c>
      <c r="W179" s="66">
        <v>0.9</v>
      </c>
    </row>
    <row r="180" spans="1:23" ht="14.25" customHeight="1" x14ac:dyDescent="0.3">
      <c r="A180" s="63" t="s">
        <v>478</v>
      </c>
      <c r="B180" s="45" t="s">
        <v>479</v>
      </c>
      <c r="C180" s="45" t="s">
        <v>112</v>
      </c>
      <c r="D180" s="45" t="s">
        <v>113</v>
      </c>
      <c r="E180" s="63" t="s">
        <v>119</v>
      </c>
      <c r="F180" s="63" t="s">
        <v>115</v>
      </c>
      <c r="G180" s="64" t="str">
        <f t="shared" si="4"/>
        <v>Not Eligible</v>
      </c>
      <c r="H180" s="71">
        <v>665940.80000000005</v>
      </c>
      <c r="I180" s="71">
        <v>653305.20000000007</v>
      </c>
      <c r="J180" s="71">
        <v>657031.79999999993</v>
      </c>
      <c r="K180" s="66">
        <v>0.8</v>
      </c>
      <c r="L180" s="66">
        <v>1</v>
      </c>
      <c r="M180" s="67">
        <v>12</v>
      </c>
      <c r="N180" s="68">
        <v>40.44</v>
      </c>
      <c r="O180" s="69">
        <f t="shared" si="1"/>
        <v>15</v>
      </c>
      <c r="P180" s="69">
        <v>588.11935960000005</v>
      </c>
      <c r="Q180" s="69">
        <v>823.36710349999998</v>
      </c>
      <c r="R180" s="66">
        <v>0.03</v>
      </c>
      <c r="S180" s="67">
        <v>0.81889999999999996</v>
      </c>
      <c r="T180" s="72">
        <v>10524.004205303881</v>
      </c>
      <c r="U180" s="73">
        <v>17499.251250812966</v>
      </c>
      <c r="V180" s="45">
        <f t="shared" si="2"/>
        <v>0.11</v>
      </c>
      <c r="W180" s="66">
        <v>0.9</v>
      </c>
    </row>
    <row r="181" spans="1:23" ht="14.25" customHeight="1" x14ac:dyDescent="0.3">
      <c r="A181" s="63" t="s">
        <v>480</v>
      </c>
      <c r="B181" s="45" t="s">
        <v>481</v>
      </c>
      <c r="C181" s="45" t="s">
        <v>112</v>
      </c>
      <c r="D181" s="45" t="s">
        <v>113</v>
      </c>
      <c r="E181" s="63" t="s">
        <v>119</v>
      </c>
      <c r="F181" s="63" t="s">
        <v>115</v>
      </c>
      <c r="G181" s="64" t="str">
        <f t="shared" si="4"/>
        <v>Not Eligible</v>
      </c>
      <c r="H181" s="71">
        <v>51953.599999999991</v>
      </c>
      <c r="I181" s="71">
        <v>49095</v>
      </c>
      <c r="J181" s="71">
        <v>48472.4</v>
      </c>
      <c r="K181" s="66">
        <v>0.8</v>
      </c>
      <c r="L181" s="66">
        <v>1</v>
      </c>
      <c r="M181" s="67">
        <v>12</v>
      </c>
      <c r="N181" s="68">
        <v>40.44</v>
      </c>
      <c r="O181" s="69">
        <f t="shared" si="1"/>
        <v>15</v>
      </c>
      <c r="P181" s="69">
        <v>588.11935960000005</v>
      </c>
      <c r="Q181" s="69">
        <v>588.11935960000005</v>
      </c>
      <c r="R181" s="66">
        <v>0.03</v>
      </c>
      <c r="S181" s="67">
        <v>0.7659999999999999</v>
      </c>
      <c r="T181" s="72">
        <v>5496.591559628886</v>
      </c>
      <c r="U181" s="73">
        <v>9184.369800178778</v>
      </c>
      <c r="V181" s="45">
        <f t="shared" si="2"/>
        <v>0.11</v>
      </c>
      <c r="W181" s="66">
        <v>0.9</v>
      </c>
    </row>
    <row r="182" spans="1:23" ht="14.25" customHeight="1" x14ac:dyDescent="0.3">
      <c r="A182" s="63" t="s">
        <v>482</v>
      </c>
      <c r="B182" s="45" t="s">
        <v>483</v>
      </c>
      <c r="C182" s="45" t="s">
        <v>136</v>
      </c>
      <c r="D182" s="45" t="s">
        <v>113</v>
      </c>
      <c r="E182" s="63" t="s">
        <v>119</v>
      </c>
      <c r="F182" s="63" t="s">
        <v>115</v>
      </c>
      <c r="G182" s="64" t="str">
        <f t="shared" si="4"/>
        <v>Not Eligible</v>
      </c>
      <c r="H182" s="71" t="e">
        <v>#N/A</v>
      </c>
      <c r="I182" s="71" t="e">
        <v>#N/A</v>
      </c>
      <c r="J182" s="71" t="e">
        <v>#N/A</v>
      </c>
      <c r="K182" s="66">
        <v>0.8</v>
      </c>
      <c r="L182" s="66">
        <v>1</v>
      </c>
      <c r="M182" s="67">
        <v>12</v>
      </c>
      <c r="N182" s="68">
        <v>40.44</v>
      </c>
      <c r="O182" s="69">
        <f t="shared" si="1"/>
        <v>15</v>
      </c>
      <c r="P182" s="69">
        <v>650.09150220000004</v>
      </c>
      <c r="Q182" s="69">
        <v>780.10980270000005</v>
      </c>
      <c r="R182" s="66">
        <v>0.03</v>
      </c>
      <c r="S182" s="67">
        <v>0.76080000000000003</v>
      </c>
      <c r="T182" s="72">
        <v>3636.069095488032</v>
      </c>
      <c r="U182" s="75">
        <v>4235.4937501481299</v>
      </c>
      <c r="V182" s="45">
        <f t="shared" si="2"/>
        <v>0.11</v>
      </c>
      <c r="W182" s="66">
        <v>0.9</v>
      </c>
    </row>
    <row r="183" spans="1:23" ht="14.25" customHeight="1" x14ac:dyDescent="0.3">
      <c r="A183" s="63" t="s">
        <v>484</v>
      </c>
      <c r="B183" s="45" t="s">
        <v>485</v>
      </c>
      <c r="C183" s="45" t="s">
        <v>118</v>
      </c>
      <c r="D183" s="45" t="s">
        <v>127</v>
      </c>
      <c r="E183" s="63" t="s">
        <v>107</v>
      </c>
      <c r="F183" s="63" t="s">
        <v>108</v>
      </c>
      <c r="G183" s="64" t="str">
        <f t="shared" si="4"/>
        <v>Not Eligible</v>
      </c>
      <c r="H183" s="71">
        <v>395953.00000000006</v>
      </c>
      <c r="I183" s="71">
        <v>388450.60000000003</v>
      </c>
      <c r="J183" s="71">
        <v>338891.19999999995</v>
      </c>
      <c r="K183" s="66">
        <v>0.8</v>
      </c>
      <c r="L183" s="66">
        <v>1</v>
      </c>
      <c r="M183" s="67">
        <v>12</v>
      </c>
      <c r="N183" s="68">
        <v>13.5</v>
      </c>
      <c r="O183" s="69">
        <f t="shared" si="1"/>
        <v>5</v>
      </c>
      <c r="P183" s="69">
        <v>551.90324139999996</v>
      </c>
      <c r="Q183" s="69">
        <v>441.52259309999999</v>
      </c>
      <c r="R183" s="66">
        <v>0.03</v>
      </c>
      <c r="S183" s="67">
        <v>0.74319999999999997</v>
      </c>
      <c r="T183" s="72">
        <v>487.10549805019309</v>
      </c>
      <c r="U183" s="73">
        <v>1354.1329391474897</v>
      </c>
      <c r="V183" s="45">
        <f t="shared" si="2"/>
        <v>0.17</v>
      </c>
      <c r="W183" s="66">
        <v>0.9</v>
      </c>
    </row>
    <row r="184" spans="1:23" ht="14.25" customHeight="1" x14ac:dyDescent="0.3">
      <c r="A184" s="63" t="s">
        <v>486</v>
      </c>
      <c r="B184" s="45" t="s">
        <v>487</v>
      </c>
      <c r="C184" s="45" t="s">
        <v>112</v>
      </c>
      <c r="D184" s="45" t="s">
        <v>120</v>
      </c>
      <c r="E184" s="63" t="s">
        <v>114</v>
      </c>
      <c r="F184" s="63" t="s">
        <v>126</v>
      </c>
      <c r="G184" s="64" t="str">
        <f t="shared" si="4"/>
        <v>Not Eligible</v>
      </c>
      <c r="H184" s="71">
        <v>395953.00000000006</v>
      </c>
      <c r="I184" s="71">
        <v>388450.60000000003</v>
      </c>
      <c r="J184" s="71">
        <v>338891.19999999995</v>
      </c>
      <c r="K184" s="66">
        <v>0.8</v>
      </c>
      <c r="L184" s="66">
        <v>1</v>
      </c>
      <c r="M184" s="67">
        <v>12</v>
      </c>
      <c r="N184" s="68">
        <v>13.5</v>
      </c>
      <c r="O184" s="69">
        <f t="shared" si="1"/>
        <v>15</v>
      </c>
      <c r="P184" s="69">
        <v>744.10140560000002</v>
      </c>
      <c r="Q184" s="69">
        <v>446.46084330000002</v>
      </c>
      <c r="R184" s="66">
        <v>0.03</v>
      </c>
      <c r="S184" s="67">
        <v>0.7659999999999999</v>
      </c>
      <c r="T184" s="72">
        <v>3615.3819728928997</v>
      </c>
      <c r="U184" s="73">
        <v>7250.5050447857275</v>
      </c>
      <c r="V184" s="45">
        <f t="shared" si="2"/>
        <v>0.13</v>
      </c>
      <c r="W184" s="66">
        <v>0.9</v>
      </c>
    </row>
    <row r="185" spans="1:23" ht="14.25" customHeight="1" x14ac:dyDescent="0.3">
      <c r="A185" s="63" t="s">
        <v>488</v>
      </c>
      <c r="B185" s="45" t="s">
        <v>489</v>
      </c>
      <c r="C185" s="45" t="s">
        <v>105</v>
      </c>
      <c r="D185" s="45" t="s">
        <v>113</v>
      </c>
      <c r="E185" s="63" t="s">
        <v>123</v>
      </c>
      <c r="F185" s="63" t="s">
        <v>115</v>
      </c>
      <c r="G185" s="64" t="str">
        <f t="shared" si="4"/>
        <v>Not Eligible</v>
      </c>
      <c r="H185" s="71">
        <v>48099.6</v>
      </c>
      <c r="I185" s="71">
        <v>42333.399999999994</v>
      </c>
      <c r="J185" s="71">
        <v>34352.199999999997</v>
      </c>
      <c r="K185" s="66">
        <v>0.8</v>
      </c>
      <c r="L185" s="66">
        <v>1</v>
      </c>
      <c r="M185" s="67">
        <v>12</v>
      </c>
      <c r="N185" s="68">
        <v>390</v>
      </c>
      <c r="O185" s="69">
        <f t="shared" si="1"/>
        <v>25</v>
      </c>
      <c r="P185" s="69">
        <v>811.19980080000005</v>
      </c>
      <c r="Q185" s="69">
        <v>1135.679721</v>
      </c>
      <c r="R185" s="66">
        <v>0.03</v>
      </c>
      <c r="S185" s="67">
        <v>0.81889999999999996</v>
      </c>
      <c r="T185" s="72">
        <v>45653.091445332226</v>
      </c>
      <c r="U185" s="73">
        <v>48221.591550204364</v>
      </c>
      <c r="V185" s="45">
        <f t="shared" si="2"/>
        <v>0.11</v>
      </c>
      <c r="W185" s="66">
        <v>0.9</v>
      </c>
    </row>
    <row r="186" spans="1:23" ht="14.25" customHeight="1" x14ac:dyDescent="0.3">
      <c r="A186" s="63" t="s">
        <v>490</v>
      </c>
      <c r="B186" s="45" t="s">
        <v>491</v>
      </c>
      <c r="C186" s="45" t="s">
        <v>112</v>
      </c>
      <c r="D186" s="45" t="s">
        <v>109</v>
      </c>
      <c r="E186" s="63" t="s">
        <v>123</v>
      </c>
      <c r="F186" s="63" t="s">
        <v>115</v>
      </c>
      <c r="G186" s="64" t="str">
        <f t="shared" si="4"/>
        <v>Not Eligible</v>
      </c>
      <c r="H186" s="71">
        <v>395953.00000000006</v>
      </c>
      <c r="I186" s="71">
        <v>388450.60000000003</v>
      </c>
      <c r="J186" s="71">
        <v>338891.19999999995</v>
      </c>
      <c r="K186" s="66">
        <v>0.8</v>
      </c>
      <c r="L186" s="66">
        <v>1</v>
      </c>
      <c r="M186" s="67">
        <v>12</v>
      </c>
      <c r="N186" s="68">
        <v>390</v>
      </c>
      <c r="O186" s="69">
        <f t="shared" si="1"/>
        <v>25</v>
      </c>
      <c r="P186" s="69">
        <v>1325.425371</v>
      </c>
      <c r="Q186" s="69">
        <v>1325.425371</v>
      </c>
      <c r="R186" s="66">
        <v>0.03</v>
      </c>
      <c r="S186" s="67">
        <v>0.7659999999999999</v>
      </c>
      <c r="T186" s="72">
        <v>39038.458270400042</v>
      </c>
      <c r="U186" s="73">
        <v>35493.814342395526</v>
      </c>
      <c r="V186" s="45">
        <f t="shared" si="2"/>
        <v>0.04</v>
      </c>
      <c r="W186" s="66">
        <v>0.9</v>
      </c>
    </row>
    <row r="187" spans="1:23" ht="14.25" customHeight="1" x14ac:dyDescent="0.3">
      <c r="A187" s="63" t="s">
        <v>492</v>
      </c>
      <c r="B187" s="45" t="s">
        <v>493</v>
      </c>
      <c r="C187" s="45" t="s">
        <v>130</v>
      </c>
      <c r="D187" s="45" t="s">
        <v>109</v>
      </c>
      <c r="E187" s="63" t="s">
        <v>123</v>
      </c>
      <c r="F187" s="63" t="s">
        <v>115</v>
      </c>
      <c r="G187" s="64" t="s">
        <v>182</v>
      </c>
      <c r="H187" s="71">
        <v>1926085.8</v>
      </c>
      <c r="I187" s="71">
        <v>2020817.5999999999</v>
      </c>
      <c r="J187" s="71">
        <v>2020917.6</v>
      </c>
      <c r="K187" s="66">
        <v>0.8</v>
      </c>
      <c r="L187" s="66">
        <v>1</v>
      </c>
      <c r="M187" s="67">
        <v>12</v>
      </c>
      <c r="N187" s="68">
        <v>390</v>
      </c>
      <c r="O187" s="69">
        <f t="shared" si="1"/>
        <v>25</v>
      </c>
      <c r="P187" s="69">
        <v>1817.5625600000001</v>
      </c>
      <c r="Q187" s="69">
        <v>1817.5625600000001</v>
      </c>
      <c r="R187" s="66">
        <v>0.03</v>
      </c>
      <c r="S187" s="67">
        <v>0.73180000000000012</v>
      </c>
      <c r="T187" s="72">
        <v>48111.966909590919</v>
      </c>
      <c r="U187" s="73">
        <v>48441.564676403337</v>
      </c>
      <c r="V187" s="45">
        <f t="shared" si="2"/>
        <v>0.04</v>
      </c>
      <c r="W187" s="66">
        <v>0.9</v>
      </c>
    </row>
    <row r="188" spans="1:23" ht="14.25" customHeight="1" x14ac:dyDescent="0.3">
      <c r="A188" s="63" t="s">
        <v>494</v>
      </c>
      <c r="B188" s="45" t="s">
        <v>495</v>
      </c>
      <c r="C188" s="45" t="s">
        <v>130</v>
      </c>
      <c r="D188" s="45" t="s">
        <v>113</v>
      </c>
      <c r="E188" s="63" t="s">
        <v>119</v>
      </c>
      <c r="F188" s="63" t="s">
        <v>115</v>
      </c>
      <c r="G188" s="64" t="str">
        <f t="shared" ref="G188:G195" si="5">IF(C188="AMRO","Participating","Not Eligible")</f>
        <v>Not Eligible</v>
      </c>
      <c r="H188" s="71">
        <v>23571.4</v>
      </c>
      <c r="I188" s="71">
        <v>23898</v>
      </c>
      <c r="J188" s="71">
        <v>24421.600000000002</v>
      </c>
      <c r="K188" s="66">
        <v>0.8</v>
      </c>
      <c r="L188" s="66">
        <v>1</v>
      </c>
      <c r="M188" s="67">
        <v>12</v>
      </c>
      <c r="N188" s="68">
        <v>40.44</v>
      </c>
      <c r="O188" s="69">
        <f t="shared" si="1"/>
        <v>15</v>
      </c>
      <c r="P188" s="69">
        <v>743.00257050000005</v>
      </c>
      <c r="Q188" s="69">
        <v>1040.2035989999999</v>
      </c>
      <c r="R188" s="66">
        <v>0.03</v>
      </c>
      <c r="S188" s="67">
        <v>0.70940000000000003</v>
      </c>
      <c r="T188" s="72">
        <v>13866.255125304271</v>
      </c>
      <c r="U188" s="73">
        <v>15181.380563063707</v>
      </c>
      <c r="V188" s="45">
        <f t="shared" si="2"/>
        <v>0.11</v>
      </c>
      <c r="W188" s="66">
        <v>0.9</v>
      </c>
    </row>
    <row r="189" spans="1:23" ht="14.25" customHeight="1" x14ac:dyDescent="0.3">
      <c r="A189" s="63" t="s">
        <v>496</v>
      </c>
      <c r="B189" s="45" t="s">
        <v>497</v>
      </c>
      <c r="C189" s="45" t="s">
        <v>112</v>
      </c>
      <c r="D189" s="45" t="s">
        <v>113</v>
      </c>
      <c r="E189" s="63" t="s">
        <v>114</v>
      </c>
      <c r="F189" s="63" t="s">
        <v>108</v>
      </c>
      <c r="G189" s="64" t="str">
        <f t="shared" si="5"/>
        <v>Not Eligible</v>
      </c>
      <c r="H189" s="71">
        <v>312389.60000000003</v>
      </c>
      <c r="I189" s="71">
        <v>277789.40000000002</v>
      </c>
      <c r="J189" s="71">
        <v>244247.40000000002</v>
      </c>
      <c r="K189" s="66">
        <v>0.8</v>
      </c>
      <c r="L189" s="66">
        <v>1</v>
      </c>
      <c r="M189" s="67">
        <v>12</v>
      </c>
      <c r="N189" s="68">
        <v>13.5</v>
      </c>
      <c r="O189" s="69">
        <f t="shared" si="1"/>
        <v>15</v>
      </c>
      <c r="P189" s="69">
        <v>588.11935960000005</v>
      </c>
      <c r="Q189" s="69">
        <v>352.87161579999997</v>
      </c>
      <c r="R189" s="66">
        <v>0.03</v>
      </c>
      <c r="S189" s="67">
        <v>0.7659999999999999</v>
      </c>
      <c r="T189" s="72">
        <v>1545.9296945991239</v>
      </c>
      <c r="U189" s="73">
        <v>3309.8810033482164</v>
      </c>
      <c r="V189" s="45">
        <f t="shared" si="2"/>
        <v>0.11</v>
      </c>
      <c r="W189" s="66">
        <v>0.9</v>
      </c>
    </row>
    <row r="190" spans="1:23" ht="14.25" customHeight="1" x14ac:dyDescent="0.3">
      <c r="A190" s="63" t="s">
        <v>498</v>
      </c>
      <c r="B190" s="45" t="s">
        <v>499</v>
      </c>
      <c r="C190" s="45" t="s">
        <v>136</v>
      </c>
      <c r="D190" s="45" t="s">
        <v>113</v>
      </c>
      <c r="E190" s="63" t="s">
        <v>114</v>
      </c>
      <c r="F190" s="63" t="s">
        <v>115</v>
      </c>
      <c r="G190" s="64" t="str">
        <f t="shared" si="5"/>
        <v>Not Eligible</v>
      </c>
      <c r="H190" s="71">
        <v>3357.3999999999996</v>
      </c>
      <c r="I190" s="71">
        <v>3209.4</v>
      </c>
      <c r="J190" s="71">
        <v>2694</v>
      </c>
      <c r="K190" s="66">
        <v>0.8</v>
      </c>
      <c r="L190" s="66">
        <v>1</v>
      </c>
      <c r="M190" s="67">
        <v>12</v>
      </c>
      <c r="N190" s="68">
        <v>40.44</v>
      </c>
      <c r="O190" s="69">
        <f t="shared" si="1"/>
        <v>15</v>
      </c>
      <c r="P190" s="69">
        <v>650.09150220000004</v>
      </c>
      <c r="Q190" s="69">
        <v>520.07320179999999</v>
      </c>
      <c r="R190" s="66">
        <v>0.03</v>
      </c>
      <c r="S190" s="67">
        <v>0.76080000000000003</v>
      </c>
      <c r="T190" s="72">
        <v>3094.3851669391797</v>
      </c>
      <c r="U190" s="73">
        <v>4631.3588566818571</v>
      </c>
      <c r="V190" s="45">
        <f t="shared" si="2"/>
        <v>0.11</v>
      </c>
      <c r="W190" s="66">
        <v>0.9</v>
      </c>
    </row>
    <row r="191" spans="1:23" ht="14.25" customHeight="1" x14ac:dyDescent="0.3">
      <c r="A191" s="63" t="s">
        <v>500</v>
      </c>
      <c r="B191" s="45" t="s">
        <v>501</v>
      </c>
      <c r="C191" s="45" t="s">
        <v>130</v>
      </c>
      <c r="D191" s="45" t="s">
        <v>113</v>
      </c>
      <c r="E191" s="63" t="s">
        <v>119</v>
      </c>
      <c r="F191" s="63" t="s">
        <v>115</v>
      </c>
      <c r="G191" s="64" t="str">
        <f t="shared" si="5"/>
        <v>Not Eligible</v>
      </c>
      <c r="H191" s="71">
        <v>289386.2</v>
      </c>
      <c r="I191" s="71">
        <v>286128.2</v>
      </c>
      <c r="J191" s="71">
        <v>280156</v>
      </c>
      <c r="K191" s="66">
        <v>0.8</v>
      </c>
      <c r="L191" s="66">
        <v>1</v>
      </c>
      <c r="M191" s="67">
        <v>12</v>
      </c>
      <c r="N191" s="68">
        <v>40.44</v>
      </c>
      <c r="O191" s="69">
        <f t="shared" si="1"/>
        <v>15</v>
      </c>
      <c r="P191" s="69">
        <v>743.00257050000005</v>
      </c>
      <c r="Q191" s="69">
        <v>891.60308459999999</v>
      </c>
      <c r="R191" s="66">
        <v>0.03</v>
      </c>
      <c r="S191" s="67">
        <v>0.70940000000000003</v>
      </c>
      <c r="T191" s="72">
        <v>10809.556349489845</v>
      </c>
      <c r="U191" s="73">
        <v>12836.077846858121</v>
      </c>
      <c r="V191" s="45">
        <f t="shared" si="2"/>
        <v>0.11</v>
      </c>
      <c r="W191" s="66">
        <v>0.9</v>
      </c>
    </row>
    <row r="192" spans="1:23" ht="14.25" customHeight="1" x14ac:dyDescent="0.3">
      <c r="A192" s="63" t="s">
        <v>502</v>
      </c>
      <c r="B192" s="45" t="s">
        <v>503</v>
      </c>
      <c r="C192" s="45" t="s">
        <v>136</v>
      </c>
      <c r="D192" s="45" t="s">
        <v>113</v>
      </c>
      <c r="E192" s="63" t="s">
        <v>114</v>
      </c>
      <c r="F192" s="63" t="s">
        <v>108</v>
      </c>
      <c r="G192" s="64" t="str">
        <f t="shared" si="5"/>
        <v>Not Eligible</v>
      </c>
      <c r="H192" s="71">
        <v>732456.2</v>
      </c>
      <c r="I192" s="71">
        <v>689328.8</v>
      </c>
      <c r="J192" s="71">
        <v>641595.19999999995</v>
      </c>
      <c r="K192" s="66">
        <v>0.8</v>
      </c>
      <c r="L192" s="66">
        <v>1</v>
      </c>
      <c r="M192" s="67">
        <v>12</v>
      </c>
      <c r="N192" s="68">
        <v>13.5</v>
      </c>
      <c r="O192" s="69">
        <f t="shared" si="1"/>
        <v>15</v>
      </c>
      <c r="P192" s="69">
        <v>650.09150220000004</v>
      </c>
      <c r="Q192" s="69">
        <v>390.05490129999998</v>
      </c>
      <c r="R192" s="66">
        <v>0.03</v>
      </c>
      <c r="S192" s="67">
        <v>0.76080000000000003</v>
      </c>
      <c r="T192" s="72">
        <v>1407.1054348379466</v>
      </c>
      <c r="U192" s="73">
        <v>3434.970560607032</v>
      </c>
      <c r="V192" s="45">
        <f t="shared" si="2"/>
        <v>0.11</v>
      </c>
      <c r="W192" s="66">
        <v>0.9</v>
      </c>
    </row>
    <row r="193" spans="1:23" ht="14.25" customHeight="1" x14ac:dyDescent="0.3">
      <c r="A193" s="63" t="s">
        <v>504</v>
      </c>
      <c r="B193" s="45" t="s">
        <v>505</v>
      </c>
      <c r="C193" s="45" t="s">
        <v>105</v>
      </c>
      <c r="D193" s="45" t="s">
        <v>106</v>
      </c>
      <c r="E193" s="63" t="s">
        <v>114</v>
      </c>
      <c r="F193" s="63" t="s">
        <v>108</v>
      </c>
      <c r="G193" s="64" t="str">
        <f t="shared" si="5"/>
        <v>Not Eligible</v>
      </c>
      <c r="H193" s="71">
        <v>384289.4</v>
      </c>
      <c r="I193" s="71">
        <v>354226</v>
      </c>
      <c r="J193" s="71">
        <v>319736.99999999994</v>
      </c>
      <c r="K193" s="66">
        <v>0.8</v>
      </c>
      <c r="L193" s="66">
        <v>1</v>
      </c>
      <c r="M193" s="67">
        <v>12</v>
      </c>
      <c r="N193" s="68">
        <v>13.5</v>
      </c>
      <c r="O193" s="69">
        <f t="shared" si="1"/>
        <v>15</v>
      </c>
      <c r="P193" s="69">
        <v>603.06939599999998</v>
      </c>
      <c r="Q193" s="69">
        <v>482.4555168</v>
      </c>
      <c r="R193" s="66">
        <v>0.03</v>
      </c>
      <c r="S193" s="67">
        <v>0.81889999999999996</v>
      </c>
      <c r="T193" s="72">
        <v>1361.1962365148959</v>
      </c>
      <c r="U193" s="73">
        <v>2349.0887669678523</v>
      </c>
      <c r="V193" s="45">
        <f t="shared" si="2"/>
        <v>0.17</v>
      </c>
      <c r="W193" s="66">
        <v>0.9</v>
      </c>
    </row>
    <row r="194" spans="1:23" ht="14.25" customHeight="1" x14ac:dyDescent="0.3">
      <c r="A194" s="63" t="s">
        <v>506</v>
      </c>
      <c r="B194" s="45" t="s">
        <v>507</v>
      </c>
      <c r="C194" s="45" t="s">
        <v>118</v>
      </c>
      <c r="D194" s="45" t="s">
        <v>127</v>
      </c>
      <c r="E194" s="63" t="s">
        <v>114</v>
      </c>
      <c r="F194" s="63" t="s">
        <v>108</v>
      </c>
      <c r="G194" s="64" t="str">
        <f t="shared" si="5"/>
        <v>Not Eligible</v>
      </c>
      <c r="H194" s="71">
        <v>282490.2</v>
      </c>
      <c r="I194" s="71">
        <v>247085.80000000002</v>
      </c>
      <c r="J194" s="71">
        <v>209507.40000000002</v>
      </c>
      <c r="K194" s="66">
        <v>0.8</v>
      </c>
      <c r="L194" s="66">
        <v>1</v>
      </c>
      <c r="M194" s="67">
        <v>12</v>
      </c>
      <c r="N194" s="68">
        <v>13.5</v>
      </c>
      <c r="O194" s="69">
        <f t="shared" si="1"/>
        <v>15</v>
      </c>
      <c r="P194" s="69">
        <v>551.90324139999996</v>
      </c>
      <c r="Q194" s="69">
        <v>662.28388970000003</v>
      </c>
      <c r="R194" s="66">
        <v>0.03</v>
      </c>
      <c r="S194" s="67">
        <v>0.74319999999999997</v>
      </c>
      <c r="T194" s="72">
        <v>1425.3137936982844</v>
      </c>
      <c r="U194" s="73">
        <v>1622.9850713018511</v>
      </c>
      <c r="V194" s="45">
        <f t="shared" si="2"/>
        <v>0.17</v>
      </c>
      <c r="W194" s="66">
        <v>0.9</v>
      </c>
    </row>
    <row r="195" spans="1:23" ht="14.25" customHeight="1" x14ac:dyDescent="0.3">
      <c r="A195" s="63" t="s">
        <v>508</v>
      </c>
      <c r="B195" s="45" t="s">
        <v>509</v>
      </c>
      <c r="C195" s="45" t="s">
        <v>118</v>
      </c>
      <c r="D195" s="45" t="s">
        <v>127</v>
      </c>
      <c r="E195" s="63" t="s">
        <v>107</v>
      </c>
      <c r="F195" s="63" t="s">
        <v>108</v>
      </c>
      <c r="G195" s="64" t="str">
        <f t="shared" si="5"/>
        <v>Not Eligible</v>
      </c>
      <c r="H195" s="71">
        <v>249596.99999999997</v>
      </c>
      <c r="I195" s="71">
        <v>214731.80000000002</v>
      </c>
      <c r="J195" s="71">
        <v>183390.00000000003</v>
      </c>
      <c r="K195" s="66">
        <v>0.8</v>
      </c>
      <c r="L195" s="66">
        <v>1</v>
      </c>
      <c r="M195" s="67">
        <v>12</v>
      </c>
      <c r="N195" s="68">
        <v>13.5</v>
      </c>
      <c r="O195" s="69">
        <f t="shared" si="1"/>
        <v>5</v>
      </c>
      <c r="P195" s="69">
        <v>551.90324139999996</v>
      </c>
      <c r="Q195" s="69">
        <v>551.90324139999996</v>
      </c>
      <c r="R195" s="66">
        <v>0.03</v>
      </c>
      <c r="S195" s="82">
        <v>0.74319999999999997</v>
      </c>
      <c r="T195" s="72">
        <v>757.08901788812761</v>
      </c>
      <c r="U195" s="75">
        <v>2363.07393798165</v>
      </c>
      <c r="V195" s="45">
        <f t="shared" si="2"/>
        <v>0.17</v>
      </c>
      <c r="W195" s="66">
        <v>0.9</v>
      </c>
    </row>
    <row r="196" spans="1:23" ht="14.25" customHeight="1" x14ac:dyDescent="0.3"/>
    <row r="197" spans="1:23" ht="14.25" customHeight="1" x14ac:dyDescent="0.3"/>
    <row r="198" spans="1:23" ht="14.25" customHeight="1" x14ac:dyDescent="0.3"/>
    <row r="199" spans="1:23" ht="14.25" customHeight="1" x14ac:dyDescent="0.3"/>
    <row r="200" spans="1:23" ht="14.25" customHeight="1" x14ac:dyDescent="0.3"/>
    <row r="201" spans="1:23" ht="14.25" customHeight="1" x14ac:dyDescent="0.3"/>
    <row r="202" spans="1:23" ht="14.25" customHeight="1" x14ac:dyDescent="0.3"/>
    <row r="203" spans="1:23" ht="14.25" customHeight="1" x14ac:dyDescent="0.3"/>
    <row r="204" spans="1:23" ht="14.25" customHeight="1" x14ac:dyDescent="0.3"/>
    <row r="205" spans="1:23" ht="14.25" customHeight="1" x14ac:dyDescent="0.3"/>
    <row r="206" spans="1:23" ht="14.25" customHeight="1" x14ac:dyDescent="0.3"/>
    <row r="207" spans="1:23" ht="14.25" customHeight="1" x14ac:dyDescent="0.3"/>
    <row r="208" spans="1:23"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4.25" customHeight="1" x14ac:dyDescent="0.3"/>
    <row r="222" ht="14.25" customHeight="1" x14ac:dyDescent="0.3"/>
    <row r="223" ht="14.25" customHeight="1" x14ac:dyDescent="0.3"/>
    <row r="224" ht="14.25" customHeight="1" x14ac:dyDescent="0.3"/>
    <row r="225" ht="14.25" customHeight="1" x14ac:dyDescent="0.3"/>
    <row r="226" ht="14.25" customHeight="1" x14ac:dyDescent="0.3"/>
    <row r="227" ht="14.25" customHeight="1" x14ac:dyDescent="0.3"/>
    <row r="228" ht="14.25" customHeight="1" x14ac:dyDescent="0.3"/>
    <row r="229" ht="14.25" customHeight="1" x14ac:dyDescent="0.3"/>
    <row r="230" ht="14.25" customHeight="1" x14ac:dyDescent="0.3"/>
    <row r="231" ht="14.25" customHeight="1" x14ac:dyDescent="0.3"/>
    <row r="232" ht="14.25" customHeight="1" x14ac:dyDescent="0.3"/>
    <row r="233" ht="14.25" customHeight="1" x14ac:dyDescent="0.3"/>
    <row r="234" ht="14.25" customHeight="1" x14ac:dyDescent="0.3"/>
    <row r="235" ht="14.25" customHeight="1" x14ac:dyDescent="0.3"/>
    <row r="236" ht="14.25" customHeight="1" x14ac:dyDescent="0.3"/>
    <row r="237" ht="14.25" customHeight="1" x14ac:dyDescent="0.3"/>
    <row r="238" ht="14.25" customHeight="1" x14ac:dyDescent="0.3"/>
    <row r="239" ht="14.25" customHeight="1" x14ac:dyDescent="0.3"/>
    <row r="240" ht="14.25" customHeight="1" x14ac:dyDescent="0.3"/>
    <row r="241" ht="14.25" customHeight="1" x14ac:dyDescent="0.3"/>
    <row r="242" ht="14.25" customHeight="1" x14ac:dyDescent="0.3"/>
    <row r="243" ht="14.25" customHeight="1" x14ac:dyDescent="0.3"/>
    <row r="244" ht="14.25" customHeight="1" x14ac:dyDescent="0.3"/>
    <row r="245" ht="14.25" customHeight="1" x14ac:dyDescent="0.3"/>
    <row r="246" ht="14.25" customHeight="1" x14ac:dyDescent="0.3"/>
    <row r="247" ht="14.25" customHeight="1" x14ac:dyDescent="0.3"/>
    <row r="248" ht="14.25" customHeight="1" x14ac:dyDescent="0.3"/>
    <row r="249" ht="14.25" customHeight="1" x14ac:dyDescent="0.3"/>
    <row r="250" ht="14.25" customHeight="1" x14ac:dyDescent="0.3"/>
    <row r="251" ht="14.25" customHeight="1" x14ac:dyDescent="0.3"/>
    <row r="252" ht="14.25" customHeight="1" x14ac:dyDescent="0.3"/>
    <row r="253" ht="14.25" customHeight="1" x14ac:dyDescent="0.3"/>
    <row r="254" ht="14.25" customHeight="1" x14ac:dyDescent="0.3"/>
    <row r="255" ht="14.25" customHeight="1" x14ac:dyDescent="0.3"/>
    <row r="256" ht="14.25" customHeight="1" x14ac:dyDescent="0.3"/>
    <row r="257" ht="14.25" customHeight="1" x14ac:dyDescent="0.3"/>
    <row r="258" ht="14.25" customHeight="1" x14ac:dyDescent="0.3"/>
    <row r="259" ht="14.25" customHeight="1" x14ac:dyDescent="0.3"/>
    <row r="260" ht="14.25" customHeight="1" x14ac:dyDescent="0.3"/>
    <row r="261" ht="14.25" customHeight="1" x14ac:dyDescent="0.3"/>
    <row r="262" ht="14.25" customHeight="1" x14ac:dyDescent="0.3"/>
    <row r="263" ht="14.25" customHeight="1" x14ac:dyDescent="0.3"/>
    <row r="264" ht="14.25" customHeight="1" x14ac:dyDescent="0.3"/>
    <row r="265" ht="14.25" customHeight="1" x14ac:dyDescent="0.3"/>
    <row r="266" ht="14.25" customHeight="1" x14ac:dyDescent="0.3"/>
    <row r="267" ht="14.25" customHeight="1" x14ac:dyDescent="0.3"/>
    <row r="268" ht="14.25" customHeight="1" x14ac:dyDescent="0.3"/>
    <row r="269" ht="14.25" customHeight="1" x14ac:dyDescent="0.3"/>
    <row r="270" ht="14.25" customHeight="1" x14ac:dyDescent="0.3"/>
    <row r="271" ht="14.25" customHeight="1" x14ac:dyDescent="0.3"/>
    <row r="272" ht="14.25" customHeight="1" x14ac:dyDescent="0.3"/>
    <row r="273" ht="14.25" customHeight="1" x14ac:dyDescent="0.3"/>
    <row r="274" ht="14.25" customHeight="1" x14ac:dyDescent="0.3"/>
    <row r="275" ht="14.25" customHeight="1" x14ac:dyDescent="0.3"/>
    <row r="276" ht="14.25" customHeight="1" x14ac:dyDescent="0.3"/>
    <row r="277" ht="14.25" customHeight="1" x14ac:dyDescent="0.3"/>
    <row r="278" ht="14.25" customHeight="1" x14ac:dyDescent="0.3"/>
    <row r="279" ht="14.25" customHeight="1" x14ac:dyDescent="0.3"/>
    <row r="280" ht="14.25" customHeight="1" x14ac:dyDescent="0.3"/>
    <row r="281" ht="14.25" customHeight="1" x14ac:dyDescent="0.3"/>
    <row r="282" ht="14.25" customHeight="1" x14ac:dyDescent="0.3"/>
    <row r="283" ht="14.25" customHeight="1" x14ac:dyDescent="0.3"/>
    <row r="284" ht="14.25" customHeight="1" x14ac:dyDescent="0.3"/>
    <row r="285" ht="14.25" customHeight="1" x14ac:dyDescent="0.3"/>
    <row r="286" ht="14.25" customHeight="1" x14ac:dyDescent="0.3"/>
    <row r="287" ht="14.25" customHeight="1" x14ac:dyDescent="0.3"/>
    <row r="288" ht="14.25" customHeight="1" x14ac:dyDescent="0.3"/>
    <row r="289" ht="14.25" customHeight="1" x14ac:dyDescent="0.3"/>
    <row r="290" ht="14.25" customHeight="1" x14ac:dyDescent="0.3"/>
    <row r="291" ht="14.25" customHeight="1" x14ac:dyDescent="0.3"/>
    <row r="292" ht="14.25" customHeight="1" x14ac:dyDescent="0.3"/>
    <row r="293" ht="14.25" customHeight="1" x14ac:dyDescent="0.3"/>
    <row r="294" ht="14.25" customHeight="1" x14ac:dyDescent="0.3"/>
    <row r="295" ht="14.25" customHeight="1" x14ac:dyDescent="0.3"/>
    <row r="296" ht="14.25" customHeight="1" x14ac:dyDescent="0.3"/>
    <row r="297" ht="14.25" customHeight="1" x14ac:dyDescent="0.3"/>
    <row r="298" ht="14.25" customHeight="1" x14ac:dyDescent="0.3"/>
    <row r="299" ht="14.25" customHeight="1" x14ac:dyDescent="0.3"/>
    <row r="300" ht="14.25" customHeight="1" x14ac:dyDescent="0.3"/>
    <row r="301" ht="14.25" customHeight="1" x14ac:dyDescent="0.3"/>
    <row r="302" ht="14.25" customHeight="1" x14ac:dyDescent="0.3"/>
    <row r="303" ht="14.25" customHeight="1" x14ac:dyDescent="0.3"/>
    <row r="304" ht="14.25" customHeight="1" x14ac:dyDescent="0.3"/>
    <row r="305" ht="14.25" customHeight="1" x14ac:dyDescent="0.3"/>
    <row r="306" ht="14.25" customHeight="1" x14ac:dyDescent="0.3"/>
    <row r="307" ht="14.25" customHeight="1" x14ac:dyDescent="0.3"/>
    <row r="308" ht="14.25" customHeight="1" x14ac:dyDescent="0.3"/>
    <row r="309" ht="14.25" customHeight="1" x14ac:dyDescent="0.3"/>
    <row r="310" ht="14.25" customHeight="1" x14ac:dyDescent="0.3"/>
    <row r="311" ht="14.25" customHeight="1" x14ac:dyDescent="0.3"/>
    <row r="312" ht="14.25" customHeight="1" x14ac:dyDescent="0.3"/>
    <row r="313" ht="14.25" customHeight="1" x14ac:dyDescent="0.3"/>
    <row r="314" ht="14.25" customHeight="1" x14ac:dyDescent="0.3"/>
    <row r="315" ht="14.25" customHeight="1" x14ac:dyDescent="0.3"/>
    <row r="316" ht="14.25" customHeight="1" x14ac:dyDescent="0.3"/>
    <row r="317" ht="14.25" customHeight="1" x14ac:dyDescent="0.3"/>
    <row r="318" ht="14.25" customHeight="1" x14ac:dyDescent="0.3"/>
    <row r="319" ht="14.25" customHeight="1" x14ac:dyDescent="0.3"/>
    <row r="320" ht="14.25" customHeight="1" x14ac:dyDescent="0.3"/>
    <row r="321" ht="14.25" customHeight="1" x14ac:dyDescent="0.3"/>
    <row r="322" ht="14.25" customHeight="1" x14ac:dyDescent="0.3"/>
    <row r="323" ht="14.25" customHeight="1" x14ac:dyDescent="0.3"/>
    <row r="324" ht="14.25" customHeight="1" x14ac:dyDescent="0.3"/>
    <row r="325" ht="14.25" customHeight="1" x14ac:dyDescent="0.3"/>
    <row r="326" ht="14.25" customHeight="1" x14ac:dyDescent="0.3"/>
    <row r="327" ht="14.25" customHeight="1" x14ac:dyDescent="0.3"/>
    <row r="328" ht="14.25" customHeight="1" x14ac:dyDescent="0.3"/>
    <row r="329" ht="14.25" customHeight="1" x14ac:dyDescent="0.3"/>
    <row r="330" ht="14.25" customHeight="1" x14ac:dyDescent="0.3"/>
    <row r="331" ht="14.25" customHeight="1" x14ac:dyDescent="0.3"/>
    <row r="332" ht="14.25" customHeight="1" x14ac:dyDescent="0.3"/>
    <row r="333" ht="14.25" customHeight="1" x14ac:dyDescent="0.3"/>
    <row r="334" ht="14.25" customHeight="1" x14ac:dyDescent="0.3"/>
    <row r="335" ht="14.25" customHeight="1" x14ac:dyDescent="0.3"/>
    <row r="336" ht="14.25" customHeight="1" x14ac:dyDescent="0.3"/>
    <row r="337" ht="14.25" customHeight="1" x14ac:dyDescent="0.3"/>
    <row r="338" ht="14.25" customHeight="1" x14ac:dyDescent="0.3"/>
    <row r="339" ht="14.25" customHeight="1" x14ac:dyDescent="0.3"/>
    <row r="340" ht="14.25" customHeight="1" x14ac:dyDescent="0.3"/>
    <row r="341" ht="14.25" customHeight="1" x14ac:dyDescent="0.3"/>
    <row r="342" ht="14.25" customHeight="1" x14ac:dyDescent="0.3"/>
    <row r="343" ht="14.25" customHeight="1" x14ac:dyDescent="0.3"/>
    <row r="344" ht="14.25" customHeight="1" x14ac:dyDescent="0.3"/>
    <row r="345" ht="14.25" customHeight="1" x14ac:dyDescent="0.3"/>
    <row r="346" ht="14.25" customHeight="1" x14ac:dyDescent="0.3"/>
    <row r="347" ht="14.25" customHeight="1" x14ac:dyDescent="0.3"/>
    <row r="348" ht="14.25" customHeight="1" x14ac:dyDescent="0.3"/>
    <row r="349" ht="14.25" customHeight="1" x14ac:dyDescent="0.3"/>
    <row r="350" ht="14.25" customHeight="1" x14ac:dyDescent="0.3"/>
    <row r="351" ht="14.25" customHeight="1" x14ac:dyDescent="0.3"/>
    <row r="352" ht="14.25" customHeight="1" x14ac:dyDescent="0.3"/>
    <row r="353" ht="14.25" customHeight="1" x14ac:dyDescent="0.3"/>
    <row r="354" ht="14.25" customHeight="1" x14ac:dyDescent="0.3"/>
    <row r="355" ht="14.25" customHeight="1" x14ac:dyDescent="0.3"/>
    <row r="356" ht="14.25" customHeight="1" x14ac:dyDescent="0.3"/>
    <row r="357" ht="14.25" customHeight="1" x14ac:dyDescent="0.3"/>
    <row r="358" ht="14.25" customHeight="1" x14ac:dyDescent="0.3"/>
    <row r="359" ht="14.25" customHeight="1" x14ac:dyDescent="0.3"/>
    <row r="360" ht="14.25" customHeight="1" x14ac:dyDescent="0.3"/>
    <row r="361" ht="14.25" customHeight="1" x14ac:dyDescent="0.3"/>
    <row r="362" ht="14.25" customHeight="1" x14ac:dyDescent="0.3"/>
    <row r="363" ht="14.25" customHeight="1" x14ac:dyDescent="0.3"/>
    <row r="364" ht="14.25" customHeight="1" x14ac:dyDescent="0.3"/>
    <row r="365" ht="14.25" customHeight="1" x14ac:dyDescent="0.3"/>
    <row r="366" ht="14.25" customHeight="1" x14ac:dyDescent="0.3"/>
    <row r="367" ht="14.25" customHeight="1" x14ac:dyDescent="0.3"/>
    <row r="368" ht="14.25" customHeight="1" x14ac:dyDescent="0.3"/>
    <row r="369" ht="14.25" customHeight="1" x14ac:dyDescent="0.3"/>
    <row r="370" ht="14.25" customHeight="1" x14ac:dyDescent="0.3"/>
    <row r="371" ht="14.25" customHeight="1" x14ac:dyDescent="0.3"/>
    <row r="372" ht="14.25" customHeight="1" x14ac:dyDescent="0.3"/>
    <row r="373" ht="14.25" customHeight="1" x14ac:dyDescent="0.3"/>
    <row r="374" ht="14.25" customHeight="1" x14ac:dyDescent="0.3"/>
    <row r="375" ht="14.25" customHeight="1" x14ac:dyDescent="0.3"/>
    <row r="376" ht="14.25" customHeight="1" x14ac:dyDescent="0.3"/>
    <row r="377" ht="14.25" customHeight="1" x14ac:dyDescent="0.3"/>
    <row r="378" ht="14.25" customHeight="1" x14ac:dyDescent="0.3"/>
    <row r="379" ht="14.25" customHeight="1" x14ac:dyDescent="0.3"/>
    <row r="380" ht="14.25" customHeight="1" x14ac:dyDescent="0.3"/>
    <row r="381" ht="14.25" customHeight="1" x14ac:dyDescent="0.3"/>
    <row r="382" ht="14.25" customHeight="1" x14ac:dyDescent="0.3"/>
    <row r="383" ht="14.25" customHeight="1" x14ac:dyDescent="0.3"/>
    <row r="384" ht="14.25" customHeight="1" x14ac:dyDescent="0.3"/>
    <row r="385" ht="14.25" customHeight="1" x14ac:dyDescent="0.3"/>
    <row r="386" ht="14.25" customHeight="1" x14ac:dyDescent="0.3"/>
    <row r="387" ht="14.25" customHeight="1" x14ac:dyDescent="0.3"/>
    <row r="388" ht="14.25" customHeight="1" x14ac:dyDescent="0.3"/>
    <row r="389" ht="14.25" customHeight="1" x14ac:dyDescent="0.3"/>
    <row r="390" ht="14.25" customHeight="1" x14ac:dyDescent="0.3"/>
    <row r="391" ht="14.25" customHeight="1" x14ac:dyDescent="0.3"/>
    <row r="392" ht="14.25" customHeight="1" x14ac:dyDescent="0.3"/>
    <row r="393" ht="14.25" customHeight="1" x14ac:dyDescent="0.3"/>
    <row r="394" ht="14.25" customHeight="1" x14ac:dyDescent="0.3"/>
    <row r="395" ht="14.25" customHeight="1" x14ac:dyDescent="0.3"/>
    <row r="396" ht="14.25" customHeight="1" x14ac:dyDescent="0.3"/>
    <row r="397" ht="14.25" customHeight="1" x14ac:dyDescent="0.3"/>
    <row r="398" ht="14.25" customHeight="1" x14ac:dyDescent="0.3"/>
    <row r="399" ht="14.25" customHeight="1" x14ac:dyDescent="0.3"/>
    <row r="400" ht="14.25" customHeight="1" x14ac:dyDescent="0.3"/>
    <row r="401" ht="14.25" customHeight="1" x14ac:dyDescent="0.3"/>
    <row r="402" ht="14.25" customHeight="1" x14ac:dyDescent="0.3"/>
    <row r="403" ht="14.25" customHeight="1" x14ac:dyDescent="0.3"/>
    <row r="404" ht="14.25" customHeight="1" x14ac:dyDescent="0.3"/>
    <row r="405" ht="14.25" customHeight="1" x14ac:dyDescent="0.3"/>
    <row r="406" ht="14.25" customHeight="1" x14ac:dyDescent="0.3"/>
    <row r="407" ht="14.25" customHeight="1" x14ac:dyDescent="0.3"/>
    <row r="408" ht="14.25" customHeight="1" x14ac:dyDescent="0.3"/>
    <row r="409" ht="14.25" customHeight="1" x14ac:dyDescent="0.3"/>
    <row r="410" ht="14.25" customHeight="1" x14ac:dyDescent="0.3"/>
    <row r="411" ht="14.25" customHeight="1" x14ac:dyDescent="0.3"/>
    <row r="412" ht="14.25" customHeight="1" x14ac:dyDescent="0.3"/>
    <row r="413" ht="14.25" customHeight="1" x14ac:dyDescent="0.3"/>
    <row r="414" ht="14.25" customHeight="1" x14ac:dyDescent="0.3"/>
    <row r="415" ht="14.25" customHeight="1" x14ac:dyDescent="0.3"/>
    <row r="416" ht="14.25" customHeight="1" x14ac:dyDescent="0.3"/>
    <row r="417" ht="14.25" customHeight="1" x14ac:dyDescent="0.3"/>
    <row r="418" ht="14.25" customHeight="1" x14ac:dyDescent="0.3"/>
    <row r="419" ht="14.25" customHeight="1" x14ac:dyDescent="0.3"/>
    <row r="420" ht="14.25" customHeight="1" x14ac:dyDescent="0.3"/>
    <row r="421" ht="14.25" customHeight="1" x14ac:dyDescent="0.3"/>
    <row r="422" ht="14.25" customHeight="1" x14ac:dyDescent="0.3"/>
    <row r="423" ht="14.25" customHeight="1" x14ac:dyDescent="0.3"/>
    <row r="424" ht="14.25" customHeight="1" x14ac:dyDescent="0.3"/>
    <row r="425" ht="14.25" customHeight="1" x14ac:dyDescent="0.3"/>
    <row r="426" ht="14.25" customHeight="1" x14ac:dyDescent="0.3"/>
    <row r="427" ht="14.25" customHeight="1" x14ac:dyDescent="0.3"/>
    <row r="428" ht="14.25" customHeight="1" x14ac:dyDescent="0.3"/>
    <row r="429" ht="14.25" customHeight="1" x14ac:dyDescent="0.3"/>
    <row r="430" ht="14.25" customHeight="1" x14ac:dyDescent="0.3"/>
    <row r="431" ht="14.25" customHeight="1" x14ac:dyDescent="0.3"/>
    <row r="432" ht="14.25" customHeight="1" x14ac:dyDescent="0.3"/>
    <row r="433" ht="14.25" customHeight="1" x14ac:dyDescent="0.3"/>
    <row r="434" ht="14.25" customHeight="1" x14ac:dyDescent="0.3"/>
    <row r="435" ht="14.25" customHeight="1" x14ac:dyDescent="0.3"/>
    <row r="436" ht="14.25" customHeight="1" x14ac:dyDescent="0.3"/>
    <row r="437" ht="14.25" customHeight="1" x14ac:dyDescent="0.3"/>
    <row r="438" ht="14.25" customHeight="1" x14ac:dyDescent="0.3"/>
    <row r="439" ht="14.25" customHeight="1" x14ac:dyDescent="0.3"/>
    <row r="440" ht="14.25" customHeight="1" x14ac:dyDescent="0.3"/>
    <row r="441" ht="14.25" customHeight="1" x14ac:dyDescent="0.3"/>
    <row r="442" ht="14.25" customHeight="1" x14ac:dyDescent="0.3"/>
    <row r="443" ht="14.25" customHeight="1" x14ac:dyDescent="0.3"/>
    <row r="444" ht="14.25" customHeight="1" x14ac:dyDescent="0.3"/>
    <row r="445" ht="14.25" customHeight="1" x14ac:dyDescent="0.3"/>
    <row r="446" ht="14.25" customHeight="1" x14ac:dyDescent="0.3"/>
    <row r="447" ht="14.25" customHeight="1" x14ac:dyDescent="0.3"/>
    <row r="448" ht="14.25" customHeight="1" x14ac:dyDescent="0.3"/>
    <row r="449" ht="14.25" customHeight="1" x14ac:dyDescent="0.3"/>
    <row r="450" ht="14.25" customHeight="1" x14ac:dyDescent="0.3"/>
    <row r="451" ht="14.25" customHeight="1" x14ac:dyDescent="0.3"/>
    <row r="452" ht="14.25" customHeight="1" x14ac:dyDescent="0.3"/>
    <row r="453" ht="14.25" customHeight="1" x14ac:dyDescent="0.3"/>
    <row r="454" ht="14.25" customHeight="1" x14ac:dyDescent="0.3"/>
    <row r="455" ht="14.25" customHeight="1" x14ac:dyDescent="0.3"/>
    <row r="456" ht="14.25" customHeight="1" x14ac:dyDescent="0.3"/>
    <row r="457" ht="14.25" customHeight="1" x14ac:dyDescent="0.3"/>
    <row r="458" ht="14.25" customHeight="1" x14ac:dyDescent="0.3"/>
    <row r="459" ht="14.25" customHeight="1" x14ac:dyDescent="0.3"/>
    <row r="460" ht="14.25" customHeight="1" x14ac:dyDescent="0.3"/>
    <row r="461" ht="14.25" customHeight="1" x14ac:dyDescent="0.3"/>
    <row r="462" ht="14.25" customHeight="1" x14ac:dyDescent="0.3"/>
    <row r="463" ht="14.25" customHeight="1" x14ac:dyDescent="0.3"/>
    <row r="464" ht="14.25" customHeight="1" x14ac:dyDescent="0.3"/>
    <row r="465" ht="14.25" customHeight="1" x14ac:dyDescent="0.3"/>
    <row r="466" ht="14.25" customHeight="1" x14ac:dyDescent="0.3"/>
    <row r="467" ht="14.25" customHeight="1" x14ac:dyDescent="0.3"/>
    <row r="468" ht="14.25" customHeight="1" x14ac:dyDescent="0.3"/>
    <row r="469" ht="14.25" customHeight="1" x14ac:dyDescent="0.3"/>
    <row r="470" ht="14.25" customHeight="1" x14ac:dyDescent="0.3"/>
    <row r="471" ht="14.25" customHeight="1" x14ac:dyDescent="0.3"/>
    <row r="472" ht="14.25" customHeight="1" x14ac:dyDescent="0.3"/>
    <row r="473" ht="14.25" customHeight="1" x14ac:dyDescent="0.3"/>
    <row r="474" ht="14.25" customHeight="1" x14ac:dyDescent="0.3"/>
    <row r="475" ht="14.25" customHeight="1" x14ac:dyDescent="0.3"/>
    <row r="476" ht="14.25" customHeight="1" x14ac:dyDescent="0.3"/>
    <row r="477" ht="14.25" customHeight="1" x14ac:dyDescent="0.3"/>
    <row r="478" ht="14.25" customHeight="1" x14ac:dyDescent="0.3"/>
    <row r="479" ht="14.25" customHeight="1" x14ac:dyDescent="0.3"/>
    <row r="480" ht="14.25" customHeight="1" x14ac:dyDescent="0.3"/>
    <row r="481" ht="14.25" customHeight="1" x14ac:dyDescent="0.3"/>
    <row r="482" ht="14.25" customHeight="1" x14ac:dyDescent="0.3"/>
    <row r="483" ht="14.25" customHeight="1" x14ac:dyDescent="0.3"/>
    <row r="484" ht="14.25" customHeight="1" x14ac:dyDescent="0.3"/>
    <row r="485" ht="14.25" customHeight="1" x14ac:dyDescent="0.3"/>
    <row r="486" ht="14.25" customHeight="1" x14ac:dyDescent="0.3"/>
    <row r="487" ht="14.25" customHeight="1" x14ac:dyDescent="0.3"/>
    <row r="488" ht="14.25" customHeight="1" x14ac:dyDescent="0.3"/>
    <row r="489" ht="14.25" customHeight="1" x14ac:dyDescent="0.3"/>
    <row r="490" ht="14.25" customHeight="1" x14ac:dyDescent="0.3"/>
    <row r="491" ht="14.25" customHeight="1" x14ac:dyDescent="0.3"/>
    <row r="492" ht="14.25" customHeight="1" x14ac:dyDescent="0.3"/>
    <row r="493" ht="14.25" customHeight="1" x14ac:dyDescent="0.3"/>
    <row r="494" ht="14.25" customHeight="1" x14ac:dyDescent="0.3"/>
    <row r="495" ht="14.25" customHeight="1" x14ac:dyDescent="0.3"/>
    <row r="496" ht="14.25" customHeight="1" x14ac:dyDescent="0.3"/>
    <row r="497" ht="14.25" customHeight="1" x14ac:dyDescent="0.3"/>
    <row r="498" ht="14.25" customHeight="1" x14ac:dyDescent="0.3"/>
    <row r="499" ht="14.25" customHeight="1" x14ac:dyDescent="0.3"/>
    <row r="500" ht="14.25" customHeight="1" x14ac:dyDescent="0.3"/>
    <row r="501" ht="14.25" customHeight="1" x14ac:dyDescent="0.3"/>
    <row r="502" ht="14.25" customHeight="1" x14ac:dyDescent="0.3"/>
    <row r="503" ht="14.25" customHeight="1" x14ac:dyDescent="0.3"/>
    <row r="504" ht="14.25" customHeight="1" x14ac:dyDescent="0.3"/>
    <row r="505" ht="14.25" customHeight="1" x14ac:dyDescent="0.3"/>
    <row r="506" ht="14.25" customHeight="1" x14ac:dyDescent="0.3"/>
    <row r="507" ht="14.25" customHeight="1" x14ac:dyDescent="0.3"/>
    <row r="508" ht="14.25" customHeight="1" x14ac:dyDescent="0.3"/>
    <row r="509" ht="14.25" customHeight="1" x14ac:dyDescent="0.3"/>
    <row r="510" ht="14.25" customHeight="1" x14ac:dyDescent="0.3"/>
    <row r="511" ht="14.25" customHeight="1" x14ac:dyDescent="0.3"/>
    <row r="512" ht="14.25" customHeight="1" x14ac:dyDescent="0.3"/>
    <row r="513" ht="14.25" customHeight="1" x14ac:dyDescent="0.3"/>
    <row r="514" ht="14.25" customHeight="1" x14ac:dyDescent="0.3"/>
    <row r="515" ht="14.25" customHeight="1" x14ac:dyDescent="0.3"/>
    <row r="516" ht="14.25" customHeight="1" x14ac:dyDescent="0.3"/>
    <row r="517" ht="14.25" customHeight="1" x14ac:dyDescent="0.3"/>
    <row r="518" ht="14.25" customHeight="1" x14ac:dyDescent="0.3"/>
    <row r="519" ht="14.25" customHeight="1" x14ac:dyDescent="0.3"/>
    <row r="520" ht="14.25" customHeight="1" x14ac:dyDescent="0.3"/>
    <row r="521" ht="14.25" customHeight="1" x14ac:dyDescent="0.3"/>
    <row r="522" ht="14.25" customHeight="1" x14ac:dyDescent="0.3"/>
    <row r="523" ht="14.25" customHeight="1" x14ac:dyDescent="0.3"/>
    <row r="524" ht="14.25" customHeight="1" x14ac:dyDescent="0.3"/>
    <row r="525" ht="14.25" customHeight="1" x14ac:dyDescent="0.3"/>
    <row r="526" ht="14.25" customHeight="1" x14ac:dyDescent="0.3"/>
    <row r="527" ht="14.25" customHeight="1" x14ac:dyDescent="0.3"/>
    <row r="528" ht="14.25" customHeight="1" x14ac:dyDescent="0.3"/>
    <row r="529" ht="14.25" customHeight="1" x14ac:dyDescent="0.3"/>
    <row r="530" ht="14.25" customHeight="1" x14ac:dyDescent="0.3"/>
    <row r="531" ht="14.25" customHeight="1" x14ac:dyDescent="0.3"/>
    <row r="532" ht="14.25" customHeight="1" x14ac:dyDescent="0.3"/>
    <row r="533" ht="14.25" customHeight="1" x14ac:dyDescent="0.3"/>
    <row r="534" ht="14.25" customHeight="1" x14ac:dyDescent="0.3"/>
    <row r="535" ht="14.25" customHeight="1" x14ac:dyDescent="0.3"/>
    <row r="536" ht="14.25" customHeight="1" x14ac:dyDescent="0.3"/>
    <row r="537" ht="14.25" customHeight="1" x14ac:dyDescent="0.3"/>
    <row r="538" ht="14.25" customHeight="1" x14ac:dyDescent="0.3"/>
    <row r="539" ht="14.25" customHeight="1" x14ac:dyDescent="0.3"/>
    <row r="540" ht="14.25" customHeight="1" x14ac:dyDescent="0.3"/>
    <row r="541" ht="14.25" customHeight="1" x14ac:dyDescent="0.3"/>
    <row r="542" ht="14.25" customHeight="1" x14ac:dyDescent="0.3"/>
    <row r="543" ht="14.25" customHeight="1" x14ac:dyDescent="0.3"/>
    <row r="544" ht="14.25" customHeight="1" x14ac:dyDescent="0.3"/>
    <row r="545" ht="14.25" customHeight="1" x14ac:dyDescent="0.3"/>
    <row r="546" ht="14.25" customHeight="1" x14ac:dyDescent="0.3"/>
    <row r="547" ht="14.25" customHeight="1" x14ac:dyDescent="0.3"/>
    <row r="548" ht="14.25" customHeight="1" x14ac:dyDescent="0.3"/>
    <row r="549" ht="14.25" customHeight="1" x14ac:dyDescent="0.3"/>
    <row r="550" ht="14.25" customHeight="1" x14ac:dyDescent="0.3"/>
    <row r="551" ht="14.25" customHeight="1" x14ac:dyDescent="0.3"/>
    <row r="552" ht="14.25" customHeight="1" x14ac:dyDescent="0.3"/>
    <row r="553" ht="14.25" customHeight="1" x14ac:dyDescent="0.3"/>
    <row r="554" ht="14.25" customHeight="1" x14ac:dyDescent="0.3"/>
    <row r="555" ht="14.25" customHeight="1" x14ac:dyDescent="0.3"/>
    <row r="556" ht="14.25" customHeight="1" x14ac:dyDescent="0.3"/>
    <row r="557" ht="14.25" customHeight="1" x14ac:dyDescent="0.3"/>
    <row r="558" ht="14.25" customHeight="1" x14ac:dyDescent="0.3"/>
    <row r="559" ht="14.25" customHeight="1" x14ac:dyDescent="0.3"/>
    <row r="560" ht="14.25" customHeight="1" x14ac:dyDescent="0.3"/>
    <row r="561" ht="14.25" customHeight="1" x14ac:dyDescent="0.3"/>
    <row r="562" ht="14.25" customHeight="1" x14ac:dyDescent="0.3"/>
    <row r="563" ht="14.25" customHeight="1" x14ac:dyDescent="0.3"/>
    <row r="564" ht="14.25" customHeight="1" x14ac:dyDescent="0.3"/>
    <row r="565" ht="14.25" customHeight="1" x14ac:dyDescent="0.3"/>
    <row r="566" ht="14.25" customHeight="1" x14ac:dyDescent="0.3"/>
    <row r="567" ht="14.25" customHeight="1" x14ac:dyDescent="0.3"/>
    <row r="568" ht="14.25" customHeight="1" x14ac:dyDescent="0.3"/>
    <row r="569" ht="14.25" customHeight="1" x14ac:dyDescent="0.3"/>
    <row r="570" ht="14.25" customHeight="1" x14ac:dyDescent="0.3"/>
    <row r="571" ht="14.25" customHeight="1" x14ac:dyDescent="0.3"/>
    <row r="572" ht="14.25" customHeight="1" x14ac:dyDescent="0.3"/>
    <row r="573" ht="14.25" customHeight="1" x14ac:dyDescent="0.3"/>
    <row r="574" ht="14.25" customHeight="1" x14ac:dyDescent="0.3"/>
    <row r="575" ht="14.25" customHeight="1" x14ac:dyDescent="0.3"/>
    <row r="576" ht="14.25" customHeight="1" x14ac:dyDescent="0.3"/>
    <row r="577" ht="14.25" customHeight="1" x14ac:dyDescent="0.3"/>
    <row r="578" ht="14.25" customHeight="1" x14ac:dyDescent="0.3"/>
    <row r="579" ht="14.25" customHeight="1" x14ac:dyDescent="0.3"/>
    <row r="580" ht="14.25" customHeight="1" x14ac:dyDescent="0.3"/>
    <row r="581" ht="14.25" customHeight="1" x14ac:dyDescent="0.3"/>
    <row r="582" ht="14.25" customHeight="1" x14ac:dyDescent="0.3"/>
    <row r="583" ht="14.25" customHeight="1" x14ac:dyDescent="0.3"/>
    <row r="584" ht="14.25" customHeight="1" x14ac:dyDescent="0.3"/>
    <row r="585" ht="14.25" customHeight="1" x14ac:dyDescent="0.3"/>
    <row r="586" ht="14.25" customHeight="1" x14ac:dyDescent="0.3"/>
    <row r="587" ht="14.25" customHeight="1" x14ac:dyDescent="0.3"/>
    <row r="588" ht="14.25" customHeight="1" x14ac:dyDescent="0.3"/>
    <row r="589" ht="14.25" customHeight="1" x14ac:dyDescent="0.3"/>
    <row r="590" ht="14.25" customHeight="1" x14ac:dyDescent="0.3"/>
    <row r="591" ht="14.25" customHeight="1" x14ac:dyDescent="0.3"/>
    <row r="592" ht="14.25" customHeight="1" x14ac:dyDescent="0.3"/>
    <row r="593" ht="14.25" customHeight="1" x14ac:dyDescent="0.3"/>
    <row r="594" ht="14.25" customHeight="1" x14ac:dyDescent="0.3"/>
    <row r="595" ht="14.25" customHeight="1" x14ac:dyDescent="0.3"/>
    <row r="596" ht="14.25" customHeight="1" x14ac:dyDescent="0.3"/>
    <row r="597" ht="14.25" customHeight="1" x14ac:dyDescent="0.3"/>
    <row r="598" ht="14.25" customHeight="1" x14ac:dyDescent="0.3"/>
    <row r="599" ht="14.25" customHeight="1" x14ac:dyDescent="0.3"/>
    <row r="600" ht="14.25" customHeight="1" x14ac:dyDescent="0.3"/>
    <row r="601" ht="14.25" customHeight="1" x14ac:dyDescent="0.3"/>
    <row r="602" ht="14.25" customHeight="1" x14ac:dyDescent="0.3"/>
    <row r="603" ht="14.25" customHeight="1" x14ac:dyDescent="0.3"/>
    <row r="604" ht="14.25" customHeight="1" x14ac:dyDescent="0.3"/>
    <row r="605" ht="14.25" customHeight="1" x14ac:dyDescent="0.3"/>
    <row r="606" ht="14.25" customHeight="1" x14ac:dyDescent="0.3"/>
    <row r="607" ht="14.25" customHeight="1" x14ac:dyDescent="0.3"/>
    <row r="608" ht="14.25" customHeight="1" x14ac:dyDescent="0.3"/>
    <row r="609" ht="14.25" customHeight="1" x14ac:dyDescent="0.3"/>
    <row r="610" ht="14.25" customHeight="1" x14ac:dyDescent="0.3"/>
    <row r="611" ht="14.25" customHeight="1" x14ac:dyDescent="0.3"/>
    <row r="612" ht="14.25" customHeight="1" x14ac:dyDescent="0.3"/>
    <row r="613" ht="14.25" customHeight="1" x14ac:dyDescent="0.3"/>
    <row r="614" ht="14.25" customHeight="1" x14ac:dyDescent="0.3"/>
    <row r="615" ht="14.25" customHeight="1" x14ac:dyDescent="0.3"/>
    <row r="616" ht="14.25" customHeight="1" x14ac:dyDescent="0.3"/>
    <row r="617" ht="14.25" customHeight="1" x14ac:dyDescent="0.3"/>
    <row r="618" ht="14.25" customHeight="1" x14ac:dyDescent="0.3"/>
    <row r="619" ht="14.25" customHeight="1" x14ac:dyDescent="0.3"/>
    <row r="620" ht="14.25" customHeight="1" x14ac:dyDescent="0.3"/>
    <row r="621" ht="14.25" customHeight="1" x14ac:dyDescent="0.3"/>
    <row r="622" ht="14.25" customHeight="1" x14ac:dyDescent="0.3"/>
    <row r="623" ht="14.25" customHeight="1" x14ac:dyDescent="0.3"/>
    <row r="624" ht="14.25" customHeight="1" x14ac:dyDescent="0.3"/>
    <row r="625" ht="14.25" customHeight="1" x14ac:dyDescent="0.3"/>
    <row r="626" ht="14.25" customHeight="1" x14ac:dyDescent="0.3"/>
    <row r="627" ht="14.25" customHeight="1" x14ac:dyDescent="0.3"/>
    <row r="628" ht="14.25" customHeight="1" x14ac:dyDescent="0.3"/>
    <row r="629" ht="14.25" customHeight="1" x14ac:dyDescent="0.3"/>
    <row r="630" ht="14.25" customHeight="1" x14ac:dyDescent="0.3"/>
    <row r="631" ht="14.25" customHeight="1" x14ac:dyDescent="0.3"/>
    <row r="632" ht="14.25" customHeight="1" x14ac:dyDescent="0.3"/>
    <row r="633" ht="14.25" customHeight="1" x14ac:dyDescent="0.3"/>
    <row r="634" ht="14.25" customHeight="1" x14ac:dyDescent="0.3"/>
    <row r="635" ht="14.25" customHeight="1" x14ac:dyDescent="0.3"/>
    <row r="636" ht="14.25" customHeight="1" x14ac:dyDescent="0.3"/>
    <row r="637" ht="14.25" customHeight="1" x14ac:dyDescent="0.3"/>
    <row r="638" ht="14.25" customHeight="1" x14ac:dyDescent="0.3"/>
    <row r="639" ht="14.25" customHeight="1" x14ac:dyDescent="0.3"/>
    <row r="640" ht="14.25" customHeight="1" x14ac:dyDescent="0.3"/>
    <row r="641" ht="14.25" customHeight="1" x14ac:dyDescent="0.3"/>
    <row r="642" ht="14.25" customHeight="1" x14ac:dyDescent="0.3"/>
    <row r="643" ht="14.25" customHeight="1" x14ac:dyDescent="0.3"/>
    <row r="644" ht="14.25" customHeight="1" x14ac:dyDescent="0.3"/>
    <row r="645" ht="14.25" customHeight="1" x14ac:dyDescent="0.3"/>
    <row r="646" ht="14.25" customHeight="1" x14ac:dyDescent="0.3"/>
    <row r="647" ht="14.25" customHeight="1" x14ac:dyDescent="0.3"/>
    <row r="648" ht="14.25" customHeight="1" x14ac:dyDescent="0.3"/>
    <row r="649" ht="14.25" customHeight="1" x14ac:dyDescent="0.3"/>
    <row r="650" ht="14.25" customHeight="1" x14ac:dyDescent="0.3"/>
    <row r="651" ht="14.25" customHeight="1" x14ac:dyDescent="0.3"/>
    <row r="652" ht="14.25" customHeight="1" x14ac:dyDescent="0.3"/>
    <row r="653" ht="14.25" customHeight="1" x14ac:dyDescent="0.3"/>
    <row r="654" ht="14.25" customHeight="1" x14ac:dyDescent="0.3"/>
    <row r="655" ht="14.25" customHeight="1" x14ac:dyDescent="0.3"/>
    <row r="656" ht="14.25" customHeight="1" x14ac:dyDescent="0.3"/>
    <row r="657" ht="14.25" customHeight="1" x14ac:dyDescent="0.3"/>
    <row r="658" ht="14.25" customHeight="1" x14ac:dyDescent="0.3"/>
    <row r="659" ht="14.25" customHeight="1" x14ac:dyDescent="0.3"/>
    <row r="660" ht="14.25" customHeight="1" x14ac:dyDescent="0.3"/>
    <row r="661" ht="14.25" customHeight="1" x14ac:dyDescent="0.3"/>
    <row r="662" ht="14.25" customHeight="1" x14ac:dyDescent="0.3"/>
    <row r="663" ht="14.25" customHeight="1" x14ac:dyDescent="0.3"/>
    <row r="664" ht="14.25" customHeight="1" x14ac:dyDescent="0.3"/>
    <row r="665" ht="14.25" customHeight="1" x14ac:dyDescent="0.3"/>
    <row r="666" ht="14.25" customHeight="1" x14ac:dyDescent="0.3"/>
    <row r="667" ht="14.25" customHeight="1" x14ac:dyDescent="0.3"/>
    <row r="668" ht="14.25" customHeight="1" x14ac:dyDescent="0.3"/>
    <row r="669" ht="14.25" customHeight="1" x14ac:dyDescent="0.3"/>
    <row r="670" ht="14.25" customHeight="1" x14ac:dyDescent="0.3"/>
    <row r="671" ht="14.25" customHeight="1" x14ac:dyDescent="0.3"/>
    <row r="672" ht="14.25" customHeight="1" x14ac:dyDescent="0.3"/>
    <row r="673" ht="14.25" customHeight="1" x14ac:dyDescent="0.3"/>
    <row r="674" ht="14.25" customHeight="1" x14ac:dyDescent="0.3"/>
    <row r="675" ht="14.25" customHeight="1" x14ac:dyDescent="0.3"/>
    <row r="676" ht="14.25" customHeight="1" x14ac:dyDescent="0.3"/>
    <row r="677" ht="14.25" customHeight="1" x14ac:dyDescent="0.3"/>
    <row r="678" ht="14.25" customHeight="1" x14ac:dyDescent="0.3"/>
    <row r="679" ht="14.25" customHeight="1" x14ac:dyDescent="0.3"/>
    <row r="680" ht="14.25" customHeight="1" x14ac:dyDescent="0.3"/>
    <row r="681" ht="14.25" customHeight="1" x14ac:dyDescent="0.3"/>
    <row r="682" ht="14.25" customHeight="1" x14ac:dyDescent="0.3"/>
    <row r="683" ht="14.25" customHeight="1" x14ac:dyDescent="0.3"/>
    <row r="684" ht="14.25" customHeight="1" x14ac:dyDescent="0.3"/>
    <row r="685" ht="14.25" customHeight="1" x14ac:dyDescent="0.3"/>
    <row r="686" ht="14.25" customHeight="1" x14ac:dyDescent="0.3"/>
    <row r="687" ht="14.25" customHeight="1" x14ac:dyDescent="0.3"/>
    <row r="688" ht="14.25" customHeight="1" x14ac:dyDescent="0.3"/>
    <row r="689" ht="14.25" customHeight="1" x14ac:dyDescent="0.3"/>
    <row r="690" ht="14.25" customHeight="1" x14ac:dyDescent="0.3"/>
    <row r="691" ht="14.25" customHeight="1" x14ac:dyDescent="0.3"/>
    <row r="692" ht="14.25" customHeight="1" x14ac:dyDescent="0.3"/>
    <row r="693" ht="14.25" customHeight="1" x14ac:dyDescent="0.3"/>
    <row r="694" ht="14.25" customHeight="1" x14ac:dyDescent="0.3"/>
    <row r="695" ht="14.25" customHeight="1" x14ac:dyDescent="0.3"/>
    <row r="696" ht="14.25" customHeight="1" x14ac:dyDescent="0.3"/>
    <row r="697" ht="14.25" customHeight="1" x14ac:dyDescent="0.3"/>
    <row r="698" ht="14.25" customHeight="1" x14ac:dyDescent="0.3"/>
    <row r="699" ht="14.25" customHeight="1" x14ac:dyDescent="0.3"/>
    <row r="700" ht="14.25" customHeight="1" x14ac:dyDescent="0.3"/>
    <row r="701" ht="14.25" customHeight="1" x14ac:dyDescent="0.3"/>
    <row r="702" ht="14.25" customHeight="1" x14ac:dyDescent="0.3"/>
    <row r="703" ht="14.25" customHeight="1" x14ac:dyDescent="0.3"/>
    <row r="704" ht="14.25" customHeight="1" x14ac:dyDescent="0.3"/>
    <row r="705" ht="14.25" customHeight="1" x14ac:dyDescent="0.3"/>
    <row r="706" ht="14.25" customHeight="1" x14ac:dyDescent="0.3"/>
    <row r="707" ht="14.25" customHeight="1" x14ac:dyDescent="0.3"/>
    <row r="708" ht="14.25" customHeight="1" x14ac:dyDescent="0.3"/>
    <row r="709" ht="14.25" customHeight="1" x14ac:dyDescent="0.3"/>
    <row r="710" ht="14.25" customHeight="1" x14ac:dyDescent="0.3"/>
    <row r="711" ht="14.25" customHeight="1" x14ac:dyDescent="0.3"/>
    <row r="712" ht="14.25" customHeight="1" x14ac:dyDescent="0.3"/>
    <row r="713" ht="14.25" customHeight="1" x14ac:dyDescent="0.3"/>
    <row r="714" ht="14.25" customHeight="1" x14ac:dyDescent="0.3"/>
    <row r="715" ht="14.25" customHeight="1" x14ac:dyDescent="0.3"/>
    <row r="716" ht="14.25" customHeight="1" x14ac:dyDescent="0.3"/>
    <row r="717" ht="14.25" customHeight="1" x14ac:dyDescent="0.3"/>
    <row r="718" ht="14.25" customHeight="1" x14ac:dyDescent="0.3"/>
    <row r="719" ht="14.25" customHeight="1" x14ac:dyDescent="0.3"/>
    <row r="720" ht="14.25" customHeight="1" x14ac:dyDescent="0.3"/>
    <row r="721" ht="14.25" customHeight="1" x14ac:dyDescent="0.3"/>
    <row r="722" ht="14.25" customHeight="1" x14ac:dyDescent="0.3"/>
    <row r="723" ht="14.25" customHeight="1" x14ac:dyDescent="0.3"/>
    <row r="724" ht="14.25" customHeight="1" x14ac:dyDescent="0.3"/>
    <row r="725" ht="14.25" customHeight="1" x14ac:dyDescent="0.3"/>
    <row r="726" ht="14.25" customHeight="1" x14ac:dyDescent="0.3"/>
    <row r="727" ht="14.25" customHeight="1" x14ac:dyDescent="0.3"/>
    <row r="728" ht="14.25" customHeight="1" x14ac:dyDescent="0.3"/>
    <row r="729" ht="14.25" customHeight="1" x14ac:dyDescent="0.3"/>
    <row r="730" ht="14.25" customHeight="1" x14ac:dyDescent="0.3"/>
    <row r="731" ht="14.25" customHeight="1" x14ac:dyDescent="0.3"/>
    <row r="732" ht="14.25" customHeight="1" x14ac:dyDescent="0.3"/>
    <row r="733" ht="14.25" customHeight="1" x14ac:dyDescent="0.3"/>
    <row r="734" ht="14.25" customHeight="1" x14ac:dyDescent="0.3"/>
    <row r="735" ht="14.25" customHeight="1" x14ac:dyDescent="0.3"/>
    <row r="736" ht="14.25" customHeight="1" x14ac:dyDescent="0.3"/>
    <row r="737" ht="14.25" customHeight="1" x14ac:dyDescent="0.3"/>
    <row r="738" ht="14.25" customHeight="1" x14ac:dyDescent="0.3"/>
    <row r="739" ht="14.25" customHeight="1" x14ac:dyDescent="0.3"/>
    <row r="740" ht="14.25" customHeight="1" x14ac:dyDescent="0.3"/>
    <row r="741" ht="14.25" customHeight="1" x14ac:dyDescent="0.3"/>
    <row r="742" ht="14.25" customHeight="1" x14ac:dyDescent="0.3"/>
    <row r="743" ht="14.25" customHeight="1" x14ac:dyDescent="0.3"/>
    <row r="744" ht="14.25" customHeight="1" x14ac:dyDescent="0.3"/>
    <row r="745" ht="14.25" customHeight="1" x14ac:dyDescent="0.3"/>
    <row r="746" ht="14.25" customHeight="1" x14ac:dyDescent="0.3"/>
    <row r="747" ht="14.25" customHeight="1" x14ac:dyDescent="0.3"/>
    <row r="748" ht="14.25" customHeight="1" x14ac:dyDescent="0.3"/>
    <row r="749" ht="14.25" customHeight="1" x14ac:dyDescent="0.3"/>
    <row r="750" ht="14.25" customHeight="1" x14ac:dyDescent="0.3"/>
    <row r="751" ht="14.25" customHeight="1" x14ac:dyDescent="0.3"/>
    <row r="752" ht="14.25" customHeight="1" x14ac:dyDescent="0.3"/>
    <row r="753" ht="14.25" customHeight="1" x14ac:dyDescent="0.3"/>
    <row r="754" ht="14.25" customHeight="1" x14ac:dyDescent="0.3"/>
    <row r="755" ht="14.25" customHeight="1" x14ac:dyDescent="0.3"/>
    <row r="756" ht="14.25" customHeight="1" x14ac:dyDescent="0.3"/>
    <row r="757" ht="14.25" customHeight="1" x14ac:dyDescent="0.3"/>
    <row r="758" ht="14.25" customHeight="1" x14ac:dyDescent="0.3"/>
    <row r="759" ht="14.25" customHeight="1" x14ac:dyDescent="0.3"/>
    <row r="760" ht="14.25" customHeight="1" x14ac:dyDescent="0.3"/>
    <row r="761" ht="14.25" customHeight="1" x14ac:dyDescent="0.3"/>
    <row r="762" ht="14.25" customHeight="1" x14ac:dyDescent="0.3"/>
    <row r="763" ht="14.25" customHeight="1" x14ac:dyDescent="0.3"/>
    <row r="764" ht="14.25" customHeight="1" x14ac:dyDescent="0.3"/>
    <row r="765" ht="14.25" customHeight="1" x14ac:dyDescent="0.3"/>
    <row r="766" ht="14.25" customHeight="1" x14ac:dyDescent="0.3"/>
    <row r="767" ht="14.25" customHeight="1" x14ac:dyDescent="0.3"/>
    <row r="768" ht="14.25" customHeight="1" x14ac:dyDescent="0.3"/>
    <row r="769" ht="14.25" customHeight="1" x14ac:dyDescent="0.3"/>
    <row r="770" ht="14.25" customHeight="1" x14ac:dyDescent="0.3"/>
    <row r="771" ht="14.25" customHeight="1" x14ac:dyDescent="0.3"/>
    <row r="772" ht="14.25" customHeight="1" x14ac:dyDescent="0.3"/>
    <row r="773" ht="14.25" customHeight="1" x14ac:dyDescent="0.3"/>
    <row r="774" ht="14.25" customHeight="1" x14ac:dyDescent="0.3"/>
    <row r="775" ht="14.25" customHeight="1" x14ac:dyDescent="0.3"/>
    <row r="776" ht="14.25" customHeight="1" x14ac:dyDescent="0.3"/>
    <row r="777" ht="14.25" customHeight="1" x14ac:dyDescent="0.3"/>
    <row r="778" ht="14.25" customHeight="1" x14ac:dyDescent="0.3"/>
    <row r="779" ht="14.25" customHeight="1" x14ac:dyDescent="0.3"/>
    <row r="780" ht="14.25" customHeight="1" x14ac:dyDescent="0.3"/>
    <row r="781" ht="14.25" customHeight="1" x14ac:dyDescent="0.3"/>
    <row r="782" ht="14.25" customHeight="1" x14ac:dyDescent="0.3"/>
    <row r="783" ht="14.25" customHeight="1" x14ac:dyDescent="0.3"/>
    <row r="784" ht="14.25" customHeight="1" x14ac:dyDescent="0.3"/>
    <row r="785" ht="14.25" customHeight="1" x14ac:dyDescent="0.3"/>
    <row r="786" ht="14.25" customHeight="1" x14ac:dyDescent="0.3"/>
    <row r="787" ht="14.25" customHeight="1" x14ac:dyDescent="0.3"/>
    <row r="788" ht="14.25" customHeight="1" x14ac:dyDescent="0.3"/>
    <row r="789" ht="14.25" customHeight="1" x14ac:dyDescent="0.3"/>
    <row r="790" ht="14.25" customHeight="1" x14ac:dyDescent="0.3"/>
    <row r="791" ht="14.25" customHeight="1" x14ac:dyDescent="0.3"/>
    <row r="792" ht="14.25" customHeight="1" x14ac:dyDescent="0.3"/>
    <row r="793" ht="14.25" customHeight="1" x14ac:dyDescent="0.3"/>
    <row r="794" ht="14.25" customHeight="1" x14ac:dyDescent="0.3"/>
    <row r="795" ht="14.25" customHeight="1" x14ac:dyDescent="0.3"/>
    <row r="796" ht="14.25" customHeight="1" x14ac:dyDescent="0.3"/>
    <row r="797" ht="14.25" customHeight="1" x14ac:dyDescent="0.3"/>
    <row r="798" ht="14.25" customHeight="1" x14ac:dyDescent="0.3"/>
    <row r="799" ht="14.25" customHeight="1" x14ac:dyDescent="0.3"/>
    <row r="800" ht="14.25" customHeight="1" x14ac:dyDescent="0.3"/>
    <row r="801" ht="14.25" customHeight="1" x14ac:dyDescent="0.3"/>
    <row r="802" ht="14.25" customHeight="1" x14ac:dyDescent="0.3"/>
    <row r="803" ht="14.25" customHeight="1" x14ac:dyDescent="0.3"/>
    <row r="804" ht="14.25" customHeight="1" x14ac:dyDescent="0.3"/>
    <row r="805" ht="14.25" customHeight="1" x14ac:dyDescent="0.3"/>
    <row r="806" ht="14.25" customHeight="1" x14ac:dyDescent="0.3"/>
    <row r="807" ht="14.25" customHeight="1" x14ac:dyDescent="0.3"/>
    <row r="808" ht="14.25" customHeight="1" x14ac:dyDescent="0.3"/>
    <row r="809" ht="14.25" customHeight="1" x14ac:dyDescent="0.3"/>
    <row r="810" ht="14.25" customHeight="1" x14ac:dyDescent="0.3"/>
    <row r="811" ht="14.25" customHeight="1" x14ac:dyDescent="0.3"/>
    <row r="812" ht="14.25" customHeight="1" x14ac:dyDescent="0.3"/>
    <row r="813" ht="14.25" customHeight="1" x14ac:dyDescent="0.3"/>
    <row r="814" ht="14.25" customHeight="1" x14ac:dyDescent="0.3"/>
    <row r="815" ht="14.25" customHeight="1" x14ac:dyDescent="0.3"/>
    <row r="816" ht="14.25" customHeight="1" x14ac:dyDescent="0.3"/>
    <row r="817" ht="14.25" customHeight="1" x14ac:dyDescent="0.3"/>
    <row r="818" ht="14.25" customHeight="1" x14ac:dyDescent="0.3"/>
    <row r="819" ht="14.25" customHeight="1" x14ac:dyDescent="0.3"/>
    <row r="820" ht="14.25" customHeight="1" x14ac:dyDescent="0.3"/>
    <row r="821" ht="14.25" customHeight="1" x14ac:dyDescent="0.3"/>
    <row r="822" ht="14.25" customHeight="1" x14ac:dyDescent="0.3"/>
    <row r="823" ht="14.25" customHeight="1" x14ac:dyDescent="0.3"/>
    <row r="824" ht="14.25" customHeight="1" x14ac:dyDescent="0.3"/>
    <row r="825" ht="14.25" customHeight="1" x14ac:dyDescent="0.3"/>
    <row r="826" ht="14.25" customHeight="1" x14ac:dyDescent="0.3"/>
    <row r="827" ht="14.25" customHeight="1" x14ac:dyDescent="0.3"/>
    <row r="828" ht="14.25" customHeight="1" x14ac:dyDescent="0.3"/>
    <row r="829" ht="14.25" customHeight="1" x14ac:dyDescent="0.3"/>
    <row r="830" ht="14.25" customHeight="1" x14ac:dyDescent="0.3"/>
    <row r="831" ht="14.25" customHeight="1" x14ac:dyDescent="0.3"/>
    <row r="832" ht="14.25" customHeight="1" x14ac:dyDescent="0.3"/>
    <row r="833" ht="14.25" customHeight="1" x14ac:dyDescent="0.3"/>
    <row r="834" ht="14.25" customHeight="1" x14ac:dyDescent="0.3"/>
    <row r="835" ht="14.25" customHeight="1" x14ac:dyDescent="0.3"/>
    <row r="836" ht="14.25" customHeight="1" x14ac:dyDescent="0.3"/>
    <row r="837" ht="14.25" customHeight="1" x14ac:dyDescent="0.3"/>
    <row r="838" ht="14.25" customHeight="1" x14ac:dyDescent="0.3"/>
    <row r="839" ht="14.25" customHeight="1" x14ac:dyDescent="0.3"/>
    <row r="840" ht="14.25" customHeight="1" x14ac:dyDescent="0.3"/>
    <row r="841" ht="14.25" customHeight="1" x14ac:dyDescent="0.3"/>
    <row r="842" ht="14.25" customHeight="1" x14ac:dyDescent="0.3"/>
    <row r="843" ht="14.25" customHeight="1" x14ac:dyDescent="0.3"/>
    <row r="844" ht="14.25" customHeight="1" x14ac:dyDescent="0.3"/>
    <row r="845" ht="14.25" customHeight="1" x14ac:dyDescent="0.3"/>
    <row r="846" ht="14.25" customHeight="1" x14ac:dyDescent="0.3"/>
    <row r="847" ht="14.25" customHeight="1" x14ac:dyDescent="0.3"/>
    <row r="848" ht="14.25" customHeight="1" x14ac:dyDescent="0.3"/>
    <row r="849" ht="14.25" customHeight="1" x14ac:dyDescent="0.3"/>
    <row r="850" ht="14.25" customHeight="1" x14ac:dyDescent="0.3"/>
    <row r="851" ht="14.25" customHeight="1" x14ac:dyDescent="0.3"/>
    <row r="852" ht="14.25" customHeight="1" x14ac:dyDescent="0.3"/>
    <row r="853" ht="14.25" customHeight="1" x14ac:dyDescent="0.3"/>
    <row r="854" ht="14.25" customHeight="1" x14ac:dyDescent="0.3"/>
    <row r="855" ht="14.25" customHeight="1" x14ac:dyDescent="0.3"/>
    <row r="856" ht="14.25" customHeight="1" x14ac:dyDescent="0.3"/>
    <row r="857" ht="14.25" customHeight="1" x14ac:dyDescent="0.3"/>
    <row r="858" ht="14.25" customHeight="1" x14ac:dyDescent="0.3"/>
    <row r="859" ht="14.25" customHeight="1" x14ac:dyDescent="0.3"/>
    <row r="860" ht="14.25" customHeight="1" x14ac:dyDescent="0.3"/>
    <row r="861" ht="14.25" customHeight="1" x14ac:dyDescent="0.3"/>
    <row r="862" ht="14.25" customHeight="1" x14ac:dyDescent="0.3"/>
    <row r="863" ht="14.25" customHeight="1" x14ac:dyDescent="0.3"/>
    <row r="864" ht="14.25" customHeight="1" x14ac:dyDescent="0.3"/>
    <row r="865" ht="14.25" customHeight="1" x14ac:dyDescent="0.3"/>
    <row r="866" ht="14.25" customHeight="1" x14ac:dyDescent="0.3"/>
    <row r="867" ht="14.25" customHeight="1" x14ac:dyDescent="0.3"/>
    <row r="868" ht="14.25" customHeight="1" x14ac:dyDescent="0.3"/>
    <row r="869" ht="14.25" customHeight="1" x14ac:dyDescent="0.3"/>
    <row r="870" ht="14.25" customHeight="1" x14ac:dyDescent="0.3"/>
    <row r="871" ht="14.25" customHeight="1" x14ac:dyDescent="0.3"/>
    <row r="872" ht="14.25" customHeight="1" x14ac:dyDescent="0.3"/>
    <row r="873" ht="14.25" customHeight="1" x14ac:dyDescent="0.3"/>
    <row r="874" ht="14.25" customHeight="1" x14ac:dyDescent="0.3"/>
    <row r="875" ht="14.25" customHeight="1" x14ac:dyDescent="0.3"/>
    <row r="876" ht="14.25" customHeight="1" x14ac:dyDescent="0.3"/>
    <row r="877" ht="14.25" customHeight="1" x14ac:dyDescent="0.3"/>
    <row r="878" ht="14.25" customHeight="1" x14ac:dyDescent="0.3"/>
    <row r="879" ht="14.25" customHeight="1" x14ac:dyDescent="0.3"/>
    <row r="880" ht="14.25" customHeight="1" x14ac:dyDescent="0.3"/>
    <row r="881" ht="14.25" customHeight="1" x14ac:dyDescent="0.3"/>
    <row r="882" ht="14.25" customHeight="1" x14ac:dyDescent="0.3"/>
    <row r="883" ht="14.25" customHeight="1" x14ac:dyDescent="0.3"/>
    <row r="884" ht="14.25" customHeight="1" x14ac:dyDescent="0.3"/>
    <row r="885" ht="14.25" customHeight="1" x14ac:dyDescent="0.3"/>
    <row r="886" ht="14.25" customHeight="1" x14ac:dyDescent="0.3"/>
    <row r="887" ht="14.25" customHeight="1" x14ac:dyDescent="0.3"/>
    <row r="888" ht="14.25" customHeight="1" x14ac:dyDescent="0.3"/>
    <row r="889" ht="14.25" customHeight="1" x14ac:dyDescent="0.3"/>
    <row r="890" ht="14.25" customHeight="1" x14ac:dyDescent="0.3"/>
    <row r="891" ht="14.25" customHeight="1" x14ac:dyDescent="0.3"/>
    <row r="892" ht="14.25" customHeight="1" x14ac:dyDescent="0.3"/>
    <row r="893" ht="14.25" customHeight="1" x14ac:dyDescent="0.3"/>
    <row r="894" ht="14.25" customHeight="1" x14ac:dyDescent="0.3"/>
    <row r="895" ht="14.25" customHeight="1" x14ac:dyDescent="0.3"/>
    <row r="896" ht="14.25" customHeight="1" x14ac:dyDescent="0.3"/>
    <row r="897" ht="14.25" customHeight="1" x14ac:dyDescent="0.3"/>
    <row r="898" ht="14.25" customHeight="1" x14ac:dyDescent="0.3"/>
    <row r="899" ht="14.25" customHeight="1" x14ac:dyDescent="0.3"/>
    <row r="900" ht="14.25" customHeight="1" x14ac:dyDescent="0.3"/>
    <row r="901" ht="14.25" customHeight="1" x14ac:dyDescent="0.3"/>
    <row r="902" ht="14.25" customHeight="1" x14ac:dyDescent="0.3"/>
    <row r="903" ht="14.25" customHeight="1" x14ac:dyDescent="0.3"/>
    <row r="904" ht="14.25" customHeight="1" x14ac:dyDescent="0.3"/>
    <row r="905" ht="14.25" customHeight="1" x14ac:dyDescent="0.3"/>
    <row r="906" ht="14.25" customHeight="1" x14ac:dyDescent="0.3"/>
    <row r="907" ht="14.25" customHeight="1" x14ac:dyDescent="0.3"/>
    <row r="908" ht="14.25" customHeight="1" x14ac:dyDescent="0.3"/>
    <row r="909" ht="14.25" customHeight="1" x14ac:dyDescent="0.3"/>
    <row r="910" ht="14.25" customHeight="1" x14ac:dyDescent="0.3"/>
    <row r="911" ht="14.25" customHeight="1" x14ac:dyDescent="0.3"/>
    <row r="912" ht="14.25" customHeight="1" x14ac:dyDescent="0.3"/>
    <row r="913" ht="14.25" customHeight="1" x14ac:dyDescent="0.3"/>
    <row r="914" ht="14.25" customHeight="1" x14ac:dyDescent="0.3"/>
    <row r="915" ht="14.25" customHeight="1" x14ac:dyDescent="0.3"/>
    <row r="916" ht="14.25" customHeight="1" x14ac:dyDescent="0.3"/>
    <row r="917" ht="14.25" customHeight="1" x14ac:dyDescent="0.3"/>
    <row r="918" ht="14.25" customHeight="1" x14ac:dyDescent="0.3"/>
    <row r="919" ht="14.25" customHeight="1" x14ac:dyDescent="0.3"/>
    <row r="920" ht="14.25" customHeight="1" x14ac:dyDescent="0.3"/>
    <row r="921" ht="14.25" customHeight="1" x14ac:dyDescent="0.3"/>
    <row r="922" ht="14.25" customHeight="1" x14ac:dyDescent="0.3"/>
    <row r="923" ht="14.25" customHeight="1" x14ac:dyDescent="0.3"/>
    <row r="924" ht="14.25" customHeight="1" x14ac:dyDescent="0.3"/>
    <row r="925" ht="14.25" customHeight="1" x14ac:dyDescent="0.3"/>
    <row r="926" ht="14.25" customHeight="1" x14ac:dyDescent="0.3"/>
    <row r="927" ht="14.25" customHeight="1" x14ac:dyDescent="0.3"/>
    <row r="928" ht="14.25" customHeight="1" x14ac:dyDescent="0.3"/>
    <row r="929" ht="14.25" customHeight="1" x14ac:dyDescent="0.3"/>
    <row r="930" ht="14.25" customHeight="1" x14ac:dyDescent="0.3"/>
    <row r="931" ht="14.25" customHeight="1" x14ac:dyDescent="0.3"/>
    <row r="932" ht="14.25" customHeight="1" x14ac:dyDescent="0.3"/>
    <row r="933" ht="14.25" customHeight="1" x14ac:dyDescent="0.3"/>
    <row r="934" ht="14.25" customHeight="1" x14ac:dyDescent="0.3"/>
    <row r="935" ht="14.25" customHeight="1" x14ac:dyDescent="0.3"/>
    <row r="936" ht="14.25" customHeight="1" x14ac:dyDescent="0.3"/>
    <row r="937" ht="14.25" customHeight="1" x14ac:dyDescent="0.3"/>
    <row r="938" ht="14.25" customHeight="1" x14ac:dyDescent="0.3"/>
    <row r="939" ht="14.25" customHeight="1" x14ac:dyDescent="0.3"/>
    <row r="940" ht="14.25" customHeight="1" x14ac:dyDescent="0.3"/>
    <row r="941" ht="14.25" customHeight="1" x14ac:dyDescent="0.3"/>
    <row r="942" ht="14.25" customHeight="1" x14ac:dyDescent="0.3"/>
    <row r="943" ht="14.25" customHeight="1" x14ac:dyDescent="0.3"/>
    <row r="944" ht="14.25" customHeight="1" x14ac:dyDescent="0.3"/>
    <row r="945" ht="14.25" customHeight="1" x14ac:dyDescent="0.3"/>
    <row r="946" ht="14.25" customHeight="1" x14ac:dyDescent="0.3"/>
    <row r="947" ht="14.25" customHeight="1" x14ac:dyDescent="0.3"/>
    <row r="948" ht="14.25" customHeight="1" x14ac:dyDescent="0.3"/>
    <row r="949" ht="14.25" customHeight="1" x14ac:dyDescent="0.3"/>
    <row r="950" ht="14.25" customHeight="1" x14ac:dyDescent="0.3"/>
    <row r="951" ht="14.25" customHeight="1" x14ac:dyDescent="0.3"/>
    <row r="952" ht="14.25" customHeight="1" x14ac:dyDescent="0.3"/>
    <row r="953" ht="14.25" customHeight="1" x14ac:dyDescent="0.3"/>
    <row r="954" ht="14.25" customHeight="1" x14ac:dyDescent="0.3"/>
    <row r="955" ht="14.25" customHeight="1" x14ac:dyDescent="0.3"/>
    <row r="956" ht="14.25" customHeight="1" x14ac:dyDescent="0.3"/>
    <row r="957" ht="14.25" customHeight="1" x14ac:dyDescent="0.3"/>
    <row r="958" ht="14.25" customHeight="1" x14ac:dyDescent="0.3"/>
    <row r="959" ht="14.25" customHeight="1" x14ac:dyDescent="0.3"/>
    <row r="960" ht="14.25" customHeight="1" x14ac:dyDescent="0.3"/>
    <row r="961" ht="14.25" customHeight="1" x14ac:dyDescent="0.3"/>
    <row r="962" ht="14.25" customHeight="1" x14ac:dyDescent="0.3"/>
    <row r="963" ht="14.25" customHeight="1" x14ac:dyDescent="0.3"/>
    <row r="964" ht="14.25" customHeight="1" x14ac:dyDescent="0.3"/>
    <row r="965" ht="14.25" customHeight="1" x14ac:dyDescent="0.3"/>
    <row r="966" ht="14.25" customHeight="1" x14ac:dyDescent="0.3"/>
    <row r="967" ht="14.25" customHeight="1" x14ac:dyDescent="0.3"/>
    <row r="968" ht="14.25" customHeight="1" x14ac:dyDescent="0.3"/>
    <row r="969" ht="14.25" customHeight="1" x14ac:dyDescent="0.3"/>
    <row r="970" ht="14.25" customHeight="1" x14ac:dyDescent="0.3"/>
    <row r="971" ht="14.25" customHeight="1" x14ac:dyDescent="0.3"/>
    <row r="972" ht="14.25" customHeight="1" x14ac:dyDescent="0.3"/>
    <row r="973" ht="14.25" customHeight="1" x14ac:dyDescent="0.3"/>
    <row r="974" ht="14.25" customHeight="1" x14ac:dyDescent="0.3"/>
    <row r="975" ht="14.25" customHeight="1" x14ac:dyDescent="0.3"/>
    <row r="976" ht="14.25" customHeight="1" x14ac:dyDescent="0.3"/>
    <row r="977" ht="14.25" customHeight="1" x14ac:dyDescent="0.3"/>
    <row r="978" ht="14.25" customHeight="1" x14ac:dyDescent="0.3"/>
    <row r="979" ht="14.25" customHeight="1" x14ac:dyDescent="0.3"/>
    <row r="980" ht="14.25" customHeight="1" x14ac:dyDescent="0.3"/>
    <row r="981" ht="14.25" customHeight="1" x14ac:dyDescent="0.3"/>
    <row r="982" ht="14.25" customHeight="1" x14ac:dyDescent="0.3"/>
    <row r="983" ht="14.25" customHeight="1" x14ac:dyDescent="0.3"/>
    <row r="984" ht="14.25" customHeight="1" x14ac:dyDescent="0.3"/>
    <row r="985" ht="14.25" customHeight="1" x14ac:dyDescent="0.3"/>
    <row r="986" ht="14.25" customHeight="1" x14ac:dyDescent="0.3"/>
    <row r="987" ht="14.25" customHeight="1" x14ac:dyDescent="0.3"/>
    <row r="988" ht="14.25" customHeight="1" x14ac:dyDescent="0.3"/>
    <row r="989" ht="14.25" customHeight="1" x14ac:dyDescent="0.3"/>
    <row r="990" ht="14.25" customHeight="1" x14ac:dyDescent="0.3"/>
    <row r="991" ht="14.25" customHeight="1" x14ac:dyDescent="0.3"/>
    <row r="992" ht="14.25" customHeight="1" x14ac:dyDescent="0.3"/>
    <row r="993" ht="14.25" customHeight="1" x14ac:dyDescent="0.3"/>
    <row r="994" ht="14.25" customHeight="1" x14ac:dyDescent="0.3"/>
    <row r="995" ht="14.25" customHeight="1" x14ac:dyDescent="0.3"/>
    <row r="996" ht="14.25" customHeight="1" x14ac:dyDescent="0.3"/>
    <row r="997" ht="14.25" customHeight="1" x14ac:dyDescent="0.3"/>
    <row r="998" ht="14.25" customHeight="1" x14ac:dyDescent="0.3"/>
    <row r="999" ht="14.25" customHeight="1" x14ac:dyDescent="0.3"/>
    <row r="1000" ht="14.25" customHeight="1" x14ac:dyDescent="0.3"/>
  </sheetData>
  <pageMargins left="0.7" right="0.7" top="0.75" bottom="0.75" header="0" footer="0"/>
  <pageSetup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9">
    <tabColor rgb="FFFF0000"/>
  </sheetPr>
  <dimension ref="A1:CX1000"/>
  <sheetViews>
    <sheetView workbookViewId="0"/>
  </sheetViews>
  <sheetFormatPr baseColWidth="10" defaultColWidth="14.44140625" defaultRowHeight="15" customHeight="1" x14ac:dyDescent="0.3"/>
  <cols>
    <col min="1" max="102" width="8.6640625" customWidth="1"/>
  </cols>
  <sheetData>
    <row r="1" spans="1:102" ht="14.25" customHeight="1" x14ac:dyDescent="0.3">
      <c r="A1" s="45" t="s">
        <v>510</v>
      </c>
      <c r="B1" s="45">
        <v>0</v>
      </c>
      <c r="C1" s="45">
        <v>1</v>
      </c>
      <c r="D1" s="45">
        <v>2</v>
      </c>
      <c r="E1" s="45">
        <v>3</v>
      </c>
      <c r="F1" s="45">
        <v>4</v>
      </c>
      <c r="G1" s="45">
        <v>5</v>
      </c>
      <c r="H1" s="45">
        <v>6</v>
      </c>
      <c r="I1" s="45">
        <v>7</v>
      </c>
      <c r="J1" s="45">
        <v>8</v>
      </c>
      <c r="K1" s="45">
        <v>9</v>
      </c>
      <c r="L1" s="45">
        <v>10</v>
      </c>
      <c r="M1" s="45">
        <v>11</v>
      </c>
      <c r="N1" s="45">
        <v>12</v>
      </c>
      <c r="O1" s="45">
        <v>13</v>
      </c>
      <c r="P1" s="45">
        <v>14</v>
      </c>
      <c r="Q1" s="45">
        <v>15</v>
      </c>
      <c r="R1" s="45">
        <v>16</v>
      </c>
      <c r="S1" s="45">
        <v>17</v>
      </c>
      <c r="T1" s="45">
        <v>18</v>
      </c>
      <c r="U1" s="45">
        <v>19</v>
      </c>
      <c r="V1" s="45">
        <v>20</v>
      </c>
      <c r="W1" s="45">
        <v>21</v>
      </c>
      <c r="X1" s="45">
        <v>22</v>
      </c>
      <c r="Y1" s="45">
        <v>23</v>
      </c>
      <c r="Z1" s="45">
        <v>24</v>
      </c>
      <c r="AA1" s="45">
        <v>25</v>
      </c>
      <c r="AB1" s="45">
        <v>26</v>
      </c>
      <c r="AC1" s="45">
        <v>27</v>
      </c>
      <c r="AD1" s="45">
        <v>28</v>
      </c>
      <c r="AE1" s="45">
        <v>29</v>
      </c>
      <c r="AF1" s="45">
        <v>30</v>
      </c>
      <c r="AG1" s="45">
        <v>31</v>
      </c>
      <c r="AH1" s="45">
        <v>32</v>
      </c>
      <c r="AI1" s="45">
        <v>33</v>
      </c>
      <c r="AJ1" s="45">
        <v>34</v>
      </c>
      <c r="AK1" s="45">
        <v>35</v>
      </c>
      <c r="AL1" s="45">
        <v>36</v>
      </c>
      <c r="AM1" s="45">
        <v>37</v>
      </c>
      <c r="AN1" s="45">
        <v>38</v>
      </c>
      <c r="AO1" s="45">
        <v>39</v>
      </c>
      <c r="AP1" s="45">
        <v>40</v>
      </c>
      <c r="AQ1" s="45">
        <v>41</v>
      </c>
      <c r="AR1" s="45">
        <v>42</v>
      </c>
      <c r="AS1" s="45">
        <v>43</v>
      </c>
      <c r="AT1" s="45">
        <v>44</v>
      </c>
      <c r="AU1" s="45">
        <v>45</v>
      </c>
      <c r="AV1" s="45">
        <v>46</v>
      </c>
      <c r="AW1" s="45">
        <v>47</v>
      </c>
      <c r="AX1" s="45">
        <v>48</v>
      </c>
      <c r="AY1" s="45">
        <v>49</v>
      </c>
      <c r="AZ1" s="45">
        <v>50</v>
      </c>
      <c r="BA1" s="45">
        <v>51</v>
      </c>
      <c r="BB1" s="45">
        <v>52</v>
      </c>
      <c r="BC1" s="45">
        <v>53</v>
      </c>
      <c r="BD1" s="45">
        <v>54</v>
      </c>
      <c r="BE1" s="45">
        <v>55</v>
      </c>
      <c r="BF1" s="45">
        <v>56</v>
      </c>
      <c r="BG1" s="45">
        <v>57</v>
      </c>
      <c r="BH1" s="45">
        <v>58</v>
      </c>
      <c r="BI1" s="45">
        <v>59</v>
      </c>
      <c r="BJ1" s="45">
        <v>60</v>
      </c>
      <c r="BK1" s="45">
        <v>61</v>
      </c>
      <c r="BL1" s="45">
        <v>62</v>
      </c>
      <c r="BM1" s="45">
        <v>63</v>
      </c>
      <c r="BN1" s="45">
        <v>64</v>
      </c>
      <c r="BO1" s="45">
        <v>65</v>
      </c>
      <c r="BP1" s="45">
        <v>66</v>
      </c>
      <c r="BQ1" s="45">
        <v>67</v>
      </c>
      <c r="BR1" s="45">
        <v>68</v>
      </c>
      <c r="BS1" s="45">
        <v>69</v>
      </c>
      <c r="BT1" s="45">
        <v>70</v>
      </c>
      <c r="BU1" s="45">
        <v>71</v>
      </c>
      <c r="BV1" s="45">
        <v>72</v>
      </c>
      <c r="BW1" s="45">
        <v>73</v>
      </c>
      <c r="BX1" s="45">
        <v>74</v>
      </c>
      <c r="BY1" s="45">
        <v>75</v>
      </c>
      <c r="BZ1" s="45">
        <v>76</v>
      </c>
      <c r="CA1" s="45">
        <v>77</v>
      </c>
      <c r="CB1" s="45">
        <v>78</v>
      </c>
      <c r="CC1" s="45">
        <v>79</v>
      </c>
      <c r="CD1" s="45">
        <v>80</v>
      </c>
      <c r="CE1" s="45">
        <v>81</v>
      </c>
      <c r="CF1" s="45">
        <v>82</v>
      </c>
      <c r="CG1" s="45">
        <v>83</v>
      </c>
      <c r="CH1" s="45">
        <v>84</v>
      </c>
      <c r="CI1" s="45">
        <v>85</v>
      </c>
      <c r="CJ1" s="45">
        <v>86</v>
      </c>
      <c r="CK1" s="45">
        <v>87</v>
      </c>
      <c r="CL1" s="45">
        <v>88</v>
      </c>
      <c r="CM1" s="45">
        <v>89</v>
      </c>
      <c r="CN1" s="45">
        <v>90</v>
      </c>
      <c r="CO1" s="45">
        <v>91</v>
      </c>
      <c r="CP1" s="45">
        <v>92</v>
      </c>
      <c r="CQ1" s="45">
        <v>93</v>
      </c>
      <c r="CR1" s="45">
        <v>94</v>
      </c>
      <c r="CS1" s="45">
        <v>95</v>
      </c>
      <c r="CT1" s="45">
        <v>96</v>
      </c>
      <c r="CU1" s="45">
        <v>97</v>
      </c>
      <c r="CV1" s="45">
        <v>98</v>
      </c>
      <c r="CW1" s="45">
        <v>99</v>
      </c>
      <c r="CX1" s="45">
        <v>100</v>
      </c>
    </row>
    <row r="2" spans="1:102" ht="14.25" customHeight="1" x14ac:dyDescent="0.3">
      <c r="A2" s="45" t="s">
        <v>103</v>
      </c>
      <c r="B2" s="45">
        <v>0.13477</v>
      </c>
      <c r="C2" s="45">
        <v>1.9550000000000001E-2</v>
      </c>
      <c r="D2" s="45">
        <v>1.9550000000000001E-2</v>
      </c>
      <c r="E2" s="45">
        <v>1.9550000000000001E-2</v>
      </c>
      <c r="F2" s="45">
        <v>1.9550000000000001E-2</v>
      </c>
      <c r="G2" s="45">
        <v>4.47E-3</v>
      </c>
      <c r="H2" s="45">
        <v>4.47E-3</v>
      </c>
      <c r="I2" s="45">
        <v>4.47E-3</v>
      </c>
      <c r="J2" s="45">
        <v>4.47E-3</v>
      </c>
      <c r="K2" s="45">
        <v>4.47E-3</v>
      </c>
      <c r="L2" s="45">
        <v>2.6700000000000001E-3</v>
      </c>
      <c r="M2" s="45">
        <v>2.6700000000000001E-3</v>
      </c>
      <c r="N2" s="45">
        <v>2.6700000000000001E-3</v>
      </c>
      <c r="O2" s="45">
        <v>2.6700000000000001E-3</v>
      </c>
      <c r="P2" s="45">
        <v>2.6700000000000001E-3</v>
      </c>
      <c r="Q2" s="45">
        <v>3.8500000000000001E-3</v>
      </c>
      <c r="R2" s="45">
        <v>3.8500000000000001E-3</v>
      </c>
      <c r="S2" s="45">
        <v>3.8500000000000001E-3</v>
      </c>
      <c r="T2" s="45">
        <v>3.8500000000000001E-3</v>
      </c>
      <c r="U2" s="45">
        <v>3.8500000000000001E-3</v>
      </c>
      <c r="V2" s="45">
        <v>5.5999999999999999E-3</v>
      </c>
      <c r="W2" s="45">
        <v>5.5999999999999999E-3</v>
      </c>
      <c r="X2" s="45">
        <v>5.5999999999999999E-3</v>
      </c>
      <c r="Y2" s="45">
        <v>5.5999999999999999E-3</v>
      </c>
      <c r="Z2" s="45">
        <v>5.5999999999999999E-3</v>
      </c>
      <c r="AA2" s="45">
        <v>6.28E-3</v>
      </c>
      <c r="AB2" s="45">
        <v>6.28E-3</v>
      </c>
      <c r="AC2" s="45">
        <v>6.28E-3</v>
      </c>
      <c r="AD2" s="45">
        <v>6.28E-3</v>
      </c>
      <c r="AE2" s="45">
        <v>6.28E-3</v>
      </c>
      <c r="AF2" s="45">
        <v>6.9100000000000003E-3</v>
      </c>
      <c r="AG2" s="45">
        <v>6.9100000000000003E-3</v>
      </c>
      <c r="AH2" s="45">
        <v>6.9100000000000003E-3</v>
      </c>
      <c r="AI2" s="45">
        <v>6.9100000000000003E-3</v>
      </c>
      <c r="AJ2" s="45">
        <v>6.9100000000000003E-3</v>
      </c>
      <c r="AK2" s="45">
        <v>7.9699999999999997E-3</v>
      </c>
      <c r="AL2" s="45">
        <v>7.9699999999999997E-3</v>
      </c>
      <c r="AM2" s="45">
        <v>7.9699999999999997E-3</v>
      </c>
      <c r="AN2" s="45">
        <v>7.9699999999999997E-3</v>
      </c>
      <c r="AO2" s="45">
        <v>7.9699999999999997E-3</v>
      </c>
      <c r="AP2" s="45">
        <v>9.11E-3</v>
      </c>
      <c r="AQ2" s="45">
        <v>9.11E-3</v>
      </c>
      <c r="AR2" s="45">
        <v>9.11E-3</v>
      </c>
      <c r="AS2" s="45">
        <v>9.11E-3</v>
      </c>
      <c r="AT2" s="45">
        <v>9.11E-3</v>
      </c>
      <c r="AU2" s="45">
        <v>1.086E-2</v>
      </c>
      <c r="AV2" s="45">
        <v>1.086E-2</v>
      </c>
      <c r="AW2" s="45">
        <v>1.086E-2</v>
      </c>
      <c r="AX2" s="45">
        <v>1.086E-2</v>
      </c>
      <c r="AY2" s="45">
        <v>1.086E-2</v>
      </c>
      <c r="AZ2" s="45">
        <v>1.465E-2</v>
      </c>
      <c r="BA2" s="45">
        <v>1.465E-2</v>
      </c>
      <c r="BB2" s="45">
        <v>1.465E-2</v>
      </c>
      <c r="BC2" s="45">
        <v>1.465E-2</v>
      </c>
      <c r="BD2" s="45">
        <v>1.465E-2</v>
      </c>
      <c r="BE2" s="45">
        <v>2.1399999999999999E-2</v>
      </c>
      <c r="BF2" s="45">
        <v>2.1399999999999999E-2</v>
      </c>
      <c r="BG2" s="45">
        <v>2.1399999999999999E-2</v>
      </c>
      <c r="BH2" s="45">
        <v>2.1399999999999999E-2</v>
      </c>
      <c r="BI2" s="45">
        <v>2.1399999999999999E-2</v>
      </c>
      <c r="BJ2" s="45">
        <v>2.809E-2</v>
      </c>
      <c r="BK2" s="45">
        <v>2.809E-2</v>
      </c>
      <c r="BL2" s="45">
        <v>2.809E-2</v>
      </c>
      <c r="BM2" s="45">
        <v>2.809E-2</v>
      </c>
      <c r="BN2" s="45">
        <v>2.809E-2</v>
      </c>
      <c r="BO2" s="45">
        <v>4.385E-2</v>
      </c>
      <c r="BP2" s="45">
        <v>4.385E-2</v>
      </c>
      <c r="BQ2" s="45">
        <v>4.385E-2</v>
      </c>
      <c r="BR2" s="45">
        <v>4.385E-2</v>
      </c>
      <c r="BS2" s="45">
        <v>4.385E-2</v>
      </c>
      <c r="BT2" s="45">
        <v>6.769E-2</v>
      </c>
      <c r="BU2" s="45">
        <v>6.769E-2</v>
      </c>
      <c r="BV2" s="45">
        <v>6.769E-2</v>
      </c>
      <c r="BW2" s="45">
        <v>6.769E-2</v>
      </c>
      <c r="BX2" s="45">
        <v>6.769E-2</v>
      </c>
      <c r="BY2" s="45">
        <v>0.10229000000000001</v>
      </c>
      <c r="BZ2" s="45">
        <v>0.10229000000000001</v>
      </c>
      <c r="CA2" s="45">
        <v>0.10229000000000001</v>
      </c>
      <c r="CB2" s="45">
        <v>0.10229000000000001</v>
      </c>
      <c r="CC2" s="45">
        <v>0.10229000000000001</v>
      </c>
      <c r="CD2" s="45">
        <v>0.15261</v>
      </c>
      <c r="CE2" s="45">
        <v>0.15261</v>
      </c>
      <c r="CF2" s="45">
        <v>0.15261</v>
      </c>
      <c r="CG2" s="45">
        <v>0.15261</v>
      </c>
      <c r="CH2" s="45">
        <v>0.15261</v>
      </c>
      <c r="CI2" s="45">
        <v>0.22417999999999999</v>
      </c>
      <c r="CJ2" s="45">
        <v>0.22417999999999999</v>
      </c>
      <c r="CK2" s="45">
        <v>0.22417999999999999</v>
      </c>
      <c r="CL2" s="45">
        <v>0.22417999999999999</v>
      </c>
      <c r="CM2" s="45">
        <v>0.22417999999999999</v>
      </c>
      <c r="CN2" s="45">
        <v>0.30928</v>
      </c>
      <c r="CO2" s="45">
        <v>0.30928</v>
      </c>
      <c r="CP2" s="45">
        <v>0.30928</v>
      </c>
      <c r="CQ2" s="45">
        <v>0.30928</v>
      </c>
      <c r="CR2" s="45">
        <v>0.30928</v>
      </c>
      <c r="CS2" s="45">
        <v>0.42770999999999998</v>
      </c>
      <c r="CT2" s="45">
        <v>0.42770999999999998</v>
      </c>
      <c r="CU2" s="45">
        <v>0.42770999999999998</v>
      </c>
      <c r="CV2" s="45">
        <v>0.42770999999999998</v>
      </c>
      <c r="CW2" s="45">
        <v>0.42770999999999998</v>
      </c>
      <c r="CX2" s="45">
        <v>1</v>
      </c>
    </row>
    <row r="3" spans="1:102" ht="14.25" customHeight="1" x14ac:dyDescent="0.3">
      <c r="A3" s="45" t="s">
        <v>110</v>
      </c>
      <c r="B3" s="45">
        <v>1.098E-2</v>
      </c>
      <c r="C3" s="45">
        <v>1.1E-4</v>
      </c>
      <c r="D3" s="45">
        <v>1.1E-4</v>
      </c>
      <c r="E3" s="45">
        <v>1.1E-4</v>
      </c>
      <c r="F3" s="45">
        <v>1.1E-4</v>
      </c>
      <c r="G3" s="45">
        <v>7.1000000000000002E-4</v>
      </c>
      <c r="H3" s="45">
        <v>7.1000000000000002E-4</v>
      </c>
      <c r="I3" s="45">
        <v>7.1000000000000002E-4</v>
      </c>
      <c r="J3" s="45">
        <v>7.1000000000000002E-4</v>
      </c>
      <c r="K3" s="45">
        <v>7.1000000000000002E-4</v>
      </c>
      <c r="L3" s="45">
        <v>4.4999999999999999E-4</v>
      </c>
      <c r="M3" s="45">
        <v>4.4999999999999999E-4</v>
      </c>
      <c r="N3" s="45">
        <v>4.4999999999999999E-4</v>
      </c>
      <c r="O3" s="45">
        <v>4.4999999999999999E-4</v>
      </c>
      <c r="P3" s="45">
        <v>4.4999999999999999E-4</v>
      </c>
      <c r="Q3" s="45">
        <v>5.4000000000000001E-4</v>
      </c>
      <c r="R3" s="45">
        <v>5.4000000000000001E-4</v>
      </c>
      <c r="S3" s="45">
        <v>5.4000000000000001E-4</v>
      </c>
      <c r="T3" s="45">
        <v>5.4000000000000001E-4</v>
      </c>
      <c r="U3" s="45">
        <v>5.4000000000000001E-4</v>
      </c>
      <c r="V3" s="45">
        <v>5.6999999999999998E-4</v>
      </c>
      <c r="W3" s="45">
        <v>5.6999999999999998E-4</v>
      </c>
      <c r="X3" s="45">
        <v>5.6999999999999998E-4</v>
      </c>
      <c r="Y3" s="45">
        <v>5.6999999999999998E-4</v>
      </c>
      <c r="Z3" s="45">
        <v>5.6999999999999998E-4</v>
      </c>
      <c r="AA3" s="45">
        <v>7.2000000000000005E-4</v>
      </c>
      <c r="AB3" s="45">
        <v>7.2000000000000005E-4</v>
      </c>
      <c r="AC3" s="45">
        <v>7.2000000000000005E-4</v>
      </c>
      <c r="AD3" s="45">
        <v>7.2000000000000005E-4</v>
      </c>
      <c r="AE3" s="45">
        <v>7.2000000000000005E-4</v>
      </c>
      <c r="AF3" s="45">
        <v>7.6000000000000004E-4</v>
      </c>
      <c r="AG3" s="45">
        <v>7.6000000000000004E-4</v>
      </c>
      <c r="AH3" s="45">
        <v>7.6000000000000004E-4</v>
      </c>
      <c r="AI3" s="45">
        <v>7.6000000000000004E-4</v>
      </c>
      <c r="AJ3" s="45">
        <v>7.6000000000000004E-4</v>
      </c>
      <c r="AK3" s="45">
        <v>1.4E-3</v>
      </c>
      <c r="AL3" s="45">
        <v>1.4E-3</v>
      </c>
      <c r="AM3" s="45">
        <v>1.4E-3</v>
      </c>
      <c r="AN3" s="45">
        <v>1.4E-3</v>
      </c>
      <c r="AO3" s="45">
        <v>1.4E-3</v>
      </c>
      <c r="AP3" s="45">
        <v>1.75E-3</v>
      </c>
      <c r="AQ3" s="45">
        <v>1.75E-3</v>
      </c>
      <c r="AR3" s="45">
        <v>1.75E-3</v>
      </c>
      <c r="AS3" s="45">
        <v>1.75E-3</v>
      </c>
      <c r="AT3" s="45">
        <v>1.75E-3</v>
      </c>
      <c r="AU3" s="45">
        <v>2.8700000000000002E-3</v>
      </c>
      <c r="AV3" s="45">
        <v>2.8700000000000002E-3</v>
      </c>
      <c r="AW3" s="45">
        <v>2.8700000000000002E-3</v>
      </c>
      <c r="AX3" s="45">
        <v>2.8700000000000002E-3</v>
      </c>
      <c r="AY3" s="45">
        <v>2.8700000000000002E-3</v>
      </c>
      <c r="AZ3" s="45">
        <v>4.0499999999999998E-3</v>
      </c>
      <c r="BA3" s="45">
        <v>4.0499999999999998E-3</v>
      </c>
      <c r="BB3" s="45">
        <v>4.0499999999999998E-3</v>
      </c>
      <c r="BC3" s="45">
        <v>4.0499999999999998E-3</v>
      </c>
      <c r="BD3" s="45">
        <v>4.0499999999999998E-3</v>
      </c>
      <c r="BE3" s="45">
        <v>5.7999999999999996E-3</v>
      </c>
      <c r="BF3" s="45">
        <v>5.7999999999999996E-3</v>
      </c>
      <c r="BG3" s="45">
        <v>5.7999999999999996E-3</v>
      </c>
      <c r="BH3" s="45">
        <v>5.7999999999999996E-3</v>
      </c>
      <c r="BI3" s="45">
        <v>5.7999999999999996E-3</v>
      </c>
      <c r="BJ3" s="45">
        <v>9.9000000000000008E-3</v>
      </c>
      <c r="BK3" s="45">
        <v>9.9000000000000008E-3</v>
      </c>
      <c r="BL3" s="45">
        <v>9.9000000000000008E-3</v>
      </c>
      <c r="BM3" s="45">
        <v>9.9000000000000008E-3</v>
      </c>
      <c r="BN3" s="45">
        <v>9.9000000000000008E-3</v>
      </c>
      <c r="BO3" s="45">
        <v>1.712E-2</v>
      </c>
      <c r="BP3" s="45">
        <v>1.712E-2</v>
      </c>
      <c r="BQ3" s="45">
        <v>1.712E-2</v>
      </c>
      <c r="BR3" s="45">
        <v>1.712E-2</v>
      </c>
      <c r="BS3" s="45">
        <v>1.712E-2</v>
      </c>
      <c r="BT3" s="45">
        <v>3.9960000000000002E-2</v>
      </c>
      <c r="BU3" s="45">
        <v>3.9960000000000002E-2</v>
      </c>
      <c r="BV3" s="45">
        <v>3.9960000000000002E-2</v>
      </c>
      <c r="BW3" s="45">
        <v>3.9960000000000002E-2</v>
      </c>
      <c r="BX3" s="45">
        <v>3.9960000000000002E-2</v>
      </c>
      <c r="BY3" s="45">
        <v>7.1249999999999994E-2</v>
      </c>
      <c r="BZ3" s="45">
        <v>7.1249999999999994E-2</v>
      </c>
      <c r="CA3" s="45">
        <v>7.1249999999999994E-2</v>
      </c>
      <c r="CB3" s="45">
        <v>7.1249999999999994E-2</v>
      </c>
      <c r="CC3" s="45">
        <v>7.1249999999999994E-2</v>
      </c>
      <c r="CD3" s="45">
        <v>0.14501</v>
      </c>
      <c r="CE3" s="45">
        <v>0.14501</v>
      </c>
      <c r="CF3" s="45">
        <v>0.14501</v>
      </c>
      <c r="CG3" s="45">
        <v>0.14501</v>
      </c>
      <c r="CH3" s="45">
        <v>0.14501</v>
      </c>
      <c r="CI3" s="45">
        <v>0.25939000000000001</v>
      </c>
      <c r="CJ3" s="45">
        <v>0.25939000000000001</v>
      </c>
      <c r="CK3" s="45">
        <v>0.25939000000000001</v>
      </c>
      <c r="CL3" s="45">
        <v>0.25939000000000001</v>
      </c>
      <c r="CM3" s="45">
        <v>0.25939000000000001</v>
      </c>
      <c r="CN3" s="45">
        <v>0.40786</v>
      </c>
      <c r="CO3" s="45">
        <v>0.40786</v>
      </c>
      <c r="CP3" s="45">
        <v>0.40786</v>
      </c>
      <c r="CQ3" s="45">
        <v>0.40786</v>
      </c>
      <c r="CR3" s="45">
        <v>0.40786</v>
      </c>
      <c r="CS3" s="45">
        <v>0.56369999999999998</v>
      </c>
      <c r="CT3" s="45">
        <v>0.56369999999999998</v>
      </c>
      <c r="CU3" s="45">
        <v>0.56369999999999998</v>
      </c>
      <c r="CV3" s="45">
        <v>0.56369999999999998</v>
      </c>
      <c r="CW3" s="45">
        <v>0.56369999999999998</v>
      </c>
      <c r="CX3" s="45">
        <v>1</v>
      </c>
    </row>
    <row r="4" spans="1:102" ht="14.25" customHeight="1" x14ac:dyDescent="0.3">
      <c r="A4" s="45" t="s">
        <v>116</v>
      </c>
      <c r="B4" s="45">
        <v>2.726E-2</v>
      </c>
      <c r="C4" s="45">
        <v>6.8999999999999997E-4</v>
      </c>
      <c r="D4" s="45">
        <v>6.8999999999999997E-4</v>
      </c>
      <c r="E4" s="45">
        <v>6.8999999999999997E-4</v>
      </c>
      <c r="F4" s="45">
        <v>6.8999999999999997E-4</v>
      </c>
      <c r="G4" s="45">
        <v>4.4999999999999999E-4</v>
      </c>
      <c r="H4" s="45">
        <v>4.4999999999999999E-4</v>
      </c>
      <c r="I4" s="45">
        <v>4.4999999999999999E-4</v>
      </c>
      <c r="J4" s="45">
        <v>4.4999999999999999E-4</v>
      </c>
      <c r="K4" s="45">
        <v>4.4999999999999999E-4</v>
      </c>
      <c r="L4" s="45">
        <v>3.4000000000000002E-4</v>
      </c>
      <c r="M4" s="45">
        <v>3.4000000000000002E-4</v>
      </c>
      <c r="N4" s="45">
        <v>3.4000000000000002E-4</v>
      </c>
      <c r="O4" s="45">
        <v>3.4000000000000002E-4</v>
      </c>
      <c r="P4" s="45">
        <v>3.4000000000000002E-4</v>
      </c>
      <c r="Q4" s="45">
        <v>5.2999999999999998E-4</v>
      </c>
      <c r="R4" s="45">
        <v>5.2999999999999998E-4</v>
      </c>
      <c r="S4" s="45">
        <v>5.2999999999999998E-4</v>
      </c>
      <c r="T4" s="45">
        <v>5.2999999999999998E-4</v>
      </c>
      <c r="U4" s="45">
        <v>5.2999999999999998E-4</v>
      </c>
      <c r="V4" s="45">
        <v>6.4999999999999997E-4</v>
      </c>
      <c r="W4" s="45">
        <v>6.4999999999999997E-4</v>
      </c>
      <c r="X4" s="45">
        <v>6.4999999999999997E-4</v>
      </c>
      <c r="Y4" s="45">
        <v>6.4999999999999997E-4</v>
      </c>
      <c r="Z4" s="45">
        <v>6.4999999999999997E-4</v>
      </c>
      <c r="AA4" s="45">
        <v>7.6999999999999996E-4</v>
      </c>
      <c r="AB4" s="45">
        <v>7.6999999999999996E-4</v>
      </c>
      <c r="AC4" s="45">
        <v>7.6999999999999996E-4</v>
      </c>
      <c r="AD4" s="45">
        <v>7.6999999999999996E-4</v>
      </c>
      <c r="AE4" s="45">
        <v>7.6999999999999996E-4</v>
      </c>
      <c r="AF4" s="45">
        <v>1.01E-3</v>
      </c>
      <c r="AG4" s="45">
        <v>1.01E-3</v>
      </c>
      <c r="AH4" s="45">
        <v>1.01E-3</v>
      </c>
      <c r="AI4" s="45">
        <v>1.01E-3</v>
      </c>
      <c r="AJ4" s="45">
        <v>1.01E-3</v>
      </c>
      <c r="AK4" s="45">
        <v>1.4300000000000001E-3</v>
      </c>
      <c r="AL4" s="45">
        <v>1.4300000000000001E-3</v>
      </c>
      <c r="AM4" s="45">
        <v>1.4300000000000001E-3</v>
      </c>
      <c r="AN4" s="45">
        <v>1.4300000000000001E-3</v>
      </c>
      <c r="AO4" s="45">
        <v>1.4300000000000001E-3</v>
      </c>
      <c r="AP4" s="45">
        <v>2.0999999999999999E-3</v>
      </c>
      <c r="AQ4" s="45">
        <v>2.0999999999999999E-3</v>
      </c>
      <c r="AR4" s="45">
        <v>2.0999999999999999E-3</v>
      </c>
      <c r="AS4" s="45">
        <v>2.0999999999999999E-3</v>
      </c>
      <c r="AT4" s="45">
        <v>2.0999999999999999E-3</v>
      </c>
      <c r="AU4" s="45">
        <v>3.2000000000000002E-3</v>
      </c>
      <c r="AV4" s="45">
        <v>3.2000000000000002E-3</v>
      </c>
      <c r="AW4" s="45">
        <v>3.2000000000000002E-3</v>
      </c>
      <c r="AX4" s="45">
        <v>3.2000000000000002E-3</v>
      </c>
      <c r="AY4" s="45">
        <v>3.2000000000000002E-3</v>
      </c>
      <c r="AZ4" s="45">
        <v>4.8900000000000002E-3</v>
      </c>
      <c r="BA4" s="45">
        <v>4.8900000000000002E-3</v>
      </c>
      <c r="BB4" s="45">
        <v>4.8900000000000002E-3</v>
      </c>
      <c r="BC4" s="45">
        <v>4.8900000000000002E-3</v>
      </c>
      <c r="BD4" s="45">
        <v>4.8900000000000002E-3</v>
      </c>
      <c r="BE4" s="45">
        <v>7.5399999999999998E-3</v>
      </c>
      <c r="BF4" s="45">
        <v>7.5399999999999998E-3</v>
      </c>
      <c r="BG4" s="45">
        <v>7.5399999999999998E-3</v>
      </c>
      <c r="BH4" s="45">
        <v>7.5399999999999998E-3</v>
      </c>
      <c r="BI4" s="45">
        <v>7.5399999999999998E-3</v>
      </c>
      <c r="BJ4" s="45">
        <v>1.2030000000000001E-2</v>
      </c>
      <c r="BK4" s="45">
        <v>1.2030000000000001E-2</v>
      </c>
      <c r="BL4" s="45">
        <v>1.2030000000000001E-2</v>
      </c>
      <c r="BM4" s="45">
        <v>1.2030000000000001E-2</v>
      </c>
      <c r="BN4" s="45">
        <v>1.2030000000000001E-2</v>
      </c>
      <c r="BO4" s="45">
        <v>2.0330000000000001E-2</v>
      </c>
      <c r="BP4" s="45">
        <v>2.0330000000000001E-2</v>
      </c>
      <c r="BQ4" s="45">
        <v>2.0330000000000001E-2</v>
      </c>
      <c r="BR4" s="45">
        <v>2.0330000000000001E-2</v>
      </c>
      <c r="BS4" s="45">
        <v>2.0330000000000001E-2</v>
      </c>
      <c r="BT4" s="45">
        <v>3.5900000000000001E-2</v>
      </c>
      <c r="BU4" s="45">
        <v>3.5900000000000001E-2</v>
      </c>
      <c r="BV4" s="45">
        <v>3.5900000000000001E-2</v>
      </c>
      <c r="BW4" s="45">
        <v>3.5900000000000001E-2</v>
      </c>
      <c r="BX4" s="45">
        <v>3.5900000000000001E-2</v>
      </c>
      <c r="BY4" s="45">
        <v>6.3509999999999997E-2</v>
      </c>
      <c r="BZ4" s="45">
        <v>6.3509999999999997E-2</v>
      </c>
      <c r="CA4" s="45">
        <v>6.3509999999999997E-2</v>
      </c>
      <c r="CB4" s="45">
        <v>6.3509999999999997E-2</v>
      </c>
      <c r="CC4" s="45">
        <v>6.3509999999999997E-2</v>
      </c>
      <c r="CD4" s="45">
        <v>0.11006000000000001</v>
      </c>
      <c r="CE4" s="45">
        <v>0.11006000000000001</v>
      </c>
      <c r="CF4" s="45">
        <v>0.11006000000000001</v>
      </c>
      <c r="CG4" s="45">
        <v>0.11006000000000001</v>
      </c>
      <c r="CH4" s="45">
        <v>0.11006000000000001</v>
      </c>
      <c r="CI4" s="45">
        <v>0.18002000000000001</v>
      </c>
      <c r="CJ4" s="45">
        <v>0.18002000000000001</v>
      </c>
      <c r="CK4" s="45">
        <v>0.18002000000000001</v>
      </c>
      <c r="CL4" s="45">
        <v>0.18002000000000001</v>
      </c>
      <c r="CM4" s="45">
        <v>0.18002000000000001</v>
      </c>
      <c r="CN4" s="45">
        <v>0.27794999999999997</v>
      </c>
      <c r="CO4" s="45">
        <v>0.27794999999999997</v>
      </c>
      <c r="CP4" s="45">
        <v>0.27794999999999997</v>
      </c>
      <c r="CQ4" s="45">
        <v>0.27794999999999997</v>
      </c>
      <c r="CR4" s="45">
        <v>0.27794999999999997</v>
      </c>
      <c r="CS4" s="45">
        <v>0.40506999999999999</v>
      </c>
      <c r="CT4" s="45">
        <v>0.40506999999999999</v>
      </c>
      <c r="CU4" s="45">
        <v>0.40506999999999999</v>
      </c>
      <c r="CV4" s="45">
        <v>0.40506999999999999</v>
      </c>
      <c r="CW4" s="45">
        <v>0.40506999999999999</v>
      </c>
      <c r="CX4" s="45">
        <v>1</v>
      </c>
    </row>
    <row r="5" spans="1:102" ht="14.25" customHeight="1" x14ac:dyDescent="0.3">
      <c r="A5" s="45" t="s">
        <v>121</v>
      </c>
      <c r="B5" s="45">
        <v>9.7912499999999996E-3</v>
      </c>
      <c r="C5" s="45">
        <v>3.5649999999999999E-4</v>
      </c>
      <c r="D5" s="45">
        <v>3.5649999999999999E-4</v>
      </c>
      <c r="E5" s="45">
        <v>3.5649999999999999E-4</v>
      </c>
      <c r="F5" s="45">
        <v>3.5649999999999999E-4</v>
      </c>
      <c r="G5" s="45">
        <v>1.7899999999999999E-4</v>
      </c>
      <c r="H5" s="45">
        <v>1.7899999999999999E-4</v>
      </c>
      <c r="I5" s="45">
        <v>1.7899999999999999E-4</v>
      </c>
      <c r="J5" s="45">
        <v>1.7899999999999999E-4</v>
      </c>
      <c r="K5" s="45">
        <v>1.7899999999999999E-4</v>
      </c>
      <c r="L5" s="45">
        <v>1.8075E-4</v>
      </c>
      <c r="M5" s="45">
        <v>1.8075E-4</v>
      </c>
      <c r="N5" s="45">
        <v>1.8075E-4</v>
      </c>
      <c r="O5" s="45">
        <v>1.8075E-4</v>
      </c>
      <c r="P5" s="45">
        <v>1.8075E-4</v>
      </c>
      <c r="Q5" s="45">
        <v>3.0775000000000003E-4</v>
      </c>
      <c r="R5" s="45">
        <v>3.0775000000000003E-4</v>
      </c>
      <c r="S5" s="45">
        <v>3.0775000000000003E-4</v>
      </c>
      <c r="T5" s="45">
        <v>3.0775000000000003E-4</v>
      </c>
      <c r="U5" s="45">
        <v>3.0775000000000003E-4</v>
      </c>
      <c r="V5" s="45">
        <v>4.2025E-4</v>
      </c>
      <c r="W5" s="45">
        <v>4.2025E-4</v>
      </c>
      <c r="X5" s="45">
        <v>4.2025E-4</v>
      </c>
      <c r="Y5" s="45">
        <v>4.2025E-4</v>
      </c>
      <c r="Z5" s="45">
        <v>4.2025E-4</v>
      </c>
      <c r="AA5" s="45">
        <v>5.2674999999999998E-4</v>
      </c>
      <c r="AB5" s="45">
        <v>5.2674999999999998E-4</v>
      </c>
      <c r="AC5" s="45">
        <v>5.2674999999999998E-4</v>
      </c>
      <c r="AD5" s="45">
        <v>5.2674999999999998E-4</v>
      </c>
      <c r="AE5" s="45">
        <v>5.2674999999999998E-4</v>
      </c>
      <c r="AF5" s="45">
        <v>7.3850000000000001E-4</v>
      </c>
      <c r="AG5" s="45">
        <v>7.3850000000000001E-4</v>
      </c>
      <c r="AH5" s="45">
        <v>7.3850000000000001E-4</v>
      </c>
      <c r="AI5" s="45">
        <v>7.3850000000000001E-4</v>
      </c>
      <c r="AJ5" s="45">
        <v>7.3850000000000001E-4</v>
      </c>
      <c r="AK5" s="45">
        <v>1.0690000000000001E-3</v>
      </c>
      <c r="AL5" s="45">
        <v>1.0690000000000001E-3</v>
      </c>
      <c r="AM5" s="45">
        <v>1.0690000000000001E-3</v>
      </c>
      <c r="AN5" s="45">
        <v>1.0690000000000001E-3</v>
      </c>
      <c r="AO5" s="45">
        <v>1.0690000000000001E-3</v>
      </c>
      <c r="AP5" s="45">
        <v>1.622E-3</v>
      </c>
      <c r="AQ5" s="45">
        <v>1.622E-3</v>
      </c>
      <c r="AR5" s="45">
        <v>1.622E-3</v>
      </c>
      <c r="AS5" s="45">
        <v>1.622E-3</v>
      </c>
      <c r="AT5" s="45">
        <v>1.622E-3</v>
      </c>
      <c r="AU5" s="45">
        <v>2.5685E-3</v>
      </c>
      <c r="AV5" s="45">
        <v>2.5685E-3</v>
      </c>
      <c r="AW5" s="45">
        <v>2.5685E-3</v>
      </c>
      <c r="AX5" s="45">
        <v>2.5685E-3</v>
      </c>
      <c r="AY5" s="45">
        <v>2.5685E-3</v>
      </c>
      <c r="AZ5" s="45">
        <v>4.117E-3</v>
      </c>
      <c r="BA5" s="45">
        <v>4.117E-3</v>
      </c>
      <c r="BB5" s="45">
        <v>4.117E-3</v>
      </c>
      <c r="BC5" s="45">
        <v>4.117E-3</v>
      </c>
      <c r="BD5" s="45">
        <v>4.117E-3</v>
      </c>
      <c r="BE5" s="45">
        <v>6.4475000000000001E-3</v>
      </c>
      <c r="BF5" s="45">
        <v>6.4475000000000001E-3</v>
      </c>
      <c r="BG5" s="45">
        <v>6.4475000000000001E-3</v>
      </c>
      <c r="BH5" s="45">
        <v>6.4475000000000001E-3</v>
      </c>
      <c r="BI5" s="45">
        <v>6.4475000000000001E-3</v>
      </c>
      <c r="BJ5" s="45">
        <v>9.7327500000000001E-3</v>
      </c>
      <c r="BK5" s="45">
        <v>9.7327500000000001E-3</v>
      </c>
      <c r="BL5" s="45">
        <v>9.7327500000000001E-3</v>
      </c>
      <c r="BM5" s="45">
        <v>9.7327500000000001E-3</v>
      </c>
      <c r="BN5" s="45">
        <v>9.7327500000000001E-3</v>
      </c>
      <c r="BO5" s="45">
        <v>1.5950249999999999E-2</v>
      </c>
      <c r="BP5" s="45">
        <v>1.5950249999999999E-2</v>
      </c>
      <c r="BQ5" s="45">
        <v>1.5950249999999999E-2</v>
      </c>
      <c r="BR5" s="45">
        <v>1.5950249999999999E-2</v>
      </c>
      <c r="BS5" s="45">
        <v>1.5950249999999999E-2</v>
      </c>
      <c r="BT5" s="45">
        <v>2.6643500000000001E-2</v>
      </c>
      <c r="BU5" s="45">
        <v>2.6643500000000001E-2</v>
      </c>
      <c r="BV5" s="45">
        <v>2.6643500000000001E-2</v>
      </c>
      <c r="BW5" s="45">
        <v>2.6643500000000001E-2</v>
      </c>
      <c r="BX5" s="45">
        <v>2.6643500000000001E-2</v>
      </c>
      <c r="BY5" s="45">
        <v>4.6877250000000002E-2</v>
      </c>
      <c r="BZ5" s="45">
        <v>4.6877250000000002E-2</v>
      </c>
      <c r="CA5" s="45">
        <v>4.6877250000000002E-2</v>
      </c>
      <c r="CB5" s="45">
        <v>4.6877250000000002E-2</v>
      </c>
      <c r="CC5" s="45">
        <v>4.6877250000000002E-2</v>
      </c>
      <c r="CD5" s="45">
        <v>8.3014249999999998E-2</v>
      </c>
      <c r="CE5" s="45">
        <v>8.3014249999999998E-2</v>
      </c>
      <c r="CF5" s="45">
        <v>8.3014249999999998E-2</v>
      </c>
      <c r="CG5" s="45">
        <v>8.3014249999999998E-2</v>
      </c>
      <c r="CH5" s="45">
        <v>8.3014249999999998E-2</v>
      </c>
      <c r="CI5" s="45">
        <v>0.14132575</v>
      </c>
      <c r="CJ5" s="45">
        <v>0.14132575</v>
      </c>
      <c r="CK5" s="45">
        <v>0.14132575</v>
      </c>
      <c r="CL5" s="45">
        <v>0.14132575</v>
      </c>
      <c r="CM5" s="45">
        <v>0.14132575</v>
      </c>
      <c r="CN5" s="45">
        <v>0.22859225</v>
      </c>
      <c r="CO5" s="45">
        <v>0.22859225</v>
      </c>
      <c r="CP5" s="45">
        <v>0.22859225</v>
      </c>
      <c r="CQ5" s="45">
        <v>0.22859225</v>
      </c>
      <c r="CR5" s="45">
        <v>0.22859225</v>
      </c>
      <c r="CS5" s="45">
        <v>0.34928749999999997</v>
      </c>
      <c r="CT5" s="45">
        <v>0.34928749999999997</v>
      </c>
      <c r="CU5" s="45">
        <v>0.34928749999999997</v>
      </c>
      <c r="CV5" s="45">
        <v>0.34928749999999997</v>
      </c>
      <c r="CW5" s="45">
        <v>0.34928749999999997</v>
      </c>
      <c r="CX5" s="45">
        <v>1</v>
      </c>
    </row>
    <row r="6" spans="1:102" ht="14.25" customHeight="1" x14ac:dyDescent="0.3">
      <c r="A6" s="45" t="s">
        <v>124</v>
      </c>
      <c r="B6" s="45">
        <v>6.6841463000000004E-2</v>
      </c>
      <c r="C6" s="45">
        <v>1.0634390000000001E-2</v>
      </c>
      <c r="D6" s="45">
        <v>1.0634390000000001E-2</v>
      </c>
      <c r="E6" s="45">
        <v>1.0634390000000001E-2</v>
      </c>
      <c r="F6" s="45">
        <v>1.0634390000000001E-2</v>
      </c>
      <c r="G6" s="45">
        <v>2.2570730000000001E-3</v>
      </c>
      <c r="H6" s="45">
        <v>2.2570730000000001E-3</v>
      </c>
      <c r="I6" s="45">
        <v>2.2570730000000001E-3</v>
      </c>
      <c r="J6" s="45">
        <v>2.2570730000000001E-3</v>
      </c>
      <c r="K6" s="45">
        <v>2.2570730000000001E-3</v>
      </c>
      <c r="L6" s="45">
        <v>1.5885369999999999E-3</v>
      </c>
      <c r="M6" s="45">
        <v>1.5885369999999999E-3</v>
      </c>
      <c r="N6" s="45">
        <v>1.5885369999999999E-3</v>
      </c>
      <c r="O6" s="45">
        <v>1.5885369999999999E-3</v>
      </c>
      <c r="P6" s="45">
        <v>1.5885369999999999E-3</v>
      </c>
      <c r="Q6" s="45">
        <v>1.952683E-3</v>
      </c>
      <c r="R6" s="45">
        <v>1.952683E-3</v>
      </c>
      <c r="S6" s="45">
        <v>1.952683E-3</v>
      </c>
      <c r="T6" s="45">
        <v>1.952683E-3</v>
      </c>
      <c r="U6" s="45">
        <v>1.952683E-3</v>
      </c>
      <c r="V6" s="45">
        <v>3.7490240000000001E-3</v>
      </c>
      <c r="W6" s="45">
        <v>3.7490240000000001E-3</v>
      </c>
      <c r="X6" s="45">
        <v>3.7490240000000001E-3</v>
      </c>
      <c r="Y6" s="45">
        <v>3.7490240000000001E-3</v>
      </c>
      <c r="Z6" s="45">
        <v>3.7490240000000001E-3</v>
      </c>
      <c r="AA6" s="45">
        <v>6.1653660000000002E-3</v>
      </c>
      <c r="AB6" s="45">
        <v>6.1653660000000002E-3</v>
      </c>
      <c r="AC6" s="45">
        <v>6.1653660000000002E-3</v>
      </c>
      <c r="AD6" s="45">
        <v>6.1653660000000002E-3</v>
      </c>
      <c r="AE6" s="45">
        <v>6.1653660000000002E-3</v>
      </c>
      <c r="AF6" s="45">
        <v>8.7904880000000008E-3</v>
      </c>
      <c r="AG6" s="45">
        <v>8.7904880000000008E-3</v>
      </c>
      <c r="AH6" s="45">
        <v>8.7904880000000008E-3</v>
      </c>
      <c r="AI6" s="45">
        <v>8.7904880000000008E-3</v>
      </c>
      <c r="AJ6" s="45">
        <v>8.7904880000000008E-3</v>
      </c>
      <c r="AK6" s="45">
        <v>1.0272195E-2</v>
      </c>
      <c r="AL6" s="45">
        <v>1.0272195E-2</v>
      </c>
      <c r="AM6" s="45">
        <v>1.0272195E-2</v>
      </c>
      <c r="AN6" s="45">
        <v>1.0272195E-2</v>
      </c>
      <c r="AO6" s="45">
        <v>1.0272195E-2</v>
      </c>
      <c r="AP6" s="45">
        <v>1.0323659000000001E-2</v>
      </c>
      <c r="AQ6" s="45">
        <v>1.0323659000000001E-2</v>
      </c>
      <c r="AR6" s="45">
        <v>1.0323659000000001E-2</v>
      </c>
      <c r="AS6" s="45">
        <v>1.0323659000000001E-2</v>
      </c>
      <c r="AT6" s="45">
        <v>1.0323659000000001E-2</v>
      </c>
      <c r="AU6" s="45">
        <v>1.0378780000000001E-2</v>
      </c>
      <c r="AV6" s="45">
        <v>1.0378780000000001E-2</v>
      </c>
      <c r="AW6" s="45">
        <v>1.0378780000000001E-2</v>
      </c>
      <c r="AX6" s="45">
        <v>1.0378780000000001E-2</v>
      </c>
      <c r="AY6" s="45">
        <v>1.0378780000000001E-2</v>
      </c>
      <c r="AZ6" s="45">
        <v>1.2075122000000001E-2</v>
      </c>
      <c r="BA6" s="45">
        <v>1.2075122000000001E-2</v>
      </c>
      <c r="BB6" s="45">
        <v>1.2075122000000001E-2</v>
      </c>
      <c r="BC6" s="45">
        <v>1.2075122000000001E-2</v>
      </c>
      <c r="BD6" s="45">
        <v>1.2075122000000001E-2</v>
      </c>
      <c r="BE6" s="45">
        <v>1.6080000000000001E-2</v>
      </c>
      <c r="BF6" s="45">
        <v>1.6080000000000001E-2</v>
      </c>
      <c r="BG6" s="45">
        <v>1.6080000000000001E-2</v>
      </c>
      <c r="BH6" s="45">
        <v>1.6080000000000001E-2</v>
      </c>
      <c r="BI6" s="45">
        <v>1.6080000000000001E-2</v>
      </c>
      <c r="BJ6" s="45">
        <v>2.1788780000000001E-2</v>
      </c>
      <c r="BK6" s="45">
        <v>2.1788780000000001E-2</v>
      </c>
      <c r="BL6" s="45">
        <v>2.1788780000000001E-2</v>
      </c>
      <c r="BM6" s="45">
        <v>2.1788780000000001E-2</v>
      </c>
      <c r="BN6" s="45">
        <v>2.1788780000000001E-2</v>
      </c>
      <c r="BO6" s="45">
        <v>3.3969024E-2</v>
      </c>
      <c r="BP6" s="45">
        <v>3.3969024E-2</v>
      </c>
      <c r="BQ6" s="45">
        <v>3.3969024E-2</v>
      </c>
      <c r="BR6" s="45">
        <v>3.3969024E-2</v>
      </c>
      <c r="BS6" s="45">
        <v>3.3969024E-2</v>
      </c>
      <c r="BT6" s="45">
        <v>5.3909024E-2</v>
      </c>
      <c r="BU6" s="45">
        <v>5.3909024E-2</v>
      </c>
      <c r="BV6" s="45">
        <v>5.3909024E-2</v>
      </c>
      <c r="BW6" s="45">
        <v>5.3909024E-2</v>
      </c>
      <c r="BX6" s="45">
        <v>5.3909024E-2</v>
      </c>
      <c r="BY6" s="45">
        <v>8.5237561000000003E-2</v>
      </c>
      <c r="BZ6" s="45">
        <v>8.5237561000000003E-2</v>
      </c>
      <c r="CA6" s="45">
        <v>8.5237561000000003E-2</v>
      </c>
      <c r="CB6" s="45">
        <v>8.5237561000000003E-2</v>
      </c>
      <c r="CC6" s="45">
        <v>8.5237561000000003E-2</v>
      </c>
      <c r="CD6" s="45">
        <v>0.13244804900000001</v>
      </c>
      <c r="CE6" s="45">
        <v>0.13244804900000001</v>
      </c>
      <c r="CF6" s="45">
        <v>0.13244804900000001</v>
      </c>
      <c r="CG6" s="45">
        <v>0.13244804900000001</v>
      </c>
      <c r="CH6" s="45">
        <v>0.13244804900000001</v>
      </c>
      <c r="CI6" s="45">
        <v>0.19970122000000001</v>
      </c>
      <c r="CJ6" s="45">
        <v>0.19970122000000001</v>
      </c>
      <c r="CK6" s="45">
        <v>0.19970122000000001</v>
      </c>
      <c r="CL6" s="45">
        <v>0.19970122000000001</v>
      </c>
      <c r="CM6" s="45">
        <v>0.19970122000000001</v>
      </c>
      <c r="CN6" s="45">
        <v>0.29157146299999998</v>
      </c>
      <c r="CO6" s="45">
        <v>0.29157146299999998</v>
      </c>
      <c r="CP6" s="45">
        <v>0.29157146299999998</v>
      </c>
      <c r="CQ6" s="45">
        <v>0.29157146299999998</v>
      </c>
      <c r="CR6" s="45">
        <v>0.29157146299999998</v>
      </c>
      <c r="CS6" s="45">
        <v>0.41195365900000003</v>
      </c>
      <c r="CT6" s="45">
        <v>0.41195365900000003</v>
      </c>
      <c r="CU6" s="45">
        <v>0.41195365900000003</v>
      </c>
      <c r="CV6" s="45">
        <v>0.41195365900000003</v>
      </c>
      <c r="CW6" s="45">
        <v>0.41195365900000003</v>
      </c>
      <c r="CX6" s="45">
        <v>1</v>
      </c>
    </row>
    <row r="7" spans="1:102" ht="14.25" customHeight="1" x14ac:dyDescent="0.3">
      <c r="A7" s="45" t="s">
        <v>128</v>
      </c>
      <c r="B7" s="45">
        <v>1.0279999999999999E-2</v>
      </c>
      <c r="C7" s="45">
        <v>2.9E-4</v>
      </c>
      <c r="D7" s="45">
        <v>2.9E-4</v>
      </c>
      <c r="E7" s="45">
        <v>2.9E-4</v>
      </c>
      <c r="F7" s="45">
        <v>2.9E-4</v>
      </c>
      <c r="G7" s="45">
        <v>2.5999999999999998E-4</v>
      </c>
      <c r="H7" s="45">
        <v>2.5999999999999998E-4</v>
      </c>
      <c r="I7" s="45">
        <v>2.5999999999999998E-4</v>
      </c>
      <c r="J7" s="45">
        <v>2.5999999999999998E-4</v>
      </c>
      <c r="K7" s="45">
        <v>2.5999999999999998E-4</v>
      </c>
      <c r="L7" s="45">
        <v>3.2000000000000003E-4</v>
      </c>
      <c r="M7" s="45">
        <v>3.2000000000000003E-4</v>
      </c>
      <c r="N7" s="45">
        <v>3.2000000000000003E-4</v>
      </c>
      <c r="O7" s="45">
        <v>3.2000000000000003E-4</v>
      </c>
      <c r="P7" s="45">
        <v>3.2000000000000003E-4</v>
      </c>
      <c r="Q7" s="45">
        <v>5.4000000000000001E-4</v>
      </c>
      <c r="R7" s="45">
        <v>5.4000000000000001E-4</v>
      </c>
      <c r="S7" s="45">
        <v>5.4000000000000001E-4</v>
      </c>
      <c r="T7" s="45">
        <v>5.4000000000000001E-4</v>
      </c>
      <c r="U7" s="45">
        <v>5.4000000000000001E-4</v>
      </c>
      <c r="V7" s="45">
        <v>6.2E-4</v>
      </c>
      <c r="W7" s="45">
        <v>6.2E-4</v>
      </c>
      <c r="X7" s="45">
        <v>6.2E-4</v>
      </c>
      <c r="Y7" s="45">
        <v>6.2E-4</v>
      </c>
      <c r="Z7" s="45">
        <v>6.2E-4</v>
      </c>
      <c r="AA7" s="45">
        <v>5.8E-4</v>
      </c>
      <c r="AB7" s="45">
        <v>5.8E-4</v>
      </c>
      <c r="AC7" s="45">
        <v>5.8E-4</v>
      </c>
      <c r="AD7" s="45">
        <v>5.8E-4</v>
      </c>
      <c r="AE7" s="45">
        <v>5.8E-4</v>
      </c>
      <c r="AF7" s="45">
        <v>1.33E-3</v>
      </c>
      <c r="AG7" s="45">
        <v>1.33E-3</v>
      </c>
      <c r="AH7" s="45">
        <v>1.33E-3</v>
      </c>
      <c r="AI7" s="45">
        <v>1.33E-3</v>
      </c>
      <c r="AJ7" s="45">
        <v>1.33E-3</v>
      </c>
      <c r="AK7" s="45">
        <v>2.5600000000000002E-3</v>
      </c>
      <c r="AL7" s="45">
        <v>2.5600000000000002E-3</v>
      </c>
      <c r="AM7" s="45">
        <v>2.5600000000000002E-3</v>
      </c>
      <c r="AN7" s="45">
        <v>2.5600000000000002E-3</v>
      </c>
      <c r="AO7" s="45">
        <v>2.5600000000000002E-3</v>
      </c>
      <c r="AP7" s="45">
        <v>3.48E-3</v>
      </c>
      <c r="AQ7" s="45">
        <v>3.48E-3</v>
      </c>
      <c r="AR7" s="45">
        <v>3.48E-3</v>
      </c>
      <c r="AS7" s="45">
        <v>3.48E-3</v>
      </c>
      <c r="AT7" s="45">
        <v>3.48E-3</v>
      </c>
      <c r="AU7" s="45">
        <v>5.3099999999999996E-3</v>
      </c>
      <c r="AV7" s="45">
        <v>5.3099999999999996E-3</v>
      </c>
      <c r="AW7" s="45">
        <v>5.3099999999999996E-3</v>
      </c>
      <c r="AX7" s="45">
        <v>5.3099999999999996E-3</v>
      </c>
      <c r="AY7" s="45">
        <v>5.3099999999999996E-3</v>
      </c>
      <c r="AZ7" s="45">
        <v>1.2409999999999999E-2</v>
      </c>
      <c r="BA7" s="45">
        <v>1.2409999999999999E-2</v>
      </c>
      <c r="BB7" s="45">
        <v>1.2409999999999999E-2</v>
      </c>
      <c r="BC7" s="45">
        <v>1.2409999999999999E-2</v>
      </c>
      <c r="BD7" s="45">
        <v>1.2409999999999999E-2</v>
      </c>
      <c r="BE7" s="45">
        <v>7.4599999999999996E-3</v>
      </c>
      <c r="BF7" s="45">
        <v>7.4599999999999996E-3</v>
      </c>
      <c r="BG7" s="45">
        <v>7.4599999999999996E-3</v>
      </c>
      <c r="BH7" s="45">
        <v>7.4599999999999996E-3</v>
      </c>
      <c r="BI7" s="45">
        <v>7.4599999999999996E-3</v>
      </c>
      <c r="BJ7" s="45">
        <v>1.1509999999999999E-2</v>
      </c>
      <c r="BK7" s="45">
        <v>1.1509999999999999E-2</v>
      </c>
      <c r="BL7" s="45">
        <v>1.1509999999999999E-2</v>
      </c>
      <c r="BM7" s="45">
        <v>1.1509999999999999E-2</v>
      </c>
      <c r="BN7" s="45">
        <v>1.1509999999999999E-2</v>
      </c>
      <c r="BO7" s="45">
        <v>1.6469999999999999E-2</v>
      </c>
      <c r="BP7" s="45">
        <v>1.6469999999999999E-2</v>
      </c>
      <c r="BQ7" s="45">
        <v>1.6469999999999999E-2</v>
      </c>
      <c r="BR7" s="45">
        <v>1.6469999999999999E-2</v>
      </c>
      <c r="BS7" s="45">
        <v>1.6469999999999999E-2</v>
      </c>
      <c r="BT7" s="45">
        <v>2.6460000000000001E-2</v>
      </c>
      <c r="BU7" s="45">
        <v>2.6460000000000001E-2</v>
      </c>
      <c r="BV7" s="45">
        <v>2.6460000000000001E-2</v>
      </c>
      <c r="BW7" s="45">
        <v>2.6460000000000001E-2</v>
      </c>
      <c r="BX7" s="45">
        <v>2.6460000000000001E-2</v>
      </c>
      <c r="BY7" s="45">
        <v>5.3409999999999999E-2</v>
      </c>
      <c r="BZ7" s="45">
        <v>5.3409999999999999E-2</v>
      </c>
      <c r="CA7" s="45">
        <v>5.3409999999999999E-2</v>
      </c>
      <c r="CB7" s="45">
        <v>5.3409999999999999E-2</v>
      </c>
      <c r="CC7" s="45">
        <v>5.3409999999999999E-2</v>
      </c>
      <c r="CD7" s="45">
        <v>7.4810000000000001E-2</v>
      </c>
      <c r="CE7" s="45">
        <v>7.4810000000000001E-2</v>
      </c>
      <c r="CF7" s="45">
        <v>7.4810000000000001E-2</v>
      </c>
      <c r="CG7" s="45">
        <v>7.4810000000000001E-2</v>
      </c>
      <c r="CH7" s="45">
        <v>7.4810000000000001E-2</v>
      </c>
      <c r="CI7" s="45">
        <v>0.10885</v>
      </c>
      <c r="CJ7" s="45">
        <v>0.10885</v>
      </c>
      <c r="CK7" s="45">
        <v>0.10885</v>
      </c>
      <c r="CL7" s="45">
        <v>0.10885</v>
      </c>
      <c r="CM7" s="45">
        <v>0.10885</v>
      </c>
      <c r="CN7" s="45">
        <v>0.16452</v>
      </c>
      <c r="CO7" s="45">
        <v>0.16452</v>
      </c>
      <c r="CP7" s="45">
        <v>0.16452</v>
      </c>
      <c r="CQ7" s="45">
        <v>0.16452</v>
      </c>
      <c r="CR7" s="45">
        <v>0.16452</v>
      </c>
      <c r="CS7" s="45">
        <v>0.25828000000000001</v>
      </c>
      <c r="CT7" s="45">
        <v>0.25828000000000001</v>
      </c>
      <c r="CU7" s="45">
        <v>0.25828000000000001</v>
      </c>
      <c r="CV7" s="45">
        <v>0.25828000000000001</v>
      </c>
      <c r="CW7" s="45">
        <v>0.25828000000000001</v>
      </c>
      <c r="CX7" s="45">
        <v>1</v>
      </c>
    </row>
    <row r="8" spans="1:102" ht="14.25" customHeight="1" x14ac:dyDescent="0.3">
      <c r="A8" s="45" t="s">
        <v>2</v>
      </c>
      <c r="B8" s="45">
        <v>1.1610000000000001E-2</v>
      </c>
      <c r="C8" s="45">
        <v>5.1999999999999995E-4</v>
      </c>
      <c r="D8" s="45">
        <v>5.1999999999999995E-4</v>
      </c>
      <c r="E8" s="45">
        <v>5.1999999999999995E-4</v>
      </c>
      <c r="F8" s="45">
        <v>5.1999999999999995E-4</v>
      </c>
      <c r="G8" s="45">
        <v>2.5000000000000001E-4</v>
      </c>
      <c r="H8" s="45">
        <v>2.5000000000000001E-4</v>
      </c>
      <c r="I8" s="45">
        <v>2.5000000000000001E-4</v>
      </c>
      <c r="J8" s="45">
        <v>2.5000000000000001E-4</v>
      </c>
      <c r="K8" s="45">
        <v>2.5000000000000001E-4</v>
      </c>
      <c r="L8" s="45">
        <v>2.4000000000000001E-4</v>
      </c>
      <c r="M8" s="45">
        <v>2.4000000000000001E-4</v>
      </c>
      <c r="N8" s="45">
        <v>2.4000000000000001E-4</v>
      </c>
      <c r="O8" s="45">
        <v>2.4000000000000001E-4</v>
      </c>
      <c r="P8" s="45">
        <v>2.4000000000000001E-4</v>
      </c>
      <c r="Q8" s="45">
        <v>4.8000000000000001E-4</v>
      </c>
      <c r="R8" s="45">
        <v>4.8000000000000001E-4</v>
      </c>
      <c r="S8" s="45">
        <v>4.8000000000000001E-4</v>
      </c>
      <c r="T8" s="45">
        <v>4.8000000000000001E-4</v>
      </c>
      <c r="U8" s="45">
        <v>4.8000000000000001E-4</v>
      </c>
      <c r="V8" s="45">
        <v>5.4000000000000001E-4</v>
      </c>
      <c r="W8" s="45">
        <v>5.4000000000000001E-4</v>
      </c>
      <c r="X8" s="45">
        <v>5.4000000000000001E-4</v>
      </c>
      <c r="Y8" s="45">
        <v>5.4000000000000001E-4</v>
      </c>
      <c r="Z8" s="45">
        <v>5.4000000000000001E-4</v>
      </c>
      <c r="AA8" s="45">
        <v>6.6E-4</v>
      </c>
      <c r="AB8" s="45">
        <v>6.6E-4</v>
      </c>
      <c r="AC8" s="45">
        <v>6.6E-4</v>
      </c>
      <c r="AD8" s="45">
        <v>6.6E-4</v>
      </c>
      <c r="AE8" s="45">
        <v>6.6E-4</v>
      </c>
      <c r="AF8" s="45">
        <v>8.3000000000000001E-4</v>
      </c>
      <c r="AG8" s="45">
        <v>8.3000000000000001E-4</v>
      </c>
      <c r="AH8" s="45">
        <v>8.3000000000000001E-4</v>
      </c>
      <c r="AI8" s="45">
        <v>8.3000000000000001E-4</v>
      </c>
      <c r="AJ8" s="45">
        <v>8.3000000000000001E-4</v>
      </c>
      <c r="AK8" s="45">
        <v>1.2199999999999999E-3</v>
      </c>
      <c r="AL8" s="45">
        <v>1.2199999999999999E-3</v>
      </c>
      <c r="AM8" s="45">
        <v>1.2199999999999999E-3</v>
      </c>
      <c r="AN8" s="45">
        <v>1.2199999999999999E-3</v>
      </c>
      <c r="AO8" s="45">
        <v>1.2199999999999999E-3</v>
      </c>
      <c r="AP8" s="45">
        <v>1.7899999999999999E-3</v>
      </c>
      <c r="AQ8" s="45">
        <v>1.7899999999999999E-3</v>
      </c>
      <c r="AR8" s="45">
        <v>1.7899999999999999E-3</v>
      </c>
      <c r="AS8" s="45">
        <v>1.7899999999999999E-3</v>
      </c>
      <c r="AT8" s="45">
        <v>1.7899999999999999E-3</v>
      </c>
      <c r="AU8" s="45">
        <v>2.6900000000000001E-3</v>
      </c>
      <c r="AV8" s="45">
        <v>2.6900000000000001E-3</v>
      </c>
      <c r="AW8" s="45">
        <v>2.6900000000000001E-3</v>
      </c>
      <c r="AX8" s="45">
        <v>2.6900000000000001E-3</v>
      </c>
      <c r="AY8" s="45">
        <v>2.6900000000000001E-3</v>
      </c>
      <c r="AZ8" s="45">
        <v>4.1399999999999996E-3</v>
      </c>
      <c r="BA8" s="45">
        <v>4.1399999999999996E-3</v>
      </c>
      <c r="BB8" s="45">
        <v>4.1399999999999996E-3</v>
      </c>
      <c r="BC8" s="45">
        <v>4.1399999999999996E-3</v>
      </c>
      <c r="BD8" s="45">
        <v>4.1399999999999996E-3</v>
      </c>
      <c r="BE8" s="45">
        <v>6.13E-3</v>
      </c>
      <c r="BF8" s="45">
        <v>6.13E-3</v>
      </c>
      <c r="BG8" s="45">
        <v>6.13E-3</v>
      </c>
      <c r="BH8" s="45">
        <v>6.13E-3</v>
      </c>
      <c r="BI8" s="45">
        <v>6.13E-3</v>
      </c>
      <c r="BJ8" s="45">
        <v>9.41E-3</v>
      </c>
      <c r="BK8" s="45">
        <v>9.41E-3</v>
      </c>
      <c r="BL8" s="45">
        <v>9.41E-3</v>
      </c>
      <c r="BM8" s="45">
        <v>9.41E-3</v>
      </c>
      <c r="BN8" s="45">
        <v>9.41E-3</v>
      </c>
      <c r="BO8" s="45">
        <v>1.357E-2</v>
      </c>
      <c r="BP8" s="45">
        <v>1.357E-2</v>
      </c>
      <c r="BQ8" s="45">
        <v>1.357E-2</v>
      </c>
      <c r="BR8" s="45">
        <v>1.357E-2</v>
      </c>
      <c r="BS8" s="45">
        <v>1.357E-2</v>
      </c>
      <c r="BT8" s="45">
        <v>2.085E-2</v>
      </c>
      <c r="BU8" s="45">
        <v>2.085E-2</v>
      </c>
      <c r="BV8" s="45">
        <v>2.085E-2</v>
      </c>
      <c r="BW8" s="45">
        <v>2.085E-2</v>
      </c>
      <c r="BX8" s="45">
        <v>2.085E-2</v>
      </c>
      <c r="BY8" s="45">
        <v>3.5180000000000003E-2</v>
      </c>
      <c r="BZ8" s="45">
        <v>3.5180000000000003E-2</v>
      </c>
      <c r="CA8" s="45">
        <v>3.5180000000000003E-2</v>
      </c>
      <c r="CB8" s="45">
        <v>3.5180000000000003E-2</v>
      </c>
      <c r="CC8" s="45">
        <v>3.5180000000000003E-2</v>
      </c>
      <c r="CD8" s="45">
        <v>6.8510000000000001E-2</v>
      </c>
      <c r="CE8" s="45">
        <v>6.8510000000000001E-2</v>
      </c>
      <c r="CF8" s="45">
        <v>6.8510000000000001E-2</v>
      </c>
      <c r="CG8" s="45">
        <v>6.8510000000000001E-2</v>
      </c>
      <c r="CH8" s="45">
        <v>6.8510000000000001E-2</v>
      </c>
      <c r="CI8" s="45">
        <v>0.12469</v>
      </c>
      <c r="CJ8" s="45">
        <v>0.12469</v>
      </c>
      <c r="CK8" s="45">
        <v>0.12469</v>
      </c>
      <c r="CL8" s="45">
        <v>0.12469</v>
      </c>
      <c r="CM8" s="45">
        <v>0.12469</v>
      </c>
      <c r="CN8" s="45">
        <v>0.21207000000000001</v>
      </c>
      <c r="CO8" s="45">
        <v>0.21207000000000001</v>
      </c>
      <c r="CP8" s="45">
        <v>0.21207000000000001</v>
      </c>
      <c r="CQ8" s="45">
        <v>0.21207000000000001</v>
      </c>
      <c r="CR8" s="45">
        <v>0.21207000000000001</v>
      </c>
      <c r="CS8" s="45">
        <v>0.33709</v>
      </c>
      <c r="CT8" s="45">
        <v>0.33709</v>
      </c>
      <c r="CU8" s="45">
        <v>0.33709</v>
      </c>
      <c r="CV8" s="45">
        <v>0.33709</v>
      </c>
      <c r="CW8" s="45">
        <v>0.33709</v>
      </c>
      <c r="CX8" s="45">
        <v>1</v>
      </c>
    </row>
    <row r="9" spans="1:102" ht="14.25" customHeight="1" x14ac:dyDescent="0.3">
      <c r="A9" s="45" t="s">
        <v>132</v>
      </c>
      <c r="B9" s="45">
        <v>1.8509999999999999E-2</v>
      </c>
      <c r="C9" s="45">
        <v>1.2999999999999999E-4</v>
      </c>
      <c r="D9" s="45">
        <v>1.2999999999999999E-4</v>
      </c>
      <c r="E9" s="45">
        <v>1.2999999999999999E-4</v>
      </c>
      <c r="F9" s="45">
        <v>1.2999999999999999E-4</v>
      </c>
      <c r="G9" s="45">
        <v>1.2999999999999999E-4</v>
      </c>
      <c r="H9" s="45">
        <v>1.2999999999999999E-4</v>
      </c>
      <c r="I9" s="45">
        <v>1.2999999999999999E-4</v>
      </c>
      <c r="J9" s="45">
        <v>1.2999999999999999E-4</v>
      </c>
      <c r="K9" s="45">
        <v>1.2999999999999999E-4</v>
      </c>
      <c r="L9" s="45">
        <v>2.0000000000000001E-4</v>
      </c>
      <c r="M9" s="45">
        <v>2.0000000000000001E-4</v>
      </c>
      <c r="N9" s="45">
        <v>2.0000000000000001E-4</v>
      </c>
      <c r="O9" s="45">
        <v>2.0000000000000001E-4</v>
      </c>
      <c r="P9" s="45">
        <v>2.0000000000000001E-4</v>
      </c>
      <c r="Q9" s="45">
        <v>2.5000000000000001E-4</v>
      </c>
      <c r="R9" s="45">
        <v>2.5000000000000001E-4</v>
      </c>
      <c r="S9" s="45">
        <v>2.5000000000000001E-4</v>
      </c>
      <c r="T9" s="45">
        <v>2.5000000000000001E-4</v>
      </c>
      <c r="U9" s="45">
        <v>2.5000000000000001E-4</v>
      </c>
      <c r="V9" s="45">
        <v>4.8000000000000001E-4</v>
      </c>
      <c r="W9" s="45">
        <v>4.8000000000000001E-4</v>
      </c>
      <c r="X9" s="45">
        <v>4.8000000000000001E-4</v>
      </c>
      <c r="Y9" s="45">
        <v>4.8000000000000001E-4</v>
      </c>
      <c r="Z9" s="45">
        <v>4.8000000000000001E-4</v>
      </c>
      <c r="AA9" s="45">
        <v>3.8999999999999999E-4</v>
      </c>
      <c r="AB9" s="45">
        <v>3.8999999999999999E-4</v>
      </c>
      <c r="AC9" s="45">
        <v>3.8999999999999999E-4</v>
      </c>
      <c r="AD9" s="45">
        <v>3.8999999999999999E-4</v>
      </c>
      <c r="AE9" s="45">
        <v>3.8999999999999999E-4</v>
      </c>
      <c r="AF9" s="45">
        <v>7.6999999999999996E-4</v>
      </c>
      <c r="AG9" s="45">
        <v>7.6999999999999996E-4</v>
      </c>
      <c r="AH9" s="45">
        <v>7.6999999999999996E-4</v>
      </c>
      <c r="AI9" s="45">
        <v>7.6999999999999996E-4</v>
      </c>
      <c r="AJ9" s="45">
        <v>7.6999999999999996E-4</v>
      </c>
      <c r="AK9" s="45">
        <v>1.2999999999999999E-3</v>
      </c>
      <c r="AL9" s="45">
        <v>1.2999999999999999E-3</v>
      </c>
      <c r="AM9" s="45">
        <v>1.2999999999999999E-3</v>
      </c>
      <c r="AN9" s="45">
        <v>1.2999999999999999E-3</v>
      </c>
      <c r="AO9" s="45">
        <v>1.2999999999999999E-3</v>
      </c>
      <c r="AP9" s="45">
        <v>2.2799999999999999E-3</v>
      </c>
      <c r="AQ9" s="45">
        <v>2.2799999999999999E-3</v>
      </c>
      <c r="AR9" s="45">
        <v>2.2799999999999999E-3</v>
      </c>
      <c r="AS9" s="45">
        <v>2.2799999999999999E-3</v>
      </c>
      <c r="AT9" s="45">
        <v>2.2799999999999999E-3</v>
      </c>
      <c r="AU9" s="45">
        <v>2.8999999999999998E-3</v>
      </c>
      <c r="AV9" s="45">
        <v>2.8999999999999998E-3</v>
      </c>
      <c r="AW9" s="45">
        <v>2.8999999999999998E-3</v>
      </c>
      <c r="AX9" s="45">
        <v>2.8999999999999998E-3</v>
      </c>
      <c r="AY9" s="45">
        <v>2.8999999999999998E-3</v>
      </c>
      <c r="AZ9" s="45">
        <v>4.9399999999999999E-3</v>
      </c>
      <c r="BA9" s="45">
        <v>4.9399999999999999E-3</v>
      </c>
      <c r="BB9" s="45">
        <v>4.9399999999999999E-3</v>
      </c>
      <c r="BC9" s="45">
        <v>4.9399999999999999E-3</v>
      </c>
      <c r="BD9" s="45">
        <v>4.9399999999999999E-3</v>
      </c>
      <c r="BE9" s="45">
        <v>8.4799999999999997E-3</v>
      </c>
      <c r="BF9" s="45">
        <v>8.4799999999999997E-3</v>
      </c>
      <c r="BG9" s="45">
        <v>8.4799999999999997E-3</v>
      </c>
      <c r="BH9" s="45">
        <v>8.4799999999999997E-3</v>
      </c>
      <c r="BI9" s="45">
        <v>8.4799999999999997E-3</v>
      </c>
      <c r="BJ9" s="45">
        <v>1.3769999999999999E-2</v>
      </c>
      <c r="BK9" s="45">
        <v>1.3769999999999999E-2</v>
      </c>
      <c r="BL9" s="45">
        <v>1.3769999999999999E-2</v>
      </c>
      <c r="BM9" s="45">
        <v>1.3769999999999999E-2</v>
      </c>
      <c r="BN9" s="45">
        <v>1.3769999999999999E-2</v>
      </c>
      <c r="BO9" s="45">
        <v>2.3630000000000002E-2</v>
      </c>
      <c r="BP9" s="45">
        <v>2.3630000000000002E-2</v>
      </c>
      <c r="BQ9" s="45">
        <v>2.3630000000000002E-2</v>
      </c>
      <c r="BR9" s="45">
        <v>2.3630000000000002E-2</v>
      </c>
      <c r="BS9" s="45">
        <v>2.3630000000000002E-2</v>
      </c>
      <c r="BT9" s="45">
        <v>4.4790000000000003E-2</v>
      </c>
      <c r="BU9" s="45">
        <v>4.4790000000000003E-2</v>
      </c>
      <c r="BV9" s="45">
        <v>4.4790000000000003E-2</v>
      </c>
      <c r="BW9" s="45">
        <v>4.4790000000000003E-2</v>
      </c>
      <c r="BX9" s="45">
        <v>4.4790000000000003E-2</v>
      </c>
      <c r="BY9" s="45">
        <v>7.6130000000000003E-2</v>
      </c>
      <c r="BZ9" s="45">
        <v>7.6130000000000003E-2</v>
      </c>
      <c r="CA9" s="45">
        <v>7.6130000000000003E-2</v>
      </c>
      <c r="CB9" s="45">
        <v>7.6130000000000003E-2</v>
      </c>
      <c r="CC9" s="45">
        <v>7.6130000000000003E-2</v>
      </c>
      <c r="CD9" s="45">
        <v>0.14185</v>
      </c>
      <c r="CE9" s="45">
        <v>0.14185</v>
      </c>
      <c r="CF9" s="45">
        <v>0.14185</v>
      </c>
      <c r="CG9" s="45">
        <v>0.14185</v>
      </c>
      <c r="CH9" s="45">
        <v>0.14185</v>
      </c>
      <c r="CI9" s="45">
        <v>0.23971999999999999</v>
      </c>
      <c r="CJ9" s="45">
        <v>0.23971999999999999</v>
      </c>
      <c r="CK9" s="45">
        <v>0.23971999999999999</v>
      </c>
      <c r="CL9" s="45">
        <v>0.23971999999999999</v>
      </c>
      <c r="CM9" s="45">
        <v>0.23971999999999999</v>
      </c>
      <c r="CN9" s="45">
        <v>0.36741000000000001</v>
      </c>
      <c r="CO9" s="45">
        <v>0.36741000000000001</v>
      </c>
      <c r="CP9" s="45">
        <v>0.36741000000000001</v>
      </c>
      <c r="CQ9" s="45">
        <v>0.36741000000000001</v>
      </c>
      <c r="CR9" s="45">
        <v>0.36741000000000001</v>
      </c>
      <c r="CS9" s="45">
        <v>0.51071</v>
      </c>
      <c r="CT9" s="45">
        <v>0.51071</v>
      </c>
      <c r="CU9" s="45">
        <v>0.51071</v>
      </c>
      <c r="CV9" s="45">
        <v>0.51071</v>
      </c>
      <c r="CW9" s="45">
        <v>0.51071</v>
      </c>
      <c r="CX9" s="45">
        <v>1</v>
      </c>
    </row>
    <row r="10" spans="1:102" ht="14.25" customHeight="1" x14ac:dyDescent="0.3">
      <c r="A10" s="45" t="s">
        <v>134</v>
      </c>
      <c r="B10" s="45">
        <v>3.9500000000000004E-3</v>
      </c>
      <c r="C10" s="45">
        <v>1.6000000000000001E-4</v>
      </c>
      <c r="D10" s="45">
        <v>1.6000000000000001E-4</v>
      </c>
      <c r="E10" s="45">
        <v>1.6000000000000001E-4</v>
      </c>
      <c r="F10" s="45">
        <v>1.6000000000000001E-4</v>
      </c>
      <c r="G10" s="45">
        <v>9.0000000000000006E-5</v>
      </c>
      <c r="H10" s="45">
        <v>9.0000000000000006E-5</v>
      </c>
      <c r="I10" s="45">
        <v>9.0000000000000006E-5</v>
      </c>
      <c r="J10" s="45">
        <v>9.0000000000000006E-5</v>
      </c>
      <c r="K10" s="45">
        <v>9.0000000000000006E-5</v>
      </c>
      <c r="L10" s="45">
        <v>1E-4</v>
      </c>
      <c r="M10" s="45">
        <v>1E-4</v>
      </c>
      <c r="N10" s="45">
        <v>1E-4</v>
      </c>
      <c r="O10" s="45">
        <v>1E-4</v>
      </c>
      <c r="P10" s="45">
        <v>1E-4</v>
      </c>
      <c r="Q10" s="45">
        <v>2.3000000000000001E-4</v>
      </c>
      <c r="R10" s="45">
        <v>2.3000000000000001E-4</v>
      </c>
      <c r="S10" s="45">
        <v>2.3000000000000001E-4</v>
      </c>
      <c r="T10" s="45">
        <v>2.3000000000000001E-4</v>
      </c>
      <c r="U10" s="45">
        <v>2.3000000000000001E-4</v>
      </c>
      <c r="V10" s="45">
        <v>2.7E-4</v>
      </c>
      <c r="W10" s="45">
        <v>2.7E-4</v>
      </c>
      <c r="X10" s="45">
        <v>2.7E-4</v>
      </c>
      <c r="Y10" s="45">
        <v>2.7E-4</v>
      </c>
      <c r="Z10" s="45">
        <v>2.7E-4</v>
      </c>
      <c r="AA10" s="45">
        <v>3.3E-4</v>
      </c>
      <c r="AB10" s="45">
        <v>3.3E-4</v>
      </c>
      <c r="AC10" s="45">
        <v>3.3E-4</v>
      </c>
      <c r="AD10" s="45">
        <v>3.3E-4</v>
      </c>
      <c r="AE10" s="45">
        <v>3.3E-4</v>
      </c>
      <c r="AF10" s="45">
        <v>4.4000000000000002E-4</v>
      </c>
      <c r="AG10" s="45">
        <v>4.4000000000000002E-4</v>
      </c>
      <c r="AH10" s="45">
        <v>4.4000000000000002E-4</v>
      </c>
      <c r="AI10" s="45">
        <v>4.4000000000000002E-4</v>
      </c>
      <c r="AJ10" s="45">
        <v>4.4000000000000002E-4</v>
      </c>
      <c r="AK10" s="45">
        <v>5.9999999999999995E-4</v>
      </c>
      <c r="AL10" s="45">
        <v>5.9999999999999995E-4</v>
      </c>
      <c r="AM10" s="45">
        <v>5.9999999999999995E-4</v>
      </c>
      <c r="AN10" s="45">
        <v>5.9999999999999995E-4</v>
      </c>
      <c r="AO10" s="45">
        <v>5.9999999999999995E-4</v>
      </c>
      <c r="AP10" s="45">
        <v>8.8999999999999995E-4</v>
      </c>
      <c r="AQ10" s="45">
        <v>8.8999999999999995E-4</v>
      </c>
      <c r="AR10" s="45">
        <v>8.8999999999999995E-4</v>
      </c>
      <c r="AS10" s="45">
        <v>8.8999999999999995E-4</v>
      </c>
      <c r="AT10" s="45">
        <v>8.8999999999999995E-4</v>
      </c>
      <c r="AU10" s="45">
        <v>1.3799999999999999E-3</v>
      </c>
      <c r="AV10" s="45">
        <v>1.3799999999999999E-3</v>
      </c>
      <c r="AW10" s="45">
        <v>1.3799999999999999E-3</v>
      </c>
      <c r="AX10" s="45">
        <v>1.3799999999999999E-3</v>
      </c>
      <c r="AY10" s="45">
        <v>1.3799999999999999E-3</v>
      </c>
      <c r="AZ10" s="45">
        <v>2.0699999999999998E-3</v>
      </c>
      <c r="BA10" s="45">
        <v>2.0699999999999998E-3</v>
      </c>
      <c r="BB10" s="45">
        <v>2.0699999999999998E-3</v>
      </c>
      <c r="BC10" s="45">
        <v>2.0699999999999998E-3</v>
      </c>
      <c r="BD10" s="45">
        <v>2.0699999999999998E-3</v>
      </c>
      <c r="BE10" s="45">
        <v>3.0100000000000001E-3</v>
      </c>
      <c r="BF10" s="45">
        <v>3.0100000000000001E-3</v>
      </c>
      <c r="BG10" s="45">
        <v>3.0100000000000001E-3</v>
      </c>
      <c r="BH10" s="45">
        <v>3.0100000000000001E-3</v>
      </c>
      <c r="BI10" s="45">
        <v>3.0100000000000001E-3</v>
      </c>
      <c r="BJ10" s="45">
        <v>5.0800000000000003E-3</v>
      </c>
      <c r="BK10" s="45">
        <v>5.0800000000000003E-3</v>
      </c>
      <c r="BL10" s="45">
        <v>5.0800000000000003E-3</v>
      </c>
      <c r="BM10" s="45">
        <v>5.0800000000000003E-3</v>
      </c>
      <c r="BN10" s="45">
        <v>5.0800000000000003E-3</v>
      </c>
      <c r="BO10" s="45">
        <v>7.9000000000000008E-3</v>
      </c>
      <c r="BP10" s="45">
        <v>7.9000000000000008E-3</v>
      </c>
      <c r="BQ10" s="45">
        <v>7.9000000000000008E-3</v>
      </c>
      <c r="BR10" s="45">
        <v>7.9000000000000008E-3</v>
      </c>
      <c r="BS10" s="45">
        <v>7.9000000000000008E-3</v>
      </c>
      <c r="BT10" s="45">
        <v>1.342E-2</v>
      </c>
      <c r="BU10" s="45">
        <v>1.342E-2</v>
      </c>
      <c r="BV10" s="45">
        <v>1.342E-2</v>
      </c>
      <c r="BW10" s="45">
        <v>1.342E-2</v>
      </c>
      <c r="BX10" s="45">
        <v>1.342E-2</v>
      </c>
      <c r="BY10" s="45">
        <v>2.46E-2</v>
      </c>
      <c r="BZ10" s="45">
        <v>2.46E-2</v>
      </c>
      <c r="CA10" s="45">
        <v>2.46E-2</v>
      </c>
      <c r="CB10" s="45">
        <v>2.46E-2</v>
      </c>
      <c r="CC10" s="45">
        <v>2.46E-2</v>
      </c>
      <c r="CD10" s="45">
        <v>4.6820000000000001E-2</v>
      </c>
      <c r="CE10" s="45">
        <v>4.6820000000000001E-2</v>
      </c>
      <c r="CF10" s="45">
        <v>4.6820000000000001E-2</v>
      </c>
      <c r="CG10" s="45">
        <v>4.6820000000000001E-2</v>
      </c>
      <c r="CH10" s="45">
        <v>4.6820000000000001E-2</v>
      </c>
      <c r="CI10" s="45">
        <v>8.5970000000000005E-2</v>
      </c>
      <c r="CJ10" s="45">
        <v>8.5970000000000005E-2</v>
      </c>
      <c r="CK10" s="45">
        <v>8.5970000000000005E-2</v>
      </c>
      <c r="CL10" s="45">
        <v>8.5970000000000005E-2</v>
      </c>
      <c r="CM10" s="45">
        <v>8.5970000000000005E-2</v>
      </c>
      <c r="CN10" s="45">
        <v>0.15235000000000001</v>
      </c>
      <c r="CO10" s="45">
        <v>0.15235000000000001</v>
      </c>
      <c r="CP10" s="45">
        <v>0.15235000000000001</v>
      </c>
      <c r="CQ10" s="45">
        <v>0.15235000000000001</v>
      </c>
      <c r="CR10" s="45">
        <v>0.15235000000000001</v>
      </c>
      <c r="CS10" s="45">
        <v>0.26052999999999998</v>
      </c>
      <c r="CT10" s="45">
        <v>0.26052999999999998</v>
      </c>
      <c r="CU10" s="45">
        <v>0.26052999999999998</v>
      </c>
      <c r="CV10" s="45">
        <v>0.26052999999999998</v>
      </c>
      <c r="CW10" s="45">
        <v>0.26052999999999998</v>
      </c>
      <c r="CX10" s="45">
        <v>1</v>
      </c>
    </row>
    <row r="11" spans="1:102" ht="14.25" customHeight="1" x14ac:dyDescent="0.3">
      <c r="A11" s="45" t="s">
        <v>137</v>
      </c>
      <c r="B11" s="45">
        <v>3.5300000000000002E-3</v>
      </c>
      <c r="C11" s="45">
        <v>2.2000000000000001E-4</v>
      </c>
      <c r="D11" s="45">
        <v>2.2000000000000001E-4</v>
      </c>
      <c r="E11" s="45">
        <v>2.2000000000000001E-4</v>
      </c>
      <c r="F11" s="45">
        <v>2.2000000000000001E-4</v>
      </c>
      <c r="G11" s="45">
        <v>9.0000000000000006E-5</v>
      </c>
      <c r="H11" s="45">
        <v>9.0000000000000006E-5</v>
      </c>
      <c r="I11" s="45">
        <v>9.0000000000000006E-5</v>
      </c>
      <c r="J11" s="45">
        <v>9.0000000000000006E-5</v>
      </c>
      <c r="K11" s="45">
        <v>9.0000000000000006E-5</v>
      </c>
      <c r="L11" s="45">
        <v>1.1E-4</v>
      </c>
      <c r="M11" s="45">
        <v>1.1E-4</v>
      </c>
      <c r="N11" s="45">
        <v>1.1E-4</v>
      </c>
      <c r="O11" s="45">
        <v>1.1E-4</v>
      </c>
      <c r="P11" s="45">
        <v>1.1E-4</v>
      </c>
      <c r="Q11" s="45">
        <v>2.1000000000000001E-4</v>
      </c>
      <c r="R11" s="45">
        <v>2.1000000000000001E-4</v>
      </c>
      <c r="S11" s="45">
        <v>2.1000000000000001E-4</v>
      </c>
      <c r="T11" s="45">
        <v>2.1000000000000001E-4</v>
      </c>
      <c r="U11" s="45">
        <v>2.1000000000000001E-4</v>
      </c>
      <c r="V11" s="45">
        <v>2.5999999999999998E-4</v>
      </c>
      <c r="W11" s="45">
        <v>2.5999999999999998E-4</v>
      </c>
      <c r="X11" s="45">
        <v>2.5999999999999998E-4</v>
      </c>
      <c r="Y11" s="45">
        <v>2.5999999999999998E-4</v>
      </c>
      <c r="Z11" s="45">
        <v>2.5999999999999998E-4</v>
      </c>
      <c r="AA11" s="45">
        <v>2.7E-4</v>
      </c>
      <c r="AB11" s="45">
        <v>2.7E-4</v>
      </c>
      <c r="AC11" s="45">
        <v>2.7E-4</v>
      </c>
      <c r="AD11" s="45">
        <v>2.7E-4</v>
      </c>
      <c r="AE11" s="45">
        <v>2.7E-4</v>
      </c>
      <c r="AF11" s="45">
        <v>3.4000000000000002E-4</v>
      </c>
      <c r="AG11" s="45">
        <v>3.4000000000000002E-4</v>
      </c>
      <c r="AH11" s="45">
        <v>3.4000000000000002E-4</v>
      </c>
      <c r="AI11" s="45">
        <v>3.4000000000000002E-4</v>
      </c>
      <c r="AJ11" s="45">
        <v>3.4000000000000002E-4</v>
      </c>
      <c r="AK11" s="45">
        <v>5.1999999999999995E-4</v>
      </c>
      <c r="AL11" s="45">
        <v>5.1999999999999995E-4</v>
      </c>
      <c r="AM11" s="45">
        <v>5.1999999999999995E-4</v>
      </c>
      <c r="AN11" s="45">
        <v>5.1999999999999995E-4</v>
      </c>
      <c r="AO11" s="45">
        <v>5.1999999999999995E-4</v>
      </c>
      <c r="AP11" s="45">
        <v>8.4999999999999995E-4</v>
      </c>
      <c r="AQ11" s="45">
        <v>8.4999999999999995E-4</v>
      </c>
      <c r="AR11" s="45">
        <v>8.4999999999999995E-4</v>
      </c>
      <c r="AS11" s="45">
        <v>8.4999999999999995E-4</v>
      </c>
      <c r="AT11" s="45">
        <v>8.4999999999999995E-4</v>
      </c>
      <c r="AU11" s="45">
        <v>1.5E-3</v>
      </c>
      <c r="AV11" s="45">
        <v>1.5E-3</v>
      </c>
      <c r="AW11" s="45">
        <v>1.5E-3</v>
      </c>
      <c r="AX11" s="45">
        <v>1.5E-3</v>
      </c>
      <c r="AY11" s="45">
        <v>1.5E-3</v>
      </c>
      <c r="AZ11" s="45">
        <v>2.5999999999999999E-3</v>
      </c>
      <c r="BA11" s="45">
        <v>2.5999999999999999E-3</v>
      </c>
      <c r="BB11" s="45">
        <v>2.5999999999999999E-3</v>
      </c>
      <c r="BC11" s="45">
        <v>2.5999999999999999E-3</v>
      </c>
      <c r="BD11" s="45">
        <v>2.5999999999999999E-3</v>
      </c>
      <c r="BE11" s="45">
        <v>3.65E-3</v>
      </c>
      <c r="BF11" s="45">
        <v>3.65E-3</v>
      </c>
      <c r="BG11" s="45">
        <v>3.65E-3</v>
      </c>
      <c r="BH11" s="45">
        <v>3.65E-3</v>
      </c>
      <c r="BI11" s="45">
        <v>3.65E-3</v>
      </c>
      <c r="BJ11" s="45">
        <v>6.1000000000000004E-3</v>
      </c>
      <c r="BK11" s="45">
        <v>6.1000000000000004E-3</v>
      </c>
      <c r="BL11" s="45">
        <v>6.1000000000000004E-3</v>
      </c>
      <c r="BM11" s="45">
        <v>6.1000000000000004E-3</v>
      </c>
      <c r="BN11" s="45">
        <v>6.1000000000000004E-3</v>
      </c>
      <c r="BO11" s="45">
        <v>9.0200000000000002E-3</v>
      </c>
      <c r="BP11" s="45">
        <v>9.0200000000000002E-3</v>
      </c>
      <c r="BQ11" s="45">
        <v>9.0200000000000002E-3</v>
      </c>
      <c r="BR11" s="45">
        <v>9.0200000000000002E-3</v>
      </c>
      <c r="BS11" s="45">
        <v>9.0200000000000002E-3</v>
      </c>
      <c r="BT11" s="45">
        <v>1.4290000000000001E-2</v>
      </c>
      <c r="BU11" s="45">
        <v>1.4290000000000001E-2</v>
      </c>
      <c r="BV11" s="45">
        <v>1.4290000000000001E-2</v>
      </c>
      <c r="BW11" s="45">
        <v>1.4290000000000001E-2</v>
      </c>
      <c r="BX11" s="45">
        <v>1.4290000000000001E-2</v>
      </c>
      <c r="BY11" s="45">
        <v>2.76E-2</v>
      </c>
      <c r="BZ11" s="45">
        <v>2.76E-2</v>
      </c>
      <c r="CA11" s="45">
        <v>2.76E-2</v>
      </c>
      <c r="CB11" s="45">
        <v>2.76E-2</v>
      </c>
      <c r="CC11" s="45">
        <v>2.76E-2</v>
      </c>
      <c r="CD11" s="45">
        <v>5.6210000000000003E-2</v>
      </c>
      <c r="CE11" s="45">
        <v>5.6210000000000003E-2</v>
      </c>
      <c r="CF11" s="45">
        <v>5.6210000000000003E-2</v>
      </c>
      <c r="CG11" s="45">
        <v>5.6210000000000003E-2</v>
      </c>
      <c r="CH11" s="45">
        <v>5.6210000000000003E-2</v>
      </c>
      <c r="CI11" s="45">
        <v>0.10675</v>
      </c>
      <c r="CJ11" s="45">
        <v>0.10675</v>
      </c>
      <c r="CK11" s="45">
        <v>0.10675</v>
      </c>
      <c r="CL11" s="45">
        <v>0.10675</v>
      </c>
      <c r="CM11" s="45">
        <v>0.10675</v>
      </c>
      <c r="CN11" s="45">
        <v>0.18895000000000001</v>
      </c>
      <c r="CO11" s="45">
        <v>0.18895000000000001</v>
      </c>
      <c r="CP11" s="45">
        <v>0.18895000000000001</v>
      </c>
      <c r="CQ11" s="45">
        <v>0.18895000000000001</v>
      </c>
      <c r="CR11" s="45">
        <v>0.18895000000000001</v>
      </c>
      <c r="CS11" s="45">
        <v>0.31178</v>
      </c>
      <c r="CT11" s="45">
        <v>0.31178</v>
      </c>
      <c r="CU11" s="45">
        <v>0.31178</v>
      </c>
      <c r="CV11" s="45">
        <v>0.31178</v>
      </c>
      <c r="CW11" s="45">
        <v>0.31178</v>
      </c>
      <c r="CX11" s="45">
        <v>1</v>
      </c>
    </row>
    <row r="12" spans="1:102" ht="14.25" customHeight="1" x14ac:dyDescent="0.3">
      <c r="A12" s="45" t="s">
        <v>139</v>
      </c>
      <c r="B12" s="45">
        <v>2.6259999999999999E-2</v>
      </c>
      <c r="C12" s="45">
        <v>8.4000000000000003E-4</v>
      </c>
      <c r="D12" s="45">
        <v>8.4000000000000003E-4</v>
      </c>
      <c r="E12" s="45">
        <v>8.4000000000000003E-4</v>
      </c>
      <c r="F12" s="45">
        <v>8.4000000000000003E-4</v>
      </c>
      <c r="G12" s="45">
        <v>4.4000000000000002E-4</v>
      </c>
      <c r="H12" s="45">
        <v>4.4000000000000002E-4</v>
      </c>
      <c r="I12" s="45">
        <v>4.4000000000000002E-4</v>
      </c>
      <c r="J12" s="45">
        <v>4.4000000000000002E-4</v>
      </c>
      <c r="K12" s="45">
        <v>4.4000000000000002E-4</v>
      </c>
      <c r="L12" s="45">
        <v>4.0000000000000002E-4</v>
      </c>
      <c r="M12" s="45">
        <v>4.0000000000000002E-4</v>
      </c>
      <c r="N12" s="45">
        <v>4.0000000000000002E-4</v>
      </c>
      <c r="O12" s="45">
        <v>4.0000000000000002E-4</v>
      </c>
      <c r="P12" s="45">
        <v>4.0000000000000002E-4</v>
      </c>
      <c r="Q12" s="45">
        <v>5.2999999999999998E-4</v>
      </c>
      <c r="R12" s="45">
        <v>5.2999999999999998E-4</v>
      </c>
      <c r="S12" s="45">
        <v>5.2999999999999998E-4</v>
      </c>
      <c r="T12" s="45">
        <v>5.2999999999999998E-4</v>
      </c>
      <c r="U12" s="45">
        <v>5.2999999999999998E-4</v>
      </c>
      <c r="V12" s="45">
        <v>6.8000000000000005E-4</v>
      </c>
      <c r="W12" s="45">
        <v>6.8000000000000005E-4</v>
      </c>
      <c r="X12" s="45">
        <v>6.8000000000000005E-4</v>
      </c>
      <c r="Y12" s="45">
        <v>6.8000000000000005E-4</v>
      </c>
      <c r="Z12" s="45">
        <v>6.8000000000000005E-4</v>
      </c>
      <c r="AA12" s="45">
        <v>8.3000000000000001E-4</v>
      </c>
      <c r="AB12" s="45">
        <v>8.3000000000000001E-4</v>
      </c>
      <c r="AC12" s="45">
        <v>8.3000000000000001E-4</v>
      </c>
      <c r="AD12" s="45">
        <v>8.3000000000000001E-4</v>
      </c>
      <c r="AE12" s="45">
        <v>8.3000000000000001E-4</v>
      </c>
      <c r="AF12" s="45">
        <v>1.0200000000000001E-3</v>
      </c>
      <c r="AG12" s="45">
        <v>1.0200000000000001E-3</v>
      </c>
      <c r="AH12" s="45">
        <v>1.0200000000000001E-3</v>
      </c>
      <c r="AI12" s="45">
        <v>1.0200000000000001E-3</v>
      </c>
      <c r="AJ12" s="45">
        <v>1.0200000000000001E-3</v>
      </c>
      <c r="AK12" s="45">
        <v>1.67E-3</v>
      </c>
      <c r="AL12" s="45">
        <v>1.67E-3</v>
      </c>
      <c r="AM12" s="45">
        <v>1.67E-3</v>
      </c>
      <c r="AN12" s="45">
        <v>1.67E-3</v>
      </c>
      <c r="AO12" s="45">
        <v>1.67E-3</v>
      </c>
      <c r="AP12" s="45">
        <v>2.2200000000000002E-3</v>
      </c>
      <c r="AQ12" s="45">
        <v>2.2200000000000002E-3</v>
      </c>
      <c r="AR12" s="45">
        <v>2.2200000000000002E-3</v>
      </c>
      <c r="AS12" s="45">
        <v>2.2200000000000002E-3</v>
      </c>
      <c r="AT12" s="45">
        <v>2.2200000000000002E-3</v>
      </c>
      <c r="AU12" s="45">
        <v>3.6800000000000001E-3</v>
      </c>
      <c r="AV12" s="45">
        <v>3.6800000000000001E-3</v>
      </c>
      <c r="AW12" s="45">
        <v>3.6800000000000001E-3</v>
      </c>
      <c r="AX12" s="45">
        <v>3.6800000000000001E-3</v>
      </c>
      <c r="AY12" s="45">
        <v>3.6800000000000001E-3</v>
      </c>
      <c r="AZ12" s="45">
        <v>6.3699999999999998E-3</v>
      </c>
      <c r="BA12" s="45">
        <v>6.3699999999999998E-3</v>
      </c>
      <c r="BB12" s="45">
        <v>6.3699999999999998E-3</v>
      </c>
      <c r="BC12" s="45">
        <v>6.3699999999999998E-3</v>
      </c>
      <c r="BD12" s="45">
        <v>6.3699999999999998E-3</v>
      </c>
      <c r="BE12" s="45">
        <v>1.174E-2</v>
      </c>
      <c r="BF12" s="45">
        <v>1.174E-2</v>
      </c>
      <c r="BG12" s="45">
        <v>1.174E-2</v>
      </c>
      <c r="BH12" s="45">
        <v>1.174E-2</v>
      </c>
      <c r="BI12" s="45">
        <v>1.174E-2</v>
      </c>
      <c r="BJ12" s="45">
        <v>1.821E-2</v>
      </c>
      <c r="BK12" s="45">
        <v>1.821E-2</v>
      </c>
      <c r="BL12" s="45">
        <v>1.821E-2</v>
      </c>
      <c r="BM12" s="45">
        <v>1.821E-2</v>
      </c>
      <c r="BN12" s="45">
        <v>1.821E-2</v>
      </c>
      <c r="BO12" s="45">
        <v>3.4729999999999997E-2</v>
      </c>
      <c r="BP12" s="45">
        <v>3.4729999999999997E-2</v>
      </c>
      <c r="BQ12" s="45">
        <v>3.4729999999999997E-2</v>
      </c>
      <c r="BR12" s="45">
        <v>3.4729999999999997E-2</v>
      </c>
      <c r="BS12" s="45">
        <v>3.4729999999999997E-2</v>
      </c>
      <c r="BT12" s="45">
        <v>5.8610000000000002E-2</v>
      </c>
      <c r="BU12" s="45">
        <v>5.8610000000000002E-2</v>
      </c>
      <c r="BV12" s="45">
        <v>5.8610000000000002E-2</v>
      </c>
      <c r="BW12" s="45">
        <v>5.8610000000000002E-2</v>
      </c>
      <c r="BX12" s="45">
        <v>5.8610000000000002E-2</v>
      </c>
      <c r="BY12" s="45">
        <v>0.10188</v>
      </c>
      <c r="BZ12" s="45">
        <v>0.10188</v>
      </c>
      <c r="CA12" s="45">
        <v>0.10188</v>
      </c>
      <c r="CB12" s="45">
        <v>0.10188</v>
      </c>
      <c r="CC12" s="45">
        <v>0.10188</v>
      </c>
      <c r="CD12" s="45">
        <v>0.15126000000000001</v>
      </c>
      <c r="CE12" s="45">
        <v>0.15126000000000001</v>
      </c>
      <c r="CF12" s="45">
        <v>0.15126000000000001</v>
      </c>
      <c r="CG12" s="45">
        <v>0.15126000000000001</v>
      </c>
      <c r="CH12" s="45">
        <v>0.15126000000000001</v>
      </c>
      <c r="CI12" s="45">
        <v>0.21925</v>
      </c>
      <c r="CJ12" s="45">
        <v>0.21925</v>
      </c>
      <c r="CK12" s="45">
        <v>0.21925</v>
      </c>
      <c r="CL12" s="45">
        <v>0.21925</v>
      </c>
      <c r="CM12" s="45">
        <v>0.21925</v>
      </c>
      <c r="CN12" s="45">
        <v>0.31029000000000001</v>
      </c>
      <c r="CO12" s="45">
        <v>0.31029000000000001</v>
      </c>
      <c r="CP12" s="45">
        <v>0.31029000000000001</v>
      </c>
      <c r="CQ12" s="45">
        <v>0.31029000000000001</v>
      </c>
      <c r="CR12" s="45">
        <v>0.31029000000000001</v>
      </c>
      <c r="CS12" s="45">
        <v>0.42875000000000002</v>
      </c>
      <c r="CT12" s="45">
        <v>0.42875000000000002</v>
      </c>
      <c r="CU12" s="45">
        <v>0.42875000000000002</v>
      </c>
      <c r="CV12" s="45">
        <v>0.42875000000000002</v>
      </c>
      <c r="CW12" s="45">
        <v>0.42875000000000002</v>
      </c>
      <c r="CX12" s="45">
        <v>1</v>
      </c>
    </row>
    <row r="13" spans="1:102" ht="14.25" customHeight="1" x14ac:dyDescent="0.3">
      <c r="A13" s="45" t="s">
        <v>141</v>
      </c>
      <c r="B13" s="45">
        <v>8.4200000000000004E-3</v>
      </c>
      <c r="C13" s="45">
        <v>9.2000000000000003E-4</v>
      </c>
      <c r="D13" s="45">
        <v>9.2000000000000003E-4</v>
      </c>
      <c r="E13" s="45">
        <v>9.2000000000000003E-4</v>
      </c>
      <c r="F13" s="45">
        <v>9.2000000000000003E-4</v>
      </c>
      <c r="G13" s="45">
        <v>2.1000000000000001E-4</v>
      </c>
      <c r="H13" s="45">
        <v>2.1000000000000001E-4</v>
      </c>
      <c r="I13" s="45">
        <v>2.1000000000000001E-4</v>
      </c>
      <c r="J13" s="45">
        <v>2.1000000000000001E-4</v>
      </c>
      <c r="K13" s="45">
        <v>2.1000000000000001E-4</v>
      </c>
      <c r="L13" s="45">
        <v>1.7000000000000001E-4</v>
      </c>
      <c r="M13" s="45">
        <v>1.7000000000000001E-4</v>
      </c>
      <c r="N13" s="45">
        <v>1.7000000000000001E-4</v>
      </c>
      <c r="O13" s="45">
        <v>1.7000000000000001E-4</v>
      </c>
      <c r="P13" s="45">
        <v>1.7000000000000001E-4</v>
      </c>
      <c r="Q13" s="45">
        <v>5.4000000000000001E-4</v>
      </c>
      <c r="R13" s="45">
        <v>5.4000000000000001E-4</v>
      </c>
      <c r="S13" s="45">
        <v>5.4000000000000001E-4</v>
      </c>
      <c r="T13" s="45">
        <v>5.4000000000000001E-4</v>
      </c>
      <c r="U13" s="45">
        <v>5.4000000000000001E-4</v>
      </c>
      <c r="V13" s="45">
        <v>7.1000000000000002E-4</v>
      </c>
      <c r="W13" s="45">
        <v>7.1000000000000002E-4</v>
      </c>
      <c r="X13" s="45">
        <v>7.1000000000000002E-4</v>
      </c>
      <c r="Y13" s="45">
        <v>7.1000000000000002E-4</v>
      </c>
      <c r="Z13" s="45">
        <v>7.1000000000000002E-4</v>
      </c>
      <c r="AA13" s="45">
        <v>1.32E-3</v>
      </c>
      <c r="AB13" s="45">
        <v>1.32E-3</v>
      </c>
      <c r="AC13" s="45">
        <v>1.32E-3</v>
      </c>
      <c r="AD13" s="45">
        <v>1.32E-3</v>
      </c>
      <c r="AE13" s="45">
        <v>1.32E-3</v>
      </c>
      <c r="AF13" s="45">
        <v>1.74E-3</v>
      </c>
      <c r="AG13" s="45">
        <v>1.74E-3</v>
      </c>
      <c r="AH13" s="45">
        <v>1.74E-3</v>
      </c>
      <c r="AI13" s="45">
        <v>1.74E-3</v>
      </c>
      <c r="AJ13" s="45">
        <v>1.74E-3</v>
      </c>
      <c r="AK13" s="45">
        <v>2.81E-3</v>
      </c>
      <c r="AL13" s="45">
        <v>2.81E-3</v>
      </c>
      <c r="AM13" s="45">
        <v>2.81E-3</v>
      </c>
      <c r="AN13" s="45">
        <v>2.81E-3</v>
      </c>
      <c r="AO13" s="45">
        <v>2.81E-3</v>
      </c>
      <c r="AP13" s="45">
        <v>2.9399999999999999E-3</v>
      </c>
      <c r="AQ13" s="45">
        <v>2.9399999999999999E-3</v>
      </c>
      <c r="AR13" s="45">
        <v>2.9399999999999999E-3</v>
      </c>
      <c r="AS13" s="45">
        <v>2.9399999999999999E-3</v>
      </c>
      <c r="AT13" s="45">
        <v>2.9399999999999999E-3</v>
      </c>
      <c r="AU13" s="45">
        <v>4.3699999999999998E-3</v>
      </c>
      <c r="AV13" s="45">
        <v>4.3699999999999998E-3</v>
      </c>
      <c r="AW13" s="45">
        <v>4.3699999999999998E-3</v>
      </c>
      <c r="AX13" s="45">
        <v>4.3699999999999998E-3</v>
      </c>
      <c r="AY13" s="45">
        <v>4.3699999999999998E-3</v>
      </c>
      <c r="AZ13" s="45">
        <v>5.3099999999999996E-3</v>
      </c>
      <c r="BA13" s="45">
        <v>5.3099999999999996E-3</v>
      </c>
      <c r="BB13" s="45">
        <v>5.3099999999999996E-3</v>
      </c>
      <c r="BC13" s="45">
        <v>5.3099999999999996E-3</v>
      </c>
      <c r="BD13" s="45">
        <v>5.3099999999999996E-3</v>
      </c>
      <c r="BE13" s="45">
        <v>7.1500000000000001E-3</v>
      </c>
      <c r="BF13" s="45">
        <v>7.1500000000000001E-3</v>
      </c>
      <c r="BG13" s="45">
        <v>7.1500000000000001E-3</v>
      </c>
      <c r="BH13" s="45">
        <v>7.1500000000000001E-3</v>
      </c>
      <c r="BI13" s="45">
        <v>7.1500000000000001E-3</v>
      </c>
      <c r="BJ13" s="45">
        <v>8.9899999999999997E-3</v>
      </c>
      <c r="BK13" s="45">
        <v>8.9899999999999997E-3</v>
      </c>
      <c r="BL13" s="45">
        <v>8.9899999999999997E-3</v>
      </c>
      <c r="BM13" s="45">
        <v>8.9899999999999997E-3</v>
      </c>
      <c r="BN13" s="45">
        <v>8.9899999999999997E-3</v>
      </c>
      <c r="BO13" s="45">
        <v>1.3350000000000001E-2</v>
      </c>
      <c r="BP13" s="45">
        <v>1.3350000000000001E-2</v>
      </c>
      <c r="BQ13" s="45">
        <v>1.3350000000000001E-2</v>
      </c>
      <c r="BR13" s="45">
        <v>1.3350000000000001E-2</v>
      </c>
      <c r="BS13" s="45">
        <v>1.3350000000000001E-2</v>
      </c>
      <c r="BT13" s="45">
        <v>2.2440000000000002E-2</v>
      </c>
      <c r="BU13" s="45">
        <v>2.2440000000000002E-2</v>
      </c>
      <c r="BV13" s="45">
        <v>2.2440000000000002E-2</v>
      </c>
      <c r="BW13" s="45">
        <v>2.2440000000000002E-2</v>
      </c>
      <c r="BX13" s="45">
        <v>2.2440000000000002E-2</v>
      </c>
      <c r="BY13" s="45">
        <v>3.2960000000000003E-2</v>
      </c>
      <c r="BZ13" s="45">
        <v>3.2960000000000003E-2</v>
      </c>
      <c r="CA13" s="45">
        <v>3.2960000000000003E-2</v>
      </c>
      <c r="CB13" s="45">
        <v>3.2960000000000003E-2</v>
      </c>
      <c r="CC13" s="45">
        <v>3.2960000000000003E-2</v>
      </c>
      <c r="CD13" s="45">
        <v>5.3409999999999999E-2</v>
      </c>
      <c r="CE13" s="45">
        <v>5.3409999999999999E-2</v>
      </c>
      <c r="CF13" s="45">
        <v>5.3409999999999999E-2</v>
      </c>
      <c r="CG13" s="45">
        <v>5.3409999999999999E-2</v>
      </c>
      <c r="CH13" s="45">
        <v>5.3409999999999999E-2</v>
      </c>
      <c r="CI13" s="45">
        <v>8.7410000000000002E-2</v>
      </c>
      <c r="CJ13" s="45">
        <v>8.7410000000000002E-2</v>
      </c>
      <c r="CK13" s="45">
        <v>8.7410000000000002E-2</v>
      </c>
      <c r="CL13" s="45">
        <v>8.7410000000000002E-2</v>
      </c>
      <c r="CM13" s="45">
        <v>8.7410000000000002E-2</v>
      </c>
      <c r="CN13" s="45">
        <v>0.14449000000000001</v>
      </c>
      <c r="CO13" s="45">
        <v>0.14449000000000001</v>
      </c>
      <c r="CP13" s="45">
        <v>0.14449000000000001</v>
      </c>
      <c r="CQ13" s="45">
        <v>0.14449000000000001</v>
      </c>
      <c r="CR13" s="45">
        <v>0.14449000000000001</v>
      </c>
      <c r="CS13" s="45">
        <v>0.24124999999999999</v>
      </c>
      <c r="CT13" s="45">
        <v>0.24124999999999999</v>
      </c>
      <c r="CU13" s="45">
        <v>0.24124999999999999</v>
      </c>
      <c r="CV13" s="45">
        <v>0.24124999999999999</v>
      </c>
      <c r="CW13" s="45">
        <v>0.24124999999999999</v>
      </c>
      <c r="CX13" s="45">
        <v>1</v>
      </c>
    </row>
    <row r="14" spans="1:102" ht="14.25" customHeight="1" x14ac:dyDescent="0.3">
      <c r="A14" s="45" t="s">
        <v>143</v>
      </c>
      <c r="B14" s="45">
        <v>8.9700000000000005E-3</v>
      </c>
      <c r="C14" s="45">
        <v>6.3000000000000003E-4</v>
      </c>
      <c r="D14" s="45">
        <v>6.3000000000000003E-4</v>
      </c>
      <c r="E14" s="45">
        <v>6.3000000000000003E-4</v>
      </c>
      <c r="F14" s="45">
        <v>6.3000000000000003E-4</v>
      </c>
      <c r="G14" s="45">
        <v>2.2000000000000001E-4</v>
      </c>
      <c r="H14" s="45">
        <v>2.2000000000000001E-4</v>
      </c>
      <c r="I14" s="45">
        <v>2.2000000000000001E-4</v>
      </c>
      <c r="J14" s="45">
        <v>2.2000000000000001E-4</v>
      </c>
      <c r="K14" s="45">
        <v>2.2000000000000001E-4</v>
      </c>
      <c r="L14" s="45">
        <v>1E-4</v>
      </c>
      <c r="M14" s="45">
        <v>1E-4</v>
      </c>
      <c r="N14" s="45">
        <v>1E-4</v>
      </c>
      <c r="O14" s="45">
        <v>1E-4</v>
      </c>
      <c r="P14" s="45">
        <v>1E-4</v>
      </c>
      <c r="Q14" s="45">
        <v>2.7E-4</v>
      </c>
      <c r="R14" s="45">
        <v>2.7E-4</v>
      </c>
      <c r="S14" s="45">
        <v>2.7E-4</v>
      </c>
      <c r="T14" s="45">
        <v>2.7E-4</v>
      </c>
      <c r="U14" s="45">
        <v>2.7E-4</v>
      </c>
      <c r="V14" s="45">
        <v>4.2000000000000002E-4</v>
      </c>
      <c r="W14" s="45">
        <v>4.2000000000000002E-4</v>
      </c>
      <c r="X14" s="45">
        <v>4.2000000000000002E-4</v>
      </c>
      <c r="Y14" s="45">
        <v>4.2000000000000002E-4</v>
      </c>
      <c r="Z14" s="45">
        <v>4.2000000000000002E-4</v>
      </c>
      <c r="AA14" s="45">
        <v>4.8999999999999998E-4</v>
      </c>
      <c r="AB14" s="45">
        <v>4.8999999999999998E-4</v>
      </c>
      <c r="AC14" s="45">
        <v>4.8999999999999998E-4</v>
      </c>
      <c r="AD14" s="45">
        <v>4.8999999999999998E-4</v>
      </c>
      <c r="AE14" s="45">
        <v>4.8999999999999998E-4</v>
      </c>
      <c r="AF14" s="45">
        <v>5.1000000000000004E-4</v>
      </c>
      <c r="AG14" s="45">
        <v>5.1000000000000004E-4</v>
      </c>
      <c r="AH14" s="45">
        <v>5.1000000000000004E-4</v>
      </c>
      <c r="AI14" s="45">
        <v>5.1000000000000004E-4</v>
      </c>
      <c r="AJ14" s="45">
        <v>5.1000000000000004E-4</v>
      </c>
      <c r="AK14" s="45">
        <v>7.2999999999999996E-4</v>
      </c>
      <c r="AL14" s="45">
        <v>7.2999999999999996E-4</v>
      </c>
      <c r="AM14" s="45">
        <v>7.2999999999999996E-4</v>
      </c>
      <c r="AN14" s="45">
        <v>7.2999999999999996E-4</v>
      </c>
      <c r="AO14" s="45">
        <v>7.2999999999999996E-4</v>
      </c>
      <c r="AP14" s="45">
        <v>1.2999999999999999E-3</v>
      </c>
      <c r="AQ14" s="45">
        <v>1.2999999999999999E-3</v>
      </c>
      <c r="AR14" s="45">
        <v>1.2999999999999999E-3</v>
      </c>
      <c r="AS14" s="45">
        <v>1.2999999999999999E-3</v>
      </c>
      <c r="AT14" s="45">
        <v>1.2999999999999999E-3</v>
      </c>
      <c r="AU14" s="45">
        <v>2.2699999999999999E-3</v>
      </c>
      <c r="AV14" s="45">
        <v>2.2699999999999999E-3</v>
      </c>
      <c r="AW14" s="45">
        <v>2.2699999999999999E-3</v>
      </c>
      <c r="AX14" s="45">
        <v>2.2699999999999999E-3</v>
      </c>
      <c r="AY14" s="45">
        <v>2.2699999999999999E-3</v>
      </c>
      <c r="AZ14" s="45">
        <v>3.7699999999999999E-3</v>
      </c>
      <c r="BA14" s="45">
        <v>3.7699999999999999E-3</v>
      </c>
      <c r="BB14" s="45">
        <v>3.7699999999999999E-3</v>
      </c>
      <c r="BC14" s="45">
        <v>3.7699999999999999E-3</v>
      </c>
      <c r="BD14" s="45">
        <v>3.7699999999999999E-3</v>
      </c>
      <c r="BE14" s="45">
        <v>8.5000000000000006E-3</v>
      </c>
      <c r="BF14" s="45">
        <v>8.5000000000000006E-3</v>
      </c>
      <c r="BG14" s="45">
        <v>8.5000000000000006E-3</v>
      </c>
      <c r="BH14" s="45">
        <v>8.5000000000000006E-3</v>
      </c>
      <c r="BI14" s="45">
        <v>8.5000000000000006E-3</v>
      </c>
      <c r="BJ14" s="45">
        <v>9.3799999999999994E-3</v>
      </c>
      <c r="BK14" s="45">
        <v>9.3799999999999994E-3</v>
      </c>
      <c r="BL14" s="45">
        <v>9.3799999999999994E-3</v>
      </c>
      <c r="BM14" s="45">
        <v>9.3799999999999994E-3</v>
      </c>
      <c r="BN14" s="45">
        <v>9.3799999999999994E-3</v>
      </c>
      <c r="BO14" s="45">
        <v>2.4060000000000002E-2</v>
      </c>
      <c r="BP14" s="45">
        <v>2.4060000000000002E-2</v>
      </c>
      <c r="BQ14" s="45">
        <v>2.4060000000000002E-2</v>
      </c>
      <c r="BR14" s="45">
        <v>2.4060000000000002E-2</v>
      </c>
      <c r="BS14" s="45">
        <v>2.4060000000000002E-2</v>
      </c>
      <c r="BT14" s="45">
        <v>5.1839999999999997E-2</v>
      </c>
      <c r="BU14" s="45">
        <v>5.1839999999999997E-2</v>
      </c>
      <c r="BV14" s="45">
        <v>5.1839999999999997E-2</v>
      </c>
      <c r="BW14" s="45">
        <v>5.1839999999999997E-2</v>
      </c>
      <c r="BX14" s="45">
        <v>5.1839999999999997E-2</v>
      </c>
      <c r="BY14" s="45">
        <v>0.10116</v>
      </c>
      <c r="BZ14" s="45">
        <v>0.10116</v>
      </c>
      <c r="CA14" s="45">
        <v>0.10116</v>
      </c>
      <c r="CB14" s="45">
        <v>0.10116</v>
      </c>
      <c r="CC14" s="45">
        <v>0.10116</v>
      </c>
      <c r="CD14" s="45">
        <v>8.8059999999999999E-2</v>
      </c>
      <c r="CE14" s="45">
        <v>8.8059999999999999E-2</v>
      </c>
      <c r="CF14" s="45">
        <v>8.8059999999999999E-2</v>
      </c>
      <c r="CG14" s="45">
        <v>8.8059999999999999E-2</v>
      </c>
      <c r="CH14" s="45">
        <v>8.8059999999999999E-2</v>
      </c>
      <c r="CI14" s="45">
        <v>9.2700000000000005E-2</v>
      </c>
      <c r="CJ14" s="45">
        <v>9.2700000000000005E-2</v>
      </c>
      <c r="CK14" s="45">
        <v>9.2700000000000005E-2</v>
      </c>
      <c r="CL14" s="45">
        <v>9.2700000000000005E-2</v>
      </c>
      <c r="CM14" s="45">
        <v>9.2700000000000005E-2</v>
      </c>
      <c r="CN14" s="45">
        <v>0.11799999999999999</v>
      </c>
      <c r="CO14" s="45">
        <v>0.11799999999999999</v>
      </c>
      <c r="CP14" s="45">
        <v>0.11799999999999999</v>
      </c>
      <c r="CQ14" s="45">
        <v>0.11799999999999999</v>
      </c>
      <c r="CR14" s="45">
        <v>0.11799999999999999</v>
      </c>
      <c r="CS14" s="45">
        <v>0.18164</v>
      </c>
      <c r="CT14" s="45">
        <v>0.18164</v>
      </c>
      <c r="CU14" s="45">
        <v>0.18164</v>
      </c>
      <c r="CV14" s="45">
        <v>0.18164</v>
      </c>
      <c r="CW14" s="45">
        <v>0.18164</v>
      </c>
      <c r="CX14" s="45">
        <v>1</v>
      </c>
    </row>
    <row r="15" spans="1:102" ht="14.25" customHeight="1" x14ac:dyDescent="0.3">
      <c r="A15" s="45" t="s">
        <v>145</v>
      </c>
      <c r="B15" s="45">
        <v>3.9750000000000001E-2</v>
      </c>
      <c r="C15" s="45">
        <v>3.1700000000000001E-3</v>
      </c>
      <c r="D15" s="45">
        <v>3.1700000000000001E-3</v>
      </c>
      <c r="E15" s="45">
        <v>3.1700000000000001E-3</v>
      </c>
      <c r="F15" s="45">
        <v>3.1700000000000001E-3</v>
      </c>
      <c r="G15" s="45">
        <v>1.17E-3</v>
      </c>
      <c r="H15" s="45">
        <v>1.17E-3</v>
      </c>
      <c r="I15" s="45">
        <v>1.17E-3</v>
      </c>
      <c r="J15" s="45">
        <v>1.17E-3</v>
      </c>
      <c r="K15" s="45">
        <v>1.17E-3</v>
      </c>
      <c r="L15" s="45">
        <v>8.9999999999999998E-4</v>
      </c>
      <c r="M15" s="45">
        <v>8.9999999999999998E-4</v>
      </c>
      <c r="N15" s="45">
        <v>8.9999999999999998E-4</v>
      </c>
      <c r="O15" s="45">
        <v>8.9999999999999998E-4</v>
      </c>
      <c r="P15" s="45">
        <v>8.9999999999999998E-4</v>
      </c>
      <c r="Q15" s="45">
        <v>1.58E-3</v>
      </c>
      <c r="R15" s="45">
        <v>1.58E-3</v>
      </c>
      <c r="S15" s="45">
        <v>1.58E-3</v>
      </c>
      <c r="T15" s="45">
        <v>1.58E-3</v>
      </c>
      <c r="U15" s="45">
        <v>1.58E-3</v>
      </c>
      <c r="V15" s="45">
        <v>2.0400000000000001E-3</v>
      </c>
      <c r="W15" s="45">
        <v>2.0400000000000001E-3</v>
      </c>
      <c r="X15" s="45">
        <v>2.0400000000000001E-3</v>
      </c>
      <c r="Y15" s="45">
        <v>2.0400000000000001E-3</v>
      </c>
      <c r="Z15" s="45">
        <v>2.0400000000000001E-3</v>
      </c>
      <c r="AA15" s="45">
        <v>2.32E-3</v>
      </c>
      <c r="AB15" s="45">
        <v>2.32E-3</v>
      </c>
      <c r="AC15" s="45">
        <v>2.32E-3</v>
      </c>
      <c r="AD15" s="45">
        <v>2.32E-3</v>
      </c>
      <c r="AE15" s="45">
        <v>2.32E-3</v>
      </c>
      <c r="AF15" s="45">
        <v>2.8600000000000001E-3</v>
      </c>
      <c r="AG15" s="45">
        <v>2.8600000000000001E-3</v>
      </c>
      <c r="AH15" s="45">
        <v>2.8600000000000001E-3</v>
      </c>
      <c r="AI15" s="45">
        <v>2.8600000000000001E-3</v>
      </c>
      <c r="AJ15" s="45">
        <v>2.8600000000000001E-3</v>
      </c>
      <c r="AK15" s="45">
        <v>3.8500000000000001E-3</v>
      </c>
      <c r="AL15" s="45">
        <v>3.8500000000000001E-3</v>
      </c>
      <c r="AM15" s="45">
        <v>3.8500000000000001E-3</v>
      </c>
      <c r="AN15" s="45">
        <v>3.8500000000000001E-3</v>
      </c>
      <c r="AO15" s="45">
        <v>3.8500000000000001E-3</v>
      </c>
      <c r="AP15" s="45">
        <v>5.28E-3</v>
      </c>
      <c r="AQ15" s="45">
        <v>5.28E-3</v>
      </c>
      <c r="AR15" s="45">
        <v>5.28E-3</v>
      </c>
      <c r="AS15" s="45">
        <v>5.28E-3</v>
      </c>
      <c r="AT15" s="45">
        <v>5.28E-3</v>
      </c>
      <c r="AU15" s="45">
        <v>7.2899999999999996E-3</v>
      </c>
      <c r="AV15" s="45">
        <v>7.2899999999999996E-3</v>
      </c>
      <c r="AW15" s="45">
        <v>7.2899999999999996E-3</v>
      </c>
      <c r="AX15" s="45">
        <v>7.2899999999999996E-3</v>
      </c>
      <c r="AY15" s="45">
        <v>7.2899999999999996E-3</v>
      </c>
      <c r="AZ15" s="45">
        <v>1.0290000000000001E-2</v>
      </c>
      <c r="BA15" s="45">
        <v>1.0290000000000001E-2</v>
      </c>
      <c r="BB15" s="45">
        <v>1.0290000000000001E-2</v>
      </c>
      <c r="BC15" s="45">
        <v>1.0290000000000001E-2</v>
      </c>
      <c r="BD15" s="45">
        <v>1.0290000000000001E-2</v>
      </c>
      <c r="BE15" s="45">
        <v>1.4710000000000001E-2</v>
      </c>
      <c r="BF15" s="45">
        <v>1.4710000000000001E-2</v>
      </c>
      <c r="BG15" s="45">
        <v>1.4710000000000001E-2</v>
      </c>
      <c r="BH15" s="45">
        <v>1.4710000000000001E-2</v>
      </c>
      <c r="BI15" s="45">
        <v>1.4710000000000001E-2</v>
      </c>
      <c r="BJ15" s="45">
        <v>2.1129999999999999E-2</v>
      </c>
      <c r="BK15" s="45">
        <v>2.1129999999999999E-2</v>
      </c>
      <c r="BL15" s="45">
        <v>2.1129999999999999E-2</v>
      </c>
      <c r="BM15" s="45">
        <v>2.1129999999999999E-2</v>
      </c>
      <c r="BN15" s="45">
        <v>2.1129999999999999E-2</v>
      </c>
      <c r="BO15" s="45">
        <v>3.2390000000000002E-2</v>
      </c>
      <c r="BP15" s="45">
        <v>3.2390000000000002E-2</v>
      </c>
      <c r="BQ15" s="45">
        <v>3.2390000000000002E-2</v>
      </c>
      <c r="BR15" s="45">
        <v>3.2390000000000002E-2</v>
      </c>
      <c r="BS15" s="45">
        <v>3.2390000000000002E-2</v>
      </c>
      <c r="BT15" s="45">
        <v>5.1659999999999998E-2</v>
      </c>
      <c r="BU15" s="45">
        <v>5.1659999999999998E-2</v>
      </c>
      <c r="BV15" s="45">
        <v>5.1659999999999998E-2</v>
      </c>
      <c r="BW15" s="45">
        <v>5.1659999999999998E-2</v>
      </c>
      <c r="BX15" s="45">
        <v>5.1659999999999998E-2</v>
      </c>
      <c r="BY15" s="45">
        <v>8.1790000000000002E-2</v>
      </c>
      <c r="BZ15" s="45">
        <v>8.1790000000000002E-2</v>
      </c>
      <c r="CA15" s="45">
        <v>8.1790000000000002E-2</v>
      </c>
      <c r="CB15" s="45">
        <v>8.1790000000000002E-2</v>
      </c>
      <c r="CC15" s="45">
        <v>8.1790000000000002E-2</v>
      </c>
      <c r="CD15" s="45">
        <v>0.12942000000000001</v>
      </c>
      <c r="CE15" s="45">
        <v>0.12942000000000001</v>
      </c>
      <c r="CF15" s="45">
        <v>0.12942000000000001</v>
      </c>
      <c r="CG15" s="45">
        <v>0.12942000000000001</v>
      </c>
      <c r="CH15" s="45">
        <v>0.12942000000000001</v>
      </c>
      <c r="CI15" s="45">
        <v>0.19744</v>
      </c>
      <c r="CJ15" s="45">
        <v>0.19744</v>
      </c>
      <c r="CK15" s="45">
        <v>0.19744</v>
      </c>
      <c r="CL15" s="45">
        <v>0.19744</v>
      </c>
      <c r="CM15" s="45">
        <v>0.19744</v>
      </c>
      <c r="CN15" s="45">
        <v>0.29038999999999998</v>
      </c>
      <c r="CO15" s="45">
        <v>0.29038999999999998</v>
      </c>
      <c r="CP15" s="45">
        <v>0.29038999999999998</v>
      </c>
      <c r="CQ15" s="45">
        <v>0.29038999999999998</v>
      </c>
      <c r="CR15" s="45">
        <v>0.29038999999999998</v>
      </c>
      <c r="CS15" s="45">
        <v>0.41176000000000001</v>
      </c>
      <c r="CT15" s="45">
        <v>0.41176000000000001</v>
      </c>
      <c r="CU15" s="45">
        <v>0.41176000000000001</v>
      </c>
      <c r="CV15" s="45">
        <v>0.41176000000000001</v>
      </c>
      <c r="CW15" s="45">
        <v>0.41176000000000001</v>
      </c>
      <c r="CX15" s="45">
        <v>1</v>
      </c>
    </row>
    <row r="16" spans="1:102" ht="14.25" customHeight="1" x14ac:dyDescent="0.3">
      <c r="A16" s="45" t="s">
        <v>148</v>
      </c>
      <c r="B16" s="45">
        <v>9.5399999999999999E-3</v>
      </c>
      <c r="C16" s="45">
        <v>3.1E-4</v>
      </c>
      <c r="D16" s="45">
        <v>3.1E-4</v>
      </c>
      <c r="E16" s="45">
        <v>3.1E-4</v>
      </c>
      <c r="F16" s="45">
        <v>3.1E-4</v>
      </c>
      <c r="G16" s="45">
        <v>1.8000000000000001E-4</v>
      </c>
      <c r="H16" s="45">
        <v>1.8000000000000001E-4</v>
      </c>
      <c r="I16" s="45">
        <v>1.8000000000000001E-4</v>
      </c>
      <c r="J16" s="45">
        <v>1.8000000000000001E-4</v>
      </c>
      <c r="K16" s="45">
        <v>1.8000000000000001E-4</v>
      </c>
      <c r="L16" s="45">
        <v>1E-4</v>
      </c>
      <c r="M16" s="45">
        <v>1E-4</v>
      </c>
      <c r="N16" s="45">
        <v>1E-4</v>
      </c>
      <c r="O16" s="45">
        <v>1E-4</v>
      </c>
      <c r="P16" s="45">
        <v>1E-4</v>
      </c>
      <c r="Q16" s="45">
        <v>3.2000000000000003E-4</v>
      </c>
      <c r="R16" s="45">
        <v>3.2000000000000003E-4</v>
      </c>
      <c r="S16" s="45">
        <v>3.2000000000000003E-4</v>
      </c>
      <c r="T16" s="45">
        <v>3.2000000000000003E-4</v>
      </c>
      <c r="U16" s="45">
        <v>3.2000000000000003E-4</v>
      </c>
      <c r="V16" s="45">
        <v>5.5999999999999995E-4</v>
      </c>
      <c r="W16" s="45">
        <v>5.5999999999999995E-4</v>
      </c>
      <c r="X16" s="45">
        <v>5.5999999999999995E-4</v>
      </c>
      <c r="Y16" s="45">
        <v>5.5999999999999995E-4</v>
      </c>
      <c r="Z16" s="45">
        <v>5.5999999999999995E-4</v>
      </c>
      <c r="AA16" s="45">
        <v>4.2000000000000002E-4</v>
      </c>
      <c r="AB16" s="45">
        <v>4.2000000000000002E-4</v>
      </c>
      <c r="AC16" s="45">
        <v>4.2000000000000002E-4</v>
      </c>
      <c r="AD16" s="45">
        <v>4.2000000000000002E-4</v>
      </c>
      <c r="AE16" s="45">
        <v>4.2000000000000002E-4</v>
      </c>
      <c r="AF16" s="45">
        <v>1.3600000000000001E-3</v>
      </c>
      <c r="AG16" s="45">
        <v>1.3600000000000001E-3</v>
      </c>
      <c r="AH16" s="45">
        <v>1.3600000000000001E-3</v>
      </c>
      <c r="AI16" s="45">
        <v>1.3600000000000001E-3</v>
      </c>
      <c r="AJ16" s="45">
        <v>1.3600000000000001E-3</v>
      </c>
      <c r="AK16" s="45">
        <v>1.31E-3</v>
      </c>
      <c r="AL16" s="45">
        <v>1.31E-3</v>
      </c>
      <c r="AM16" s="45">
        <v>1.31E-3</v>
      </c>
      <c r="AN16" s="45">
        <v>1.31E-3</v>
      </c>
      <c r="AO16" s="45">
        <v>1.31E-3</v>
      </c>
      <c r="AP16" s="45">
        <v>1.7700000000000001E-3</v>
      </c>
      <c r="AQ16" s="45">
        <v>1.7700000000000001E-3</v>
      </c>
      <c r="AR16" s="45">
        <v>1.7700000000000001E-3</v>
      </c>
      <c r="AS16" s="45">
        <v>1.7700000000000001E-3</v>
      </c>
      <c r="AT16" s="45">
        <v>1.7700000000000001E-3</v>
      </c>
      <c r="AU16" s="45">
        <v>2.5999999999999999E-3</v>
      </c>
      <c r="AV16" s="45">
        <v>2.5999999999999999E-3</v>
      </c>
      <c r="AW16" s="45">
        <v>2.5999999999999999E-3</v>
      </c>
      <c r="AX16" s="45">
        <v>2.5999999999999999E-3</v>
      </c>
      <c r="AY16" s="45">
        <v>2.5999999999999999E-3</v>
      </c>
      <c r="AZ16" s="45">
        <v>3.2000000000000002E-3</v>
      </c>
      <c r="BA16" s="45">
        <v>3.2000000000000002E-3</v>
      </c>
      <c r="BB16" s="45">
        <v>3.2000000000000002E-3</v>
      </c>
      <c r="BC16" s="45">
        <v>3.2000000000000002E-3</v>
      </c>
      <c r="BD16" s="45">
        <v>3.2000000000000002E-3</v>
      </c>
      <c r="BE16" s="45">
        <v>5.2599999999999999E-3</v>
      </c>
      <c r="BF16" s="45">
        <v>5.2599999999999999E-3</v>
      </c>
      <c r="BG16" s="45">
        <v>5.2599999999999999E-3</v>
      </c>
      <c r="BH16" s="45">
        <v>5.2599999999999999E-3</v>
      </c>
      <c r="BI16" s="45">
        <v>5.2599999999999999E-3</v>
      </c>
      <c r="BJ16" s="45">
        <v>1.0330000000000001E-2</v>
      </c>
      <c r="BK16" s="45">
        <v>1.0330000000000001E-2</v>
      </c>
      <c r="BL16" s="45">
        <v>1.0330000000000001E-2</v>
      </c>
      <c r="BM16" s="45">
        <v>1.0330000000000001E-2</v>
      </c>
      <c r="BN16" s="45">
        <v>1.0330000000000001E-2</v>
      </c>
      <c r="BO16" s="45">
        <v>1.401E-2</v>
      </c>
      <c r="BP16" s="45">
        <v>1.401E-2</v>
      </c>
      <c r="BQ16" s="45">
        <v>1.401E-2</v>
      </c>
      <c r="BR16" s="45">
        <v>1.401E-2</v>
      </c>
      <c r="BS16" s="45">
        <v>1.401E-2</v>
      </c>
      <c r="BT16" s="45">
        <v>2.094E-2</v>
      </c>
      <c r="BU16" s="45">
        <v>2.094E-2</v>
      </c>
      <c r="BV16" s="45">
        <v>2.094E-2</v>
      </c>
      <c r="BW16" s="45">
        <v>2.094E-2</v>
      </c>
      <c r="BX16" s="45">
        <v>2.094E-2</v>
      </c>
      <c r="BY16" s="45">
        <v>3.9530000000000003E-2</v>
      </c>
      <c r="BZ16" s="45">
        <v>3.9530000000000003E-2</v>
      </c>
      <c r="CA16" s="45">
        <v>3.9530000000000003E-2</v>
      </c>
      <c r="CB16" s="45">
        <v>3.9530000000000003E-2</v>
      </c>
      <c r="CC16" s="45">
        <v>3.9530000000000003E-2</v>
      </c>
      <c r="CD16" s="45">
        <v>6.2979999999999994E-2</v>
      </c>
      <c r="CE16" s="45">
        <v>6.2979999999999994E-2</v>
      </c>
      <c r="CF16" s="45">
        <v>6.2979999999999994E-2</v>
      </c>
      <c r="CG16" s="45">
        <v>6.2979999999999994E-2</v>
      </c>
      <c r="CH16" s="45">
        <v>6.2979999999999994E-2</v>
      </c>
      <c r="CI16" s="45">
        <v>0.10086000000000001</v>
      </c>
      <c r="CJ16" s="45">
        <v>0.10086000000000001</v>
      </c>
      <c r="CK16" s="45">
        <v>0.10086000000000001</v>
      </c>
      <c r="CL16" s="45">
        <v>0.10086000000000001</v>
      </c>
      <c r="CM16" s="45">
        <v>0.10086000000000001</v>
      </c>
      <c r="CN16" s="45">
        <v>0.16238</v>
      </c>
      <c r="CO16" s="45">
        <v>0.16238</v>
      </c>
      <c r="CP16" s="45">
        <v>0.16238</v>
      </c>
      <c r="CQ16" s="45">
        <v>0.16238</v>
      </c>
      <c r="CR16" s="45">
        <v>0.16238</v>
      </c>
      <c r="CS16" s="45">
        <v>0.26282</v>
      </c>
      <c r="CT16" s="45">
        <v>0.26282</v>
      </c>
      <c r="CU16" s="45">
        <v>0.26282</v>
      </c>
      <c r="CV16" s="45">
        <v>0.26282</v>
      </c>
      <c r="CW16" s="45">
        <v>0.26282</v>
      </c>
      <c r="CX16" s="45">
        <v>1</v>
      </c>
    </row>
    <row r="17" spans="1:102" ht="14.25" customHeight="1" x14ac:dyDescent="0.3">
      <c r="A17" s="45" t="s">
        <v>150</v>
      </c>
      <c r="B17" s="45">
        <v>8.7799999999999996E-3</v>
      </c>
      <c r="C17" s="45">
        <v>2.7999999999999998E-4</v>
      </c>
      <c r="D17" s="45">
        <v>2.7999999999999998E-4</v>
      </c>
      <c r="E17" s="45">
        <v>2.7999999999999998E-4</v>
      </c>
      <c r="F17" s="45">
        <v>2.7999999999999998E-4</v>
      </c>
      <c r="G17" s="45">
        <v>1.2999999999999999E-4</v>
      </c>
      <c r="H17" s="45">
        <v>1.2999999999999999E-4</v>
      </c>
      <c r="I17" s="45">
        <v>1.2999999999999999E-4</v>
      </c>
      <c r="J17" s="45">
        <v>1.2999999999999999E-4</v>
      </c>
      <c r="K17" s="45">
        <v>1.2999999999999999E-4</v>
      </c>
      <c r="L17" s="45">
        <v>1.3999999999999999E-4</v>
      </c>
      <c r="M17" s="45">
        <v>1.3999999999999999E-4</v>
      </c>
      <c r="N17" s="45">
        <v>1.3999999999999999E-4</v>
      </c>
      <c r="O17" s="45">
        <v>1.3999999999999999E-4</v>
      </c>
      <c r="P17" s="45">
        <v>1.3999999999999999E-4</v>
      </c>
      <c r="Q17" s="45">
        <v>2.9E-4</v>
      </c>
      <c r="R17" s="45">
        <v>2.9E-4</v>
      </c>
      <c r="S17" s="45">
        <v>2.9E-4</v>
      </c>
      <c r="T17" s="45">
        <v>2.9E-4</v>
      </c>
      <c r="U17" s="45">
        <v>2.9E-4</v>
      </c>
      <c r="V17" s="45">
        <v>4.4999999999999999E-4</v>
      </c>
      <c r="W17" s="45">
        <v>4.4999999999999999E-4</v>
      </c>
      <c r="X17" s="45">
        <v>4.4999999999999999E-4</v>
      </c>
      <c r="Y17" s="45">
        <v>4.4999999999999999E-4</v>
      </c>
      <c r="Z17" s="45">
        <v>4.4999999999999999E-4</v>
      </c>
      <c r="AA17" s="45">
        <v>7.7999999999999999E-4</v>
      </c>
      <c r="AB17" s="45">
        <v>7.7999999999999999E-4</v>
      </c>
      <c r="AC17" s="45">
        <v>7.7999999999999999E-4</v>
      </c>
      <c r="AD17" s="45">
        <v>7.7999999999999999E-4</v>
      </c>
      <c r="AE17" s="45">
        <v>7.7999999999999999E-4</v>
      </c>
      <c r="AF17" s="45">
        <v>1.1000000000000001E-3</v>
      </c>
      <c r="AG17" s="45">
        <v>1.1000000000000001E-3</v>
      </c>
      <c r="AH17" s="45">
        <v>1.1000000000000001E-3</v>
      </c>
      <c r="AI17" s="45">
        <v>1.1000000000000001E-3</v>
      </c>
      <c r="AJ17" s="45">
        <v>1.1000000000000001E-3</v>
      </c>
      <c r="AK17" s="45">
        <v>1.6999999999999999E-3</v>
      </c>
      <c r="AL17" s="45">
        <v>1.6999999999999999E-3</v>
      </c>
      <c r="AM17" s="45">
        <v>1.6999999999999999E-3</v>
      </c>
      <c r="AN17" s="45">
        <v>1.6999999999999999E-3</v>
      </c>
      <c r="AO17" s="45">
        <v>1.6999999999999999E-3</v>
      </c>
      <c r="AP17" s="45">
        <v>2.31E-3</v>
      </c>
      <c r="AQ17" s="45">
        <v>2.31E-3</v>
      </c>
      <c r="AR17" s="45">
        <v>2.31E-3</v>
      </c>
      <c r="AS17" s="45">
        <v>2.31E-3</v>
      </c>
      <c r="AT17" s="45">
        <v>2.31E-3</v>
      </c>
      <c r="AU17" s="45">
        <v>3.5500000000000002E-3</v>
      </c>
      <c r="AV17" s="45">
        <v>3.5500000000000002E-3</v>
      </c>
      <c r="AW17" s="45">
        <v>3.5500000000000002E-3</v>
      </c>
      <c r="AX17" s="45">
        <v>3.5500000000000002E-3</v>
      </c>
      <c r="AY17" s="45">
        <v>3.5500000000000002E-3</v>
      </c>
      <c r="AZ17" s="45">
        <v>5.7600000000000004E-3</v>
      </c>
      <c r="BA17" s="45">
        <v>5.7600000000000004E-3</v>
      </c>
      <c r="BB17" s="45">
        <v>5.7600000000000004E-3</v>
      </c>
      <c r="BC17" s="45">
        <v>5.7600000000000004E-3</v>
      </c>
      <c r="BD17" s="45">
        <v>5.7600000000000004E-3</v>
      </c>
      <c r="BE17" s="45">
        <v>8.8500000000000002E-3</v>
      </c>
      <c r="BF17" s="45">
        <v>8.8500000000000002E-3</v>
      </c>
      <c r="BG17" s="45">
        <v>8.8500000000000002E-3</v>
      </c>
      <c r="BH17" s="45">
        <v>8.8500000000000002E-3</v>
      </c>
      <c r="BI17" s="45">
        <v>8.8500000000000002E-3</v>
      </c>
      <c r="BJ17" s="45">
        <v>1.375E-2</v>
      </c>
      <c r="BK17" s="45">
        <v>1.375E-2</v>
      </c>
      <c r="BL17" s="45">
        <v>1.375E-2</v>
      </c>
      <c r="BM17" s="45">
        <v>1.375E-2</v>
      </c>
      <c r="BN17" s="45">
        <v>1.375E-2</v>
      </c>
      <c r="BO17" s="45">
        <v>1.9609999999999999E-2</v>
      </c>
      <c r="BP17" s="45">
        <v>1.9609999999999999E-2</v>
      </c>
      <c r="BQ17" s="45">
        <v>1.9609999999999999E-2</v>
      </c>
      <c r="BR17" s="45">
        <v>1.9609999999999999E-2</v>
      </c>
      <c r="BS17" s="45">
        <v>1.9609999999999999E-2</v>
      </c>
      <c r="BT17" s="45">
        <v>3.1629999999999998E-2</v>
      </c>
      <c r="BU17" s="45">
        <v>3.1629999999999998E-2</v>
      </c>
      <c r="BV17" s="45">
        <v>3.1629999999999998E-2</v>
      </c>
      <c r="BW17" s="45">
        <v>3.1629999999999998E-2</v>
      </c>
      <c r="BX17" s="45">
        <v>3.1629999999999998E-2</v>
      </c>
      <c r="BY17" s="45">
        <v>5.4190000000000002E-2</v>
      </c>
      <c r="BZ17" s="45">
        <v>5.4190000000000002E-2</v>
      </c>
      <c r="CA17" s="45">
        <v>5.4190000000000002E-2</v>
      </c>
      <c r="CB17" s="45">
        <v>5.4190000000000002E-2</v>
      </c>
      <c r="CC17" s="45">
        <v>5.4190000000000002E-2</v>
      </c>
      <c r="CD17" s="45">
        <v>9.3649999999999997E-2</v>
      </c>
      <c r="CE17" s="45">
        <v>9.3649999999999997E-2</v>
      </c>
      <c r="CF17" s="45">
        <v>9.3649999999999997E-2</v>
      </c>
      <c r="CG17" s="45">
        <v>9.3649999999999997E-2</v>
      </c>
      <c r="CH17" s="45">
        <v>9.3649999999999997E-2</v>
      </c>
      <c r="CI17" s="45">
        <v>0.15443000000000001</v>
      </c>
      <c r="CJ17" s="45">
        <v>0.15443000000000001</v>
      </c>
      <c r="CK17" s="45">
        <v>0.15443000000000001</v>
      </c>
      <c r="CL17" s="45">
        <v>0.15443000000000001</v>
      </c>
      <c r="CM17" s="45">
        <v>0.15443000000000001</v>
      </c>
      <c r="CN17" s="45">
        <v>0.24296999999999999</v>
      </c>
      <c r="CO17" s="45">
        <v>0.24296999999999999</v>
      </c>
      <c r="CP17" s="45">
        <v>0.24296999999999999</v>
      </c>
      <c r="CQ17" s="45">
        <v>0.24296999999999999</v>
      </c>
      <c r="CR17" s="45">
        <v>0.24296999999999999</v>
      </c>
      <c r="CS17" s="45">
        <v>0.36475999999999997</v>
      </c>
      <c r="CT17" s="45">
        <v>0.36475999999999997</v>
      </c>
      <c r="CU17" s="45">
        <v>0.36475999999999997</v>
      </c>
      <c r="CV17" s="45">
        <v>0.36475999999999997</v>
      </c>
      <c r="CW17" s="45">
        <v>0.36475999999999997</v>
      </c>
      <c r="CX17" s="45">
        <v>1</v>
      </c>
    </row>
    <row r="18" spans="1:102" ht="14.25" customHeight="1" x14ac:dyDescent="0.3">
      <c r="A18" s="45" t="s">
        <v>152</v>
      </c>
      <c r="B18" s="45">
        <v>9.7912499999999996E-3</v>
      </c>
      <c r="C18" s="45">
        <v>3.5649999999999999E-4</v>
      </c>
      <c r="D18" s="45">
        <v>3.5649999999999999E-4</v>
      </c>
      <c r="E18" s="45">
        <v>3.5649999999999999E-4</v>
      </c>
      <c r="F18" s="45">
        <v>3.5649999999999999E-4</v>
      </c>
      <c r="G18" s="45">
        <v>1.7899999999999999E-4</v>
      </c>
      <c r="H18" s="45">
        <v>1.7899999999999999E-4</v>
      </c>
      <c r="I18" s="45">
        <v>1.7899999999999999E-4</v>
      </c>
      <c r="J18" s="45">
        <v>1.7899999999999999E-4</v>
      </c>
      <c r="K18" s="45">
        <v>1.7899999999999999E-4</v>
      </c>
      <c r="L18" s="45">
        <v>1.8075E-4</v>
      </c>
      <c r="M18" s="45">
        <v>1.8075E-4</v>
      </c>
      <c r="N18" s="45">
        <v>1.8075E-4</v>
      </c>
      <c r="O18" s="45">
        <v>1.8075E-4</v>
      </c>
      <c r="P18" s="45">
        <v>1.8075E-4</v>
      </c>
      <c r="Q18" s="45">
        <v>3.0775000000000003E-4</v>
      </c>
      <c r="R18" s="45">
        <v>3.0775000000000003E-4</v>
      </c>
      <c r="S18" s="45">
        <v>3.0775000000000003E-4</v>
      </c>
      <c r="T18" s="45">
        <v>3.0775000000000003E-4</v>
      </c>
      <c r="U18" s="45">
        <v>3.0775000000000003E-4</v>
      </c>
      <c r="V18" s="45">
        <v>4.2025E-4</v>
      </c>
      <c r="W18" s="45">
        <v>4.2025E-4</v>
      </c>
      <c r="X18" s="45">
        <v>4.2025E-4</v>
      </c>
      <c r="Y18" s="45">
        <v>4.2025E-4</v>
      </c>
      <c r="Z18" s="45">
        <v>4.2025E-4</v>
      </c>
      <c r="AA18" s="45">
        <v>5.2674999999999998E-4</v>
      </c>
      <c r="AB18" s="45">
        <v>5.2674999999999998E-4</v>
      </c>
      <c r="AC18" s="45">
        <v>5.2674999999999998E-4</v>
      </c>
      <c r="AD18" s="45">
        <v>5.2674999999999998E-4</v>
      </c>
      <c r="AE18" s="45">
        <v>5.2674999999999998E-4</v>
      </c>
      <c r="AF18" s="45">
        <v>7.3850000000000001E-4</v>
      </c>
      <c r="AG18" s="45">
        <v>7.3850000000000001E-4</v>
      </c>
      <c r="AH18" s="45">
        <v>7.3850000000000001E-4</v>
      </c>
      <c r="AI18" s="45">
        <v>7.3850000000000001E-4</v>
      </c>
      <c r="AJ18" s="45">
        <v>7.3850000000000001E-4</v>
      </c>
      <c r="AK18" s="45">
        <v>1.0690000000000001E-3</v>
      </c>
      <c r="AL18" s="45">
        <v>1.0690000000000001E-3</v>
      </c>
      <c r="AM18" s="45">
        <v>1.0690000000000001E-3</v>
      </c>
      <c r="AN18" s="45">
        <v>1.0690000000000001E-3</v>
      </c>
      <c r="AO18" s="45">
        <v>1.0690000000000001E-3</v>
      </c>
      <c r="AP18" s="45">
        <v>1.622E-3</v>
      </c>
      <c r="AQ18" s="45">
        <v>1.622E-3</v>
      </c>
      <c r="AR18" s="45">
        <v>1.622E-3</v>
      </c>
      <c r="AS18" s="45">
        <v>1.622E-3</v>
      </c>
      <c r="AT18" s="45">
        <v>1.622E-3</v>
      </c>
      <c r="AU18" s="45">
        <v>2.5685E-3</v>
      </c>
      <c r="AV18" s="45">
        <v>2.5685E-3</v>
      </c>
      <c r="AW18" s="45">
        <v>2.5685E-3</v>
      </c>
      <c r="AX18" s="45">
        <v>2.5685E-3</v>
      </c>
      <c r="AY18" s="45">
        <v>2.5685E-3</v>
      </c>
      <c r="AZ18" s="45">
        <v>4.117E-3</v>
      </c>
      <c r="BA18" s="45">
        <v>4.117E-3</v>
      </c>
      <c r="BB18" s="45">
        <v>4.117E-3</v>
      </c>
      <c r="BC18" s="45">
        <v>4.117E-3</v>
      </c>
      <c r="BD18" s="45">
        <v>4.117E-3</v>
      </c>
      <c r="BE18" s="45">
        <v>6.4475000000000001E-3</v>
      </c>
      <c r="BF18" s="45">
        <v>6.4475000000000001E-3</v>
      </c>
      <c r="BG18" s="45">
        <v>6.4475000000000001E-3</v>
      </c>
      <c r="BH18" s="45">
        <v>6.4475000000000001E-3</v>
      </c>
      <c r="BI18" s="45">
        <v>6.4475000000000001E-3</v>
      </c>
      <c r="BJ18" s="45">
        <v>9.7327500000000001E-3</v>
      </c>
      <c r="BK18" s="45">
        <v>9.7327500000000001E-3</v>
      </c>
      <c r="BL18" s="45">
        <v>9.7327500000000001E-3</v>
      </c>
      <c r="BM18" s="45">
        <v>9.7327500000000001E-3</v>
      </c>
      <c r="BN18" s="45">
        <v>9.7327500000000001E-3</v>
      </c>
      <c r="BO18" s="45">
        <v>1.5950249999999999E-2</v>
      </c>
      <c r="BP18" s="45">
        <v>1.5950249999999999E-2</v>
      </c>
      <c r="BQ18" s="45">
        <v>1.5950249999999999E-2</v>
      </c>
      <c r="BR18" s="45">
        <v>1.5950249999999999E-2</v>
      </c>
      <c r="BS18" s="45">
        <v>1.5950249999999999E-2</v>
      </c>
      <c r="BT18" s="45">
        <v>2.6643500000000001E-2</v>
      </c>
      <c r="BU18" s="45">
        <v>2.6643500000000001E-2</v>
      </c>
      <c r="BV18" s="45">
        <v>2.6643500000000001E-2</v>
      </c>
      <c r="BW18" s="45">
        <v>2.6643500000000001E-2</v>
      </c>
      <c r="BX18" s="45">
        <v>2.6643500000000001E-2</v>
      </c>
      <c r="BY18" s="45">
        <v>4.6877250000000002E-2</v>
      </c>
      <c r="BZ18" s="45">
        <v>4.6877250000000002E-2</v>
      </c>
      <c r="CA18" s="45">
        <v>4.6877250000000002E-2</v>
      </c>
      <c r="CB18" s="45">
        <v>4.6877250000000002E-2</v>
      </c>
      <c r="CC18" s="45">
        <v>4.6877250000000002E-2</v>
      </c>
      <c r="CD18" s="45">
        <v>8.3014249999999998E-2</v>
      </c>
      <c r="CE18" s="45">
        <v>8.3014249999999998E-2</v>
      </c>
      <c r="CF18" s="45">
        <v>8.3014249999999998E-2</v>
      </c>
      <c r="CG18" s="45">
        <v>8.3014249999999998E-2</v>
      </c>
      <c r="CH18" s="45">
        <v>8.3014249999999998E-2</v>
      </c>
      <c r="CI18" s="45">
        <v>0.14132575</v>
      </c>
      <c r="CJ18" s="45">
        <v>0.14132575</v>
      </c>
      <c r="CK18" s="45">
        <v>0.14132575</v>
      </c>
      <c r="CL18" s="45">
        <v>0.14132575</v>
      </c>
      <c r="CM18" s="45">
        <v>0.14132575</v>
      </c>
      <c r="CN18" s="45">
        <v>0.22859225</v>
      </c>
      <c r="CO18" s="45">
        <v>0.22859225</v>
      </c>
      <c r="CP18" s="45">
        <v>0.22859225</v>
      </c>
      <c r="CQ18" s="45">
        <v>0.22859225</v>
      </c>
      <c r="CR18" s="45">
        <v>0.22859225</v>
      </c>
      <c r="CS18" s="45">
        <v>0.34928749999999997</v>
      </c>
      <c r="CT18" s="45">
        <v>0.34928749999999997</v>
      </c>
      <c r="CU18" s="45">
        <v>0.34928749999999997</v>
      </c>
      <c r="CV18" s="45">
        <v>0.34928749999999997</v>
      </c>
      <c r="CW18" s="45">
        <v>0.34928749999999997</v>
      </c>
      <c r="CX18" s="45">
        <v>1</v>
      </c>
    </row>
    <row r="19" spans="1:102" ht="14.25" customHeight="1" x14ac:dyDescent="0.3">
      <c r="A19" s="45" t="s">
        <v>154</v>
      </c>
      <c r="B19" s="45">
        <v>1.46E-2</v>
      </c>
      <c r="C19" s="45">
        <v>4.2000000000000002E-4</v>
      </c>
      <c r="D19" s="45">
        <v>4.2000000000000002E-4</v>
      </c>
      <c r="E19" s="45">
        <v>4.2000000000000002E-4</v>
      </c>
      <c r="F19" s="45">
        <v>4.2000000000000002E-4</v>
      </c>
      <c r="G19" s="45">
        <v>2.4000000000000001E-4</v>
      </c>
      <c r="H19" s="45">
        <v>2.4000000000000001E-4</v>
      </c>
      <c r="I19" s="45">
        <v>2.4000000000000001E-4</v>
      </c>
      <c r="J19" s="45">
        <v>2.4000000000000001E-4</v>
      </c>
      <c r="K19" s="45">
        <v>2.4000000000000001E-4</v>
      </c>
      <c r="L19" s="45">
        <v>3.2000000000000003E-4</v>
      </c>
      <c r="M19" s="45">
        <v>3.2000000000000003E-4</v>
      </c>
      <c r="N19" s="45">
        <v>3.2000000000000003E-4</v>
      </c>
      <c r="O19" s="45">
        <v>3.2000000000000003E-4</v>
      </c>
      <c r="P19" s="45">
        <v>3.2000000000000003E-4</v>
      </c>
      <c r="Q19" s="45">
        <v>7.2999999999999996E-4</v>
      </c>
      <c r="R19" s="45">
        <v>7.2999999999999996E-4</v>
      </c>
      <c r="S19" s="45">
        <v>7.2999999999999996E-4</v>
      </c>
      <c r="T19" s="45">
        <v>7.2999999999999996E-4</v>
      </c>
      <c r="U19" s="45">
        <v>7.2999999999999996E-4</v>
      </c>
      <c r="V19" s="45">
        <v>9.2000000000000003E-4</v>
      </c>
      <c r="W19" s="45">
        <v>9.2000000000000003E-4</v>
      </c>
      <c r="X19" s="45">
        <v>9.2000000000000003E-4</v>
      </c>
      <c r="Y19" s="45">
        <v>9.2000000000000003E-4</v>
      </c>
      <c r="Z19" s="45">
        <v>9.2000000000000003E-4</v>
      </c>
      <c r="AA19" s="45">
        <v>8.4999999999999995E-4</v>
      </c>
      <c r="AB19" s="45">
        <v>8.4999999999999995E-4</v>
      </c>
      <c r="AC19" s="45">
        <v>8.4999999999999995E-4</v>
      </c>
      <c r="AD19" s="45">
        <v>8.4999999999999995E-4</v>
      </c>
      <c r="AE19" s="45">
        <v>8.4999999999999995E-4</v>
      </c>
      <c r="AF19" s="45">
        <v>1.64E-3</v>
      </c>
      <c r="AG19" s="45">
        <v>1.64E-3</v>
      </c>
      <c r="AH19" s="45">
        <v>1.64E-3</v>
      </c>
      <c r="AI19" s="45">
        <v>1.64E-3</v>
      </c>
      <c r="AJ19" s="45">
        <v>1.64E-3</v>
      </c>
      <c r="AK19" s="45">
        <v>1.89E-3</v>
      </c>
      <c r="AL19" s="45">
        <v>1.89E-3</v>
      </c>
      <c r="AM19" s="45">
        <v>1.89E-3</v>
      </c>
      <c r="AN19" s="45">
        <v>1.89E-3</v>
      </c>
      <c r="AO19" s="45">
        <v>1.89E-3</v>
      </c>
      <c r="AP19" s="45">
        <v>2.2200000000000002E-3</v>
      </c>
      <c r="AQ19" s="45">
        <v>2.2200000000000002E-3</v>
      </c>
      <c r="AR19" s="45">
        <v>2.2200000000000002E-3</v>
      </c>
      <c r="AS19" s="45">
        <v>2.2200000000000002E-3</v>
      </c>
      <c r="AT19" s="45">
        <v>2.2200000000000002E-3</v>
      </c>
      <c r="AU19" s="45">
        <v>3.9500000000000004E-3</v>
      </c>
      <c r="AV19" s="45">
        <v>3.9500000000000004E-3</v>
      </c>
      <c r="AW19" s="45">
        <v>3.9500000000000004E-3</v>
      </c>
      <c r="AX19" s="45">
        <v>3.9500000000000004E-3</v>
      </c>
      <c r="AY19" s="45">
        <v>3.9500000000000004E-3</v>
      </c>
      <c r="AZ19" s="45">
        <v>7.1300000000000001E-3</v>
      </c>
      <c r="BA19" s="45">
        <v>7.1300000000000001E-3</v>
      </c>
      <c r="BB19" s="45">
        <v>7.1300000000000001E-3</v>
      </c>
      <c r="BC19" s="45">
        <v>7.1300000000000001E-3</v>
      </c>
      <c r="BD19" s="45">
        <v>7.1300000000000001E-3</v>
      </c>
      <c r="BE19" s="45">
        <v>8.2299999999999995E-3</v>
      </c>
      <c r="BF19" s="45">
        <v>8.2299999999999995E-3</v>
      </c>
      <c r="BG19" s="45">
        <v>8.2299999999999995E-3</v>
      </c>
      <c r="BH19" s="45">
        <v>8.2299999999999995E-3</v>
      </c>
      <c r="BI19" s="45">
        <v>8.2299999999999995E-3</v>
      </c>
      <c r="BJ19" s="45">
        <v>1.3939999999999999E-2</v>
      </c>
      <c r="BK19" s="45">
        <v>1.3939999999999999E-2</v>
      </c>
      <c r="BL19" s="45">
        <v>1.3939999999999999E-2</v>
      </c>
      <c r="BM19" s="45">
        <v>1.3939999999999999E-2</v>
      </c>
      <c r="BN19" s="45">
        <v>1.3939999999999999E-2</v>
      </c>
      <c r="BO19" s="45">
        <v>2.1780000000000001E-2</v>
      </c>
      <c r="BP19" s="45">
        <v>2.1780000000000001E-2</v>
      </c>
      <c r="BQ19" s="45">
        <v>2.1780000000000001E-2</v>
      </c>
      <c r="BR19" s="45">
        <v>2.1780000000000001E-2</v>
      </c>
      <c r="BS19" s="45">
        <v>2.1780000000000001E-2</v>
      </c>
      <c r="BT19" s="45">
        <v>2.6179999999999998E-2</v>
      </c>
      <c r="BU19" s="45">
        <v>2.6179999999999998E-2</v>
      </c>
      <c r="BV19" s="45">
        <v>2.6179999999999998E-2</v>
      </c>
      <c r="BW19" s="45">
        <v>2.6179999999999998E-2</v>
      </c>
      <c r="BX19" s="45">
        <v>2.6179999999999998E-2</v>
      </c>
      <c r="BY19" s="45">
        <v>3.6560000000000002E-2</v>
      </c>
      <c r="BZ19" s="45">
        <v>3.6560000000000002E-2</v>
      </c>
      <c r="CA19" s="45">
        <v>3.6560000000000002E-2</v>
      </c>
      <c r="CB19" s="45">
        <v>3.6560000000000002E-2</v>
      </c>
      <c r="CC19" s="45">
        <v>3.6560000000000002E-2</v>
      </c>
      <c r="CD19" s="45">
        <v>7.2669999999999998E-2</v>
      </c>
      <c r="CE19" s="45">
        <v>7.2669999999999998E-2</v>
      </c>
      <c r="CF19" s="45">
        <v>7.2669999999999998E-2</v>
      </c>
      <c r="CG19" s="45">
        <v>7.2669999999999998E-2</v>
      </c>
      <c r="CH19" s="45">
        <v>7.2669999999999998E-2</v>
      </c>
      <c r="CI19" s="45">
        <v>0.13356000000000001</v>
      </c>
      <c r="CJ19" s="45">
        <v>0.13356000000000001</v>
      </c>
      <c r="CK19" s="45">
        <v>0.13356000000000001</v>
      </c>
      <c r="CL19" s="45">
        <v>0.13356000000000001</v>
      </c>
      <c r="CM19" s="45">
        <v>0.13356000000000001</v>
      </c>
      <c r="CN19" s="45">
        <v>0.22700000000000001</v>
      </c>
      <c r="CO19" s="45">
        <v>0.22700000000000001</v>
      </c>
      <c r="CP19" s="45">
        <v>0.22700000000000001</v>
      </c>
      <c r="CQ19" s="45">
        <v>0.22700000000000001</v>
      </c>
      <c r="CR19" s="45">
        <v>0.22700000000000001</v>
      </c>
      <c r="CS19" s="45">
        <v>0.35675000000000001</v>
      </c>
      <c r="CT19" s="45">
        <v>0.35675000000000001</v>
      </c>
      <c r="CU19" s="45">
        <v>0.35675000000000001</v>
      </c>
      <c r="CV19" s="45">
        <v>0.35675000000000001</v>
      </c>
      <c r="CW19" s="45">
        <v>0.35675000000000001</v>
      </c>
      <c r="CX19" s="45">
        <v>1</v>
      </c>
    </row>
    <row r="20" spans="1:102" ht="14.25" customHeight="1" x14ac:dyDescent="0.3">
      <c r="A20" s="45" t="s">
        <v>156</v>
      </c>
      <c r="B20" s="45">
        <v>6.6841463000000004E-2</v>
      </c>
      <c r="C20" s="45">
        <v>1.0634390000000001E-2</v>
      </c>
      <c r="D20" s="45">
        <v>1.0634390000000001E-2</v>
      </c>
      <c r="E20" s="45">
        <v>1.0634390000000001E-2</v>
      </c>
      <c r="F20" s="45">
        <v>1.0634390000000001E-2</v>
      </c>
      <c r="G20" s="45">
        <v>2.2570730000000001E-3</v>
      </c>
      <c r="H20" s="45">
        <v>2.2570730000000001E-3</v>
      </c>
      <c r="I20" s="45">
        <v>2.2570730000000001E-3</v>
      </c>
      <c r="J20" s="45">
        <v>2.2570730000000001E-3</v>
      </c>
      <c r="K20" s="45">
        <v>2.2570730000000001E-3</v>
      </c>
      <c r="L20" s="45">
        <v>1.5885369999999999E-3</v>
      </c>
      <c r="M20" s="45">
        <v>1.5885369999999999E-3</v>
      </c>
      <c r="N20" s="45">
        <v>1.5885369999999999E-3</v>
      </c>
      <c r="O20" s="45">
        <v>1.5885369999999999E-3</v>
      </c>
      <c r="P20" s="45">
        <v>1.5885369999999999E-3</v>
      </c>
      <c r="Q20" s="45">
        <v>1.952683E-3</v>
      </c>
      <c r="R20" s="45">
        <v>1.952683E-3</v>
      </c>
      <c r="S20" s="45">
        <v>1.952683E-3</v>
      </c>
      <c r="T20" s="45">
        <v>1.952683E-3</v>
      </c>
      <c r="U20" s="45">
        <v>1.952683E-3</v>
      </c>
      <c r="V20" s="45">
        <v>3.7490240000000001E-3</v>
      </c>
      <c r="W20" s="45">
        <v>3.7490240000000001E-3</v>
      </c>
      <c r="X20" s="45">
        <v>3.7490240000000001E-3</v>
      </c>
      <c r="Y20" s="45">
        <v>3.7490240000000001E-3</v>
      </c>
      <c r="Z20" s="45">
        <v>3.7490240000000001E-3</v>
      </c>
      <c r="AA20" s="45">
        <v>6.1653660000000002E-3</v>
      </c>
      <c r="AB20" s="45">
        <v>6.1653660000000002E-3</v>
      </c>
      <c r="AC20" s="45">
        <v>6.1653660000000002E-3</v>
      </c>
      <c r="AD20" s="45">
        <v>6.1653660000000002E-3</v>
      </c>
      <c r="AE20" s="45">
        <v>6.1653660000000002E-3</v>
      </c>
      <c r="AF20" s="45">
        <v>8.7904880000000008E-3</v>
      </c>
      <c r="AG20" s="45">
        <v>8.7904880000000008E-3</v>
      </c>
      <c r="AH20" s="45">
        <v>8.7904880000000008E-3</v>
      </c>
      <c r="AI20" s="45">
        <v>8.7904880000000008E-3</v>
      </c>
      <c r="AJ20" s="45">
        <v>8.7904880000000008E-3</v>
      </c>
      <c r="AK20" s="45">
        <v>1.0272195E-2</v>
      </c>
      <c r="AL20" s="45">
        <v>1.0272195E-2</v>
      </c>
      <c r="AM20" s="45">
        <v>1.0272195E-2</v>
      </c>
      <c r="AN20" s="45">
        <v>1.0272195E-2</v>
      </c>
      <c r="AO20" s="45">
        <v>1.0272195E-2</v>
      </c>
      <c r="AP20" s="45">
        <v>1.0323659000000001E-2</v>
      </c>
      <c r="AQ20" s="45">
        <v>1.0323659000000001E-2</v>
      </c>
      <c r="AR20" s="45">
        <v>1.0323659000000001E-2</v>
      </c>
      <c r="AS20" s="45">
        <v>1.0323659000000001E-2</v>
      </c>
      <c r="AT20" s="45">
        <v>1.0323659000000001E-2</v>
      </c>
      <c r="AU20" s="45">
        <v>1.0378780000000001E-2</v>
      </c>
      <c r="AV20" s="45">
        <v>1.0378780000000001E-2</v>
      </c>
      <c r="AW20" s="45">
        <v>1.0378780000000001E-2</v>
      </c>
      <c r="AX20" s="45">
        <v>1.0378780000000001E-2</v>
      </c>
      <c r="AY20" s="45">
        <v>1.0378780000000001E-2</v>
      </c>
      <c r="AZ20" s="45">
        <v>1.2075122000000001E-2</v>
      </c>
      <c r="BA20" s="45">
        <v>1.2075122000000001E-2</v>
      </c>
      <c r="BB20" s="45">
        <v>1.2075122000000001E-2</v>
      </c>
      <c r="BC20" s="45">
        <v>1.2075122000000001E-2</v>
      </c>
      <c r="BD20" s="45">
        <v>1.2075122000000001E-2</v>
      </c>
      <c r="BE20" s="45">
        <v>1.6080000000000001E-2</v>
      </c>
      <c r="BF20" s="45">
        <v>1.6080000000000001E-2</v>
      </c>
      <c r="BG20" s="45">
        <v>1.6080000000000001E-2</v>
      </c>
      <c r="BH20" s="45">
        <v>1.6080000000000001E-2</v>
      </c>
      <c r="BI20" s="45">
        <v>1.6080000000000001E-2</v>
      </c>
      <c r="BJ20" s="45">
        <v>2.1788780000000001E-2</v>
      </c>
      <c r="BK20" s="45">
        <v>2.1788780000000001E-2</v>
      </c>
      <c r="BL20" s="45">
        <v>2.1788780000000001E-2</v>
      </c>
      <c r="BM20" s="45">
        <v>2.1788780000000001E-2</v>
      </c>
      <c r="BN20" s="45">
        <v>2.1788780000000001E-2</v>
      </c>
      <c r="BO20" s="45">
        <v>3.3969024E-2</v>
      </c>
      <c r="BP20" s="45">
        <v>3.3969024E-2</v>
      </c>
      <c r="BQ20" s="45">
        <v>3.3969024E-2</v>
      </c>
      <c r="BR20" s="45">
        <v>3.3969024E-2</v>
      </c>
      <c r="BS20" s="45">
        <v>3.3969024E-2</v>
      </c>
      <c r="BT20" s="45">
        <v>5.3909024E-2</v>
      </c>
      <c r="BU20" s="45">
        <v>5.3909024E-2</v>
      </c>
      <c r="BV20" s="45">
        <v>5.3909024E-2</v>
      </c>
      <c r="BW20" s="45">
        <v>5.3909024E-2</v>
      </c>
      <c r="BX20" s="45">
        <v>5.3909024E-2</v>
      </c>
      <c r="BY20" s="45">
        <v>8.5237561000000003E-2</v>
      </c>
      <c r="BZ20" s="45">
        <v>8.5237561000000003E-2</v>
      </c>
      <c r="CA20" s="45">
        <v>8.5237561000000003E-2</v>
      </c>
      <c r="CB20" s="45">
        <v>8.5237561000000003E-2</v>
      </c>
      <c r="CC20" s="45">
        <v>8.5237561000000003E-2</v>
      </c>
      <c r="CD20" s="45">
        <v>0.13244804900000001</v>
      </c>
      <c r="CE20" s="45">
        <v>0.13244804900000001</v>
      </c>
      <c r="CF20" s="45">
        <v>0.13244804900000001</v>
      </c>
      <c r="CG20" s="45">
        <v>0.13244804900000001</v>
      </c>
      <c r="CH20" s="45">
        <v>0.13244804900000001</v>
      </c>
      <c r="CI20" s="45">
        <v>0.19970122000000001</v>
      </c>
      <c r="CJ20" s="45">
        <v>0.19970122000000001</v>
      </c>
      <c r="CK20" s="45">
        <v>0.19970122000000001</v>
      </c>
      <c r="CL20" s="45">
        <v>0.19970122000000001</v>
      </c>
      <c r="CM20" s="45">
        <v>0.19970122000000001</v>
      </c>
      <c r="CN20" s="45">
        <v>0.29157146299999998</v>
      </c>
      <c r="CO20" s="45">
        <v>0.29157146299999998</v>
      </c>
      <c r="CP20" s="45">
        <v>0.29157146299999998</v>
      </c>
      <c r="CQ20" s="45">
        <v>0.29157146299999998</v>
      </c>
      <c r="CR20" s="45">
        <v>0.29157146299999998</v>
      </c>
      <c r="CS20" s="45">
        <v>0.41195365900000003</v>
      </c>
      <c r="CT20" s="45">
        <v>0.41195365900000003</v>
      </c>
      <c r="CU20" s="45">
        <v>0.41195365900000003</v>
      </c>
      <c r="CV20" s="45">
        <v>0.41195365900000003</v>
      </c>
      <c r="CW20" s="45">
        <v>0.41195365900000003</v>
      </c>
      <c r="CX20" s="45">
        <v>1</v>
      </c>
    </row>
    <row r="21" spans="1:102" ht="14.25" customHeight="1" x14ac:dyDescent="0.3">
      <c r="A21" s="45" t="s">
        <v>158</v>
      </c>
      <c r="B21" s="45">
        <v>4.9790000000000001E-2</v>
      </c>
      <c r="C21" s="45">
        <v>6.6400000000000001E-3</v>
      </c>
      <c r="D21" s="45">
        <v>6.6400000000000001E-3</v>
      </c>
      <c r="E21" s="45">
        <v>6.6400000000000001E-3</v>
      </c>
      <c r="F21" s="45">
        <v>6.6400000000000001E-3</v>
      </c>
      <c r="G21" s="45">
        <v>1.3600000000000001E-3</v>
      </c>
      <c r="H21" s="45">
        <v>1.3600000000000001E-3</v>
      </c>
      <c r="I21" s="45">
        <v>1.3600000000000001E-3</v>
      </c>
      <c r="J21" s="45">
        <v>1.3600000000000001E-3</v>
      </c>
      <c r="K21" s="45">
        <v>1.3600000000000001E-3</v>
      </c>
      <c r="L21" s="45">
        <v>8.8000000000000003E-4</v>
      </c>
      <c r="M21" s="45">
        <v>8.8000000000000003E-4</v>
      </c>
      <c r="N21" s="45">
        <v>8.8000000000000003E-4</v>
      </c>
      <c r="O21" s="45">
        <v>8.8000000000000003E-4</v>
      </c>
      <c r="P21" s="45">
        <v>8.8000000000000003E-4</v>
      </c>
      <c r="Q21" s="45">
        <v>1.33E-3</v>
      </c>
      <c r="R21" s="45">
        <v>1.33E-3</v>
      </c>
      <c r="S21" s="45">
        <v>1.33E-3</v>
      </c>
      <c r="T21" s="45">
        <v>1.33E-3</v>
      </c>
      <c r="U21" s="45">
        <v>1.33E-3</v>
      </c>
      <c r="V21" s="45">
        <v>1.8E-3</v>
      </c>
      <c r="W21" s="45">
        <v>1.8E-3</v>
      </c>
      <c r="X21" s="45">
        <v>1.8E-3</v>
      </c>
      <c r="Y21" s="45">
        <v>1.8E-3</v>
      </c>
      <c r="Z21" s="45">
        <v>1.8E-3</v>
      </c>
      <c r="AA21" s="45">
        <v>2.1099999999999999E-3</v>
      </c>
      <c r="AB21" s="45">
        <v>2.1099999999999999E-3</v>
      </c>
      <c r="AC21" s="45">
        <v>2.1099999999999999E-3</v>
      </c>
      <c r="AD21" s="45">
        <v>2.1099999999999999E-3</v>
      </c>
      <c r="AE21" s="45">
        <v>2.1099999999999999E-3</v>
      </c>
      <c r="AF21" s="45">
        <v>2.5600000000000002E-3</v>
      </c>
      <c r="AG21" s="45">
        <v>2.5600000000000002E-3</v>
      </c>
      <c r="AH21" s="45">
        <v>2.5600000000000002E-3</v>
      </c>
      <c r="AI21" s="45">
        <v>2.5600000000000002E-3</v>
      </c>
      <c r="AJ21" s="45">
        <v>2.5600000000000002E-3</v>
      </c>
      <c r="AK21" s="45">
        <v>3.3E-3</v>
      </c>
      <c r="AL21" s="45">
        <v>3.3E-3</v>
      </c>
      <c r="AM21" s="45">
        <v>3.3E-3</v>
      </c>
      <c r="AN21" s="45">
        <v>3.3E-3</v>
      </c>
      <c r="AO21" s="45">
        <v>3.3E-3</v>
      </c>
      <c r="AP21" s="45">
        <v>4.3499999999999997E-3</v>
      </c>
      <c r="AQ21" s="45">
        <v>4.3499999999999997E-3</v>
      </c>
      <c r="AR21" s="45">
        <v>4.3499999999999997E-3</v>
      </c>
      <c r="AS21" s="45">
        <v>4.3499999999999997E-3</v>
      </c>
      <c r="AT21" s="45">
        <v>4.3499999999999997E-3</v>
      </c>
      <c r="AU21" s="45">
        <v>6.0099999999999997E-3</v>
      </c>
      <c r="AV21" s="45">
        <v>6.0099999999999997E-3</v>
      </c>
      <c r="AW21" s="45">
        <v>6.0099999999999997E-3</v>
      </c>
      <c r="AX21" s="45">
        <v>6.0099999999999997E-3</v>
      </c>
      <c r="AY21" s="45">
        <v>6.0099999999999997E-3</v>
      </c>
      <c r="AZ21" s="45">
        <v>8.6800000000000002E-3</v>
      </c>
      <c r="BA21" s="45">
        <v>8.6800000000000002E-3</v>
      </c>
      <c r="BB21" s="45">
        <v>8.6800000000000002E-3</v>
      </c>
      <c r="BC21" s="45">
        <v>8.6800000000000002E-3</v>
      </c>
      <c r="BD21" s="45">
        <v>8.6800000000000002E-3</v>
      </c>
      <c r="BE21" s="45">
        <v>1.303E-2</v>
      </c>
      <c r="BF21" s="45">
        <v>1.303E-2</v>
      </c>
      <c r="BG21" s="45">
        <v>1.303E-2</v>
      </c>
      <c r="BH21" s="45">
        <v>1.303E-2</v>
      </c>
      <c r="BI21" s="45">
        <v>1.303E-2</v>
      </c>
      <c r="BJ21" s="45">
        <v>1.9140000000000001E-2</v>
      </c>
      <c r="BK21" s="45">
        <v>1.9140000000000001E-2</v>
      </c>
      <c r="BL21" s="45">
        <v>1.9140000000000001E-2</v>
      </c>
      <c r="BM21" s="45">
        <v>1.9140000000000001E-2</v>
      </c>
      <c r="BN21" s="45">
        <v>1.9140000000000001E-2</v>
      </c>
      <c r="BO21" s="45">
        <v>3.1060000000000001E-2</v>
      </c>
      <c r="BP21" s="45">
        <v>3.1060000000000001E-2</v>
      </c>
      <c r="BQ21" s="45">
        <v>3.1060000000000001E-2</v>
      </c>
      <c r="BR21" s="45">
        <v>3.1060000000000001E-2</v>
      </c>
      <c r="BS21" s="45">
        <v>3.1060000000000001E-2</v>
      </c>
      <c r="BT21" s="45">
        <v>5.1409999999999997E-2</v>
      </c>
      <c r="BU21" s="45">
        <v>5.1409999999999997E-2</v>
      </c>
      <c r="BV21" s="45">
        <v>5.1409999999999997E-2</v>
      </c>
      <c r="BW21" s="45">
        <v>5.1409999999999997E-2</v>
      </c>
      <c r="BX21" s="45">
        <v>5.1409999999999997E-2</v>
      </c>
      <c r="BY21" s="45">
        <v>8.3739999999999995E-2</v>
      </c>
      <c r="BZ21" s="45">
        <v>8.3739999999999995E-2</v>
      </c>
      <c r="CA21" s="45">
        <v>8.3739999999999995E-2</v>
      </c>
      <c r="CB21" s="45">
        <v>8.3739999999999995E-2</v>
      </c>
      <c r="CC21" s="45">
        <v>8.3739999999999995E-2</v>
      </c>
      <c r="CD21" s="45">
        <v>0.13275000000000001</v>
      </c>
      <c r="CE21" s="45">
        <v>0.13275000000000001</v>
      </c>
      <c r="CF21" s="45">
        <v>0.13275000000000001</v>
      </c>
      <c r="CG21" s="45">
        <v>0.13275000000000001</v>
      </c>
      <c r="CH21" s="45">
        <v>0.13275000000000001</v>
      </c>
      <c r="CI21" s="45">
        <v>0.20246</v>
      </c>
      <c r="CJ21" s="45">
        <v>0.20246</v>
      </c>
      <c r="CK21" s="45">
        <v>0.20246</v>
      </c>
      <c r="CL21" s="45">
        <v>0.20246</v>
      </c>
      <c r="CM21" s="45">
        <v>0.20246</v>
      </c>
      <c r="CN21" s="45">
        <v>0.29704999999999998</v>
      </c>
      <c r="CO21" s="45">
        <v>0.29704999999999998</v>
      </c>
      <c r="CP21" s="45">
        <v>0.29704999999999998</v>
      </c>
      <c r="CQ21" s="45">
        <v>0.29704999999999998</v>
      </c>
      <c r="CR21" s="45">
        <v>0.29704999999999998</v>
      </c>
      <c r="CS21" s="45">
        <v>0.41927999999999999</v>
      </c>
      <c r="CT21" s="45">
        <v>0.41927999999999999</v>
      </c>
      <c r="CU21" s="45">
        <v>0.41927999999999999</v>
      </c>
      <c r="CV21" s="45">
        <v>0.41927999999999999</v>
      </c>
      <c r="CW21" s="45">
        <v>0.41927999999999999</v>
      </c>
      <c r="CX21" s="45">
        <v>1</v>
      </c>
    </row>
    <row r="22" spans="1:102" ht="14.25" customHeight="1" x14ac:dyDescent="0.3">
      <c r="A22" s="45" t="s">
        <v>160</v>
      </c>
      <c r="B22" s="45">
        <v>1.6713667000000001E-2</v>
      </c>
      <c r="C22" s="45">
        <v>9.1033300000000004E-4</v>
      </c>
      <c r="D22" s="45">
        <v>9.1033300000000004E-4</v>
      </c>
      <c r="E22" s="45">
        <v>9.1033300000000004E-4</v>
      </c>
      <c r="F22" s="45">
        <v>9.1033300000000004E-4</v>
      </c>
      <c r="G22" s="45">
        <v>3.0566700000000003E-4</v>
      </c>
      <c r="H22" s="45">
        <v>3.0566700000000003E-4</v>
      </c>
      <c r="I22" s="45">
        <v>3.0566700000000003E-4</v>
      </c>
      <c r="J22" s="45">
        <v>3.0566700000000003E-4</v>
      </c>
      <c r="K22" s="45">
        <v>3.0566700000000003E-4</v>
      </c>
      <c r="L22" s="45">
        <v>3.2699999999999998E-4</v>
      </c>
      <c r="M22" s="45">
        <v>3.2699999999999998E-4</v>
      </c>
      <c r="N22" s="45">
        <v>3.2699999999999998E-4</v>
      </c>
      <c r="O22" s="45">
        <v>3.2699999999999998E-4</v>
      </c>
      <c r="P22" s="45">
        <v>3.2699999999999998E-4</v>
      </c>
      <c r="Q22" s="45">
        <v>5.5366699999999998E-4</v>
      </c>
      <c r="R22" s="45">
        <v>5.5366699999999998E-4</v>
      </c>
      <c r="S22" s="45">
        <v>5.5366699999999998E-4</v>
      </c>
      <c r="T22" s="45">
        <v>5.5366699999999998E-4</v>
      </c>
      <c r="U22" s="45">
        <v>5.5366699999999998E-4</v>
      </c>
      <c r="V22" s="45">
        <v>7.8866699999999995E-4</v>
      </c>
      <c r="W22" s="45">
        <v>7.8866699999999995E-4</v>
      </c>
      <c r="X22" s="45">
        <v>7.8866699999999995E-4</v>
      </c>
      <c r="Y22" s="45">
        <v>7.8866699999999995E-4</v>
      </c>
      <c r="Z22" s="45">
        <v>7.8866699999999995E-4</v>
      </c>
      <c r="AA22" s="45">
        <v>1.018333E-3</v>
      </c>
      <c r="AB22" s="45">
        <v>1.018333E-3</v>
      </c>
      <c r="AC22" s="45">
        <v>1.018333E-3</v>
      </c>
      <c r="AD22" s="45">
        <v>1.018333E-3</v>
      </c>
      <c r="AE22" s="45">
        <v>1.018333E-3</v>
      </c>
      <c r="AF22" s="45">
        <v>1.351E-3</v>
      </c>
      <c r="AG22" s="45">
        <v>1.351E-3</v>
      </c>
      <c r="AH22" s="45">
        <v>1.351E-3</v>
      </c>
      <c r="AI22" s="45">
        <v>1.351E-3</v>
      </c>
      <c r="AJ22" s="45">
        <v>1.351E-3</v>
      </c>
      <c r="AK22" s="45">
        <v>1.8489999999999999E-3</v>
      </c>
      <c r="AL22" s="45">
        <v>1.8489999999999999E-3</v>
      </c>
      <c r="AM22" s="45">
        <v>1.8489999999999999E-3</v>
      </c>
      <c r="AN22" s="45">
        <v>1.8489999999999999E-3</v>
      </c>
      <c r="AO22" s="45">
        <v>1.8489999999999999E-3</v>
      </c>
      <c r="AP22" s="45">
        <v>2.4580000000000001E-3</v>
      </c>
      <c r="AQ22" s="45">
        <v>2.4580000000000001E-3</v>
      </c>
      <c r="AR22" s="45">
        <v>2.4580000000000001E-3</v>
      </c>
      <c r="AS22" s="45">
        <v>2.4580000000000001E-3</v>
      </c>
      <c r="AT22" s="45">
        <v>2.4580000000000001E-3</v>
      </c>
      <c r="AU22" s="45">
        <v>3.637333E-3</v>
      </c>
      <c r="AV22" s="45">
        <v>3.637333E-3</v>
      </c>
      <c r="AW22" s="45">
        <v>3.637333E-3</v>
      </c>
      <c r="AX22" s="45">
        <v>3.637333E-3</v>
      </c>
      <c r="AY22" s="45">
        <v>3.637333E-3</v>
      </c>
      <c r="AZ22" s="45">
        <v>5.4383330000000001E-3</v>
      </c>
      <c r="BA22" s="45">
        <v>5.4383330000000001E-3</v>
      </c>
      <c r="BB22" s="45">
        <v>5.4383330000000001E-3</v>
      </c>
      <c r="BC22" s="45">
        <v>5.4383330000000001E-3</v>
      </c>
      <c r="BD22" s="45">
        <v>5.4383330000000001E-3</v>
      </c>
      <c r="BE22" s="45">
        <v>7.6373329999999996E-3</v>
      </c>
      <c r="BF22" s="45">
        <v>7.6373329999999996E-3</v>
      </c>
      <c r="BG22" s="45">
        <v>7.6373329999999996E-3</v>
      </c>
      <c r="BH22" s="45">
        <v>7.6373329999999996E-3</v>
      </c>
      <c r="BI22" s="45">
        <v>7.6373329999999996E-3</v>
      </c>
      <c r="BJ22" s="45">
        <v>1.1368333E-2</v>
      </c>
      <c r="BK22" s="45">
        <v>1.1368333E-2</v>
      </c>
      <c r="BL22" s="45">
        <v>1.1368333E-2</v>
      </c>
      <c r="BM22" s="45">
        <v>1.1368333E-2</v>
      </c>
      <c r="BN22" s="45">
        <v>1.1368333E-2</v>
      </c>
      <c r="BO22" s="45">
        <v>1.6976333E-2</v>
      </c>
      <c r="BP22" s="45">
        <v>1.6976333E-2</v>
      </c>
      <c r="BQ22" s="45">
        <v>1.6976333E-2</v>
      </c>
      <c r="BR22" s="45">
        <v>1.6976333E-2</v>
      </c>
      <c r="BS22" s="45">
        <v>1.6976333E-2</v>
      </c>
      <c r="BT22" s="45">
        <v>2.7087666999999999E-2</v>
      </c>
      <c r="BU22" s="45">
        <v>2.7087666999999999E-2</v>
      </c>
      <c r="BV22" s="45">
        <v>2.7087666999999999E-2</v>
      </c>
      <c r="BW22" s="45">
        <v>2.7087666999999999E-2</v>
      </c>
      <c r="BX22" s="45">
        <v>2.7087666999999999E-2</v>
      </c>
      <c r="BY22" s="45">
        <v>4.3817666999999998E-2</v>
      </c>
      <c r="BZ22" s="45">
        <v>4.3817666999999998E-2</v>
      </c>
      <c r="CA22" s="45">
        <v>4.3817666999999998E-2</v>
      </c>
      <c r="CB22" s="45">
        <v>4.3817666999999998E-2</v>
      </c>
      <c r="CC22" s="45">
        <v>4.3817666999999998E-2</v>
      </c>
      <c r="CD22" s="45">
        <v>7.3869000000000004E-2</v>
      </c>
      <c r="CE22" s="45">
        <v>7.3869000000000004E-2</v>
      </c>
      <c r="CF22" s="45">
        <v>7.3869000000000004E-2</v>
      </c>
      <c r="CG22" s="45">
        <v>7.3869000000000004E-2</v>
      </c>
      <c r="CH22" s="45">
        <v>7.3869000000000004E-2</v>
      </c>
      <c r="CI22" s="45">
        <v>0.122025333</v>
      </c>
      <c r="CJ22" s="45">
        <v>0.122025333</v>
      </c>
      <c r="CK22" s="45">
        <v>0.122025333</v>
      </c>
      <c r="CL22" s="45">
        <v>0.122025333</v>
      </c>
      <c r="CM22" s="45">
        <v>0.122025333</v>
      </c>
      <c r="CN22" s="45">
        <v>0.19647200000000001</v>
      </c>
      <c r="CO22" s="45">
        <v>0.19647200000000001</v>
      </c>
      <c r="CP22" s="45">
        <v>0.19647200000000001</v>
      </c>
      <c r="CQ22" s="45">
        <v>0.19647200000000001</v>
      </c>
      <c r="CR22" s="45">
        <v>0.19647200000000001</v>
      </c>
      <c r="CS22" s="45">
        <v>0.30780433299999999</v>
      </c>
      <c r="CT22" s="45">
        <v>0.30780433299999999</v>
      </c>
      <c r="CU22" s="45">
        <v>0.30780433299999999</v>
      </c>
      <c r="CV22" s="45">
        <v>0.30780433299999999</v>
      </c>
      <c r="CW22" s="45">
        <v>0.30780433299999999</v>
      </c>
      <c r="CX22" s="45">
        <v>1</v>
      </c>
    </row>
    <row r="23" spans="1:102" ht="14.25" customHeight="1" x14ac:dyDescent="0.3">
      <c r="A23" s="45" t="s">
        <v>162</v>
      </c>
      <c r="B23" s="45">
        <v>1.1509999999999999E-2</v>
      </c>
      <c r="C23" s="45">
        <v>3.5E-4</v>
      </c>
      <c r="D23" s="45">
        <v>3.5E-4</v>
      </c>
      <c r="E23" s="45">
        <v>3.5E-4</v>
      </c>
      <c r="F23" s="45">
        <v>3.5E-4</v>
      </c>
      <c r="G23" s="45">
        <v>6.9999999999999994E-5</v>
      </c>
      <c r="H23" s="45">
        <v>6.9999999999999994E-5</v>
      </c>
      <c r="I23" s="45">
        <v>6.9999999999999994E-5</v>
      </c>
      <c r="J23" s="45">
        <v>6.9999999999999994E-5</v>
      </c>
      <c r="K23" s="45">
        <v>6.9999999999999994E-5</v>
      </c>
      <c r="L23" s="45">
        <v>1.3999999999999999E-4</v>
      </c>
      <c r="M23" s="45">
        <v>1.3999999999999999E-4</v>
      </c>
      <c r="N23" s="45">
        <v>1.3999999999999999E-4</v>
      </c>
      <c r="O23" s="45">
        <v>1.3999999999999999E-4</v>
      </c>
      <c r="P23" s="45">
        <v>1.3999999999999999E-4</v>
      </c>
      <c r="Q23" s="45">
        <v>1.8000000000000001E-4</v>
      </c>
      <c r="R23" s="45">
        <v>1.8000000000000001E-4</v>
      </c>
      <c r="S23" s="45">
        <v>1.8000000000000001E-4</v>
      </c>
      <c r="T23" s="45">
        <v>1.8000000000000001E-4</v>
      </c>
      <c r="U23" s="45">
        <v>1.8000000000000001E-4</v>
      </c>
      <c r="V23" s="45">
        <v>2.4000000000000001E-4</v>
      </c>
      <c r="W23" s="45">
        <v>2.4000000000000001E-4</v>
      </c>
      <c r="X23" s="45">
        <v>2.4000000000000001E-4</v>
      </c>
      <c r="Y23" s="45">
        <v>2.4000000000000001E-4</v>
      </c>
      <c r="Z23" s="45">
        <v>2.4000000000000001E-4</v>
      </c>
      <c r="AA23" s="45">
        <v>2.2000000000000001E-4</v>
      </c>
      <c r="AB23" s="45">
        <v>2.2000000000000001E-4</v>
      </c>
      <c r="AC23" s="45">
        <v>2.2000000000000001E-4</v>
      </c>
      <c r="AD23" s="45">
        <v>2.2000000000000001E-4</v>
      </c>
      <c r="AE23" s="45">
        <v>2.2000000000000001E-4</v>
      </c>
      <c r="AF23" s="45">
        <v>4.4999999999999999E-4</v>
      </c>
      <c r="AG23" s="45">
        <v>4.4999999999999999E-4</v>
      </c>
      <c r="AH23" s="45">
        <v>4.4999999999999999E-4</v>
      </c>
      <c r="AI23" s="45">
        <v>4.4999999999999999E-4</v>
      </c>
      <c r="AJ23" s="45">
        <v>4.4999999999999999E-4</v>
      </c>
      <c r="AK23" s="45">
        <v>6.8999999999999997E-4</v>
      </c>
      <c r="AL23" s="45">
        <v>6.8999999999999997E-4</v>
      </c>
      <c r="AM23" s="45">
        <v>6.8999999999999997E-4</v>
      </c>
      <c r="AN23" s="45">
        <v>6.8999999999999997E-4</v>
      </c>
      <c r="AO23" s="45">
        <v>6.8999999999999997E-4</v>
      </c>
      <c r="AP23" s="45">
        <v>1.0300000000000001E-3</v>
      </c>
      <c r="AQ23" s="45">
        <v>1.0300000000000001E-3</v>
      </c>
      <c r="AR23" s="45">
        <v>1.0300000000000001E-3</v>
      </c>
      <c r="AS23" s="45">
        <v>1.0300000000000001E-3</v>
      </c>
      <c r="AT23" s="45">
        <v>1.0300000000000001E-3</v>
      </c>
      <c r="AU23" s="45">
        <v>2.0500000000000002E-3</v>
      </c>
      <c r="AV23" s="45">
        <v>2.0500000000000002E-3</v>
      </c>
      <c r="AW23" s="45">
        <v>2.0500000000000002E-3</v>
      </c>
      <c r="AX23" s="45">
        <v>2.0500000000000002E-3</v>
      </c>
      <c r="AY23" s="45">
        <v>2.0500000000000002E-3</v>
      </c>
      <c r="AZ23" s="45">
        <v>3.3800000000000002E-3</v>
      </c>
      <c r="BA23" s="45">
        <v>3.3800000000000002E-3</v>
      </c>
      <c r="BB23" s="45">
        <v>3.3800000000000002E-3</v>
      </c>
      <c r="BC23" s="45">
        <v>3.3800000000000002E-3</v>
      </c>
      <c r="BD23" s="45">
        <v>3.3800000000000002E-3</v>
      </c>
      <c r="BE23" s="45">
        <v>5.6100000000000004E-3</v>
      </c>
      <c r="BF23" s="45">
        <v>5.6100000000000004E-3</v>
      </c>
      <c r="BG23" s="45">
        <v>5.6100000000000004E-3</v>
      </c>
      <c r="BH23" s="45">
        <v>5.6100000000000004E-3</v>
      </c>
      <c r="BI23" s="45">
        <v>5.6100000000000004E-3</v>
      </c>
      <c r="BJ23" s="45">
        <v>7.9299999999999995E-3</v>
      </c>
      <c r="BK23" s="45">
        <v>7.9299999999999995E-3</v>
      </c>
      <c r="BL23" s="45">
        <v>7.9299999999999995E-3</v>
      </c>
      <c r="BM23" s="45">
        <v>7.9299999999999995E-3</v>
      </c>
      <c r="BN23" s="45">
        <v>7.9299999999999995E-3</v>
      </c>
      <c r="BO23" s="45">
        <v>1.4200000000000001E-2</v>
      </c>
      <c r="BP23" s="45">
        <v>1.4200000000000001E-2</v>
      </c>
      <c r="BQ23" s="45">
        <v>1.4200000000000001E-2</v>
      </c>
      <c r="BR23" s="45">
        <v>1.4200000000000001E-2</v>
      </c>
      <c r="BS23" s="45">
        <v>1.4200000000000001E-2</v>
      </c>
      <c r="BT23" s="45">
        <v>2.7799999999999998E-2</v>
      </c>
      <c r="BU23" s="45">
        <v>2.7799999999999998E-2</v>
      </c>
      <c r="BV23" s="45">
        <v>2.7799999999999998E-2</v>
      </c>
      <c r="BW23" s="45">
        <v>2.7799999999999998E-2</v>
      </c>
      <c r="BX23" s="45">
        <v>2.7799999999999998E-2</v>
      </c>
      <c r="BY23" s="45">
        <v>5.0810000000000001E-2</v>
      </c>
      <c r="BZ23" s="45">
        <v>5.0810000000000001E-2</v>
      </c>
      <c r="CA23" s="45">
        <v>5.0810000000000001E-2</v>
      </c>
      <c r="CB23" s="45">
        <v>5.0810000000000001E-2</v>
      </c>
      <c r="CC23" s="45">
        <v>5.0810000000000001E-2</v>
      </c>
      <c r="CD23" s="45">
        <v>0.10798000000000001</v>
      </c>
      <c r="CE23" s="45">
        <v>0.10798000000000001</v>
      </c>
      <c r="CF23" s="45">
        <v>0.10798000000000001</v>
      </c>
      <c r="CG23" s="45">
        <v>0.10798000000000001</v>
      </c>
      <c r="CH23" s="45">
        <v>0.10798000000000001</v>
      </c>
      <c r="CI23" s="45">
        <v>0.20238999999999999</v>
      </c>
      <c r="CJ23" s="45">
        <v>0.20238999999999999</v>
      </c>
      <c r="CK23" s="45">
        <v>0.20238999999999999</v>
      </c>
      <c r="CL23" s="45">
        <v>0.20238999999999999</v>
      </c>
      <c r="CM23" s="45">
        <v>0.20238999999999999</v>
      </c>
      <c r="CN23" s="45">
        <v>0.33455000000000001</v>
      </c>
      <c r="CO23" s="45">
        <v>0.33455000000000001</v>
      </c>
      <c r="CP23" s="45">
        <v>0.33455000000000001</v>
      </c>
      <c r="CQ23" s="45">
        <v>0.33455000000000001</v>
      </c>
      <c r="CR23" s="45">
        <v>0.33455000000000001</v>
      </c>
      <c r="CS23" s="45">
        <v>0.48769000000000001</v>
      </c>
      <c r="CT23" s="45">
        <v>0.48769000000000001</v>
      </c>
      <c r="CU23" s="45">
        <v>0.48769000000000001</v>
      </c>
      <c r="CV23" s="45">
        <v>0.48769000000000001</v>
      </c>
      <c r="CW23" s="45">
        <v>0.48769000000000001</v>
      </c>
      <c r="CX23" s="45">
        <v>1</v>
      </c>
    </row>
    <row r="24" spans="1:102" ht="14.25" customHeight="1" x14ac:dyDescent="0.3">
      <c r="A24" s="45" t="s">
        <v>164</v>
      </c>
      <c r="B24" s="45">
        <v>4.3270000000000003E-2</v>
      </c>
      <c r="C24" s="45">
        <v>3.3700000000000002E-3</v>
      </c>
      <c r="D24" s="45">
        <v>3.3700000000000002E-3</v>
      </c>
      <c r="E24" s="45">
        <v>3.3700000000000002E-3</v>
      </c>
      <c r="F24" s="45">
        <v>3.3700000000000002E-3</v>
      </c>
      <c r="G24" s="45">
        <v>1.6199999999999999E-3</v>
      </c>
      <c r="H24" s="45">
        <v>1.6199999999999999E-3</v>
      </c>
      <c r="I24" s="45">
        <v>1.6199999999999999E-3</v>
      </c>
      <c r="J24" s="45">
        <v>1.6199999999999999E-3</v>
      </c>
      <c r="K24" s="45">
        <v>1.6199999999999999E-3</v>
      </c>
      <c r="L24" s="45">
        <v>1.5200000000000001E-3</v>
      </c>
      <c r="M24" s="45">
        <v>1.5200000000000001E-3</v>
      </c>
      <c r="N24" s="45">
        <v>1.5200000000000001E-3</v>
      </c>
      <c r="O24" s="45">
        <v>1.5200000000000001E-3</v>
      </c>
      <c r="P24" s="45">
        <v>1.5200000000000001E-3</v>
      </c>
      <c r="Q24" s="45">
        <v>1.14E-3</v>
      </c>
      <c r="R24" s="45">
        <v>1.14E-3</v>
      </c>
      <c r="S24" s="45">
        <v>1.14E-3</v>
      </c>
      <c r="T24" s="45">
        <v>1.14E-3</v>
      </c>
      <c r="U24" s="45">
        <v>1.14E-3</v>
      </c>
      <c r="V24" s="45">
        <v>2.8E-3</v>
      </c>
      <c r="W24" s="45">
        <v>2.8E-3</v>
      </c>
      <c r="X24" s="45">
        <v>2.8E-3</v>
      </c>
      <c r="Y24" s="45">
        <v>2.8E-3</v>
      </c>
      <c r="Z24" s="45">
        <v>2.8E-3</v>
      </c>
      <c r="AA24" s="45">
        <v>6.2599999999999999E-3</v>
      </c>
      <c r="AB24" s="45">
        <v>6.2599999999999999E-3</v>
      </c>
      <c r="AC24" s="45">
        <v>6.2599999999999999E-3</v>
      </c>
      <c r="AD24" s="45">
        <v>6.2599999999999999E-3</v>
      </c>
      <c r="AE24" s="45">
        <v>6.2599999999999999E-3</v>
      </c>
      <c r="AF24" s="45">
        <v>1.082E-2</v>
      </c>
      <c r="AG24" s="45">
        <v>1.082E-2</v>
      </c>
      <c r="AH24" s="45">
        <v>1.082E-2</v>
      </c>
      <c r="AI24" s="45">
        <v>1.082E-2</v>
      </c>
      <c r="AJ24" s="45">
        <v>1.082E-2</v>
      </c>
      <c r="AK24" s="45">
        <v>1.289E-2</v>
      </c>
      <c r="AL24" s="45">
        <v>1.289E-2</v>
      </c>
      <c r="AM24" s="45">
        <v>1.289E-2</v>
      </c>
      <c r="AN24" s="45">
        <v>1.289E-2</v>
      </c>
      <c r="AO24" s="45">
        <v>1.289E-2</v>
      </c>
      <c r="AP24" s="45">
        <v>1.175E-2</v>
      </c>
      <c r="AQ24" s="45">
        <v>1.175E-2</v>
      </c>
      <c r="AR24" s="45">
        <v>1.175E-2</v>
      </c>
      <c r="AS24" s="45">
        <v>1.175E-2</v>
      </c>
      <c r="AT24" s="45">
        <v>1.175E-2</v>
      </c>
      <c r="AU24" s="45">
        <v>0.01</v>
      </c>
      <c r="AV24" s="45">
        <v>0.01</v>
      </c>
      <c r="AW24" s="45">
        <v>0.01</v>
      </c>
      <c r="AX24" s="45">
        <v>0.01</v>
      </c>
      <c r="AY24" s="45">
        <v>0.01</v>
      </c>
      <c r="AZ24" s="45">
        <v>1.01E-2</v>
      </c>
      <c r="BA24" s="45">
        <v>1.01E-2</v>
      </c>
      <c r="BB24" s="45">
        <v>1.01E-2</v>
      </c>
      <c r="BC24" s="45">
        <v>1.01E-2</v>
      </c>
      <c r="BD24" s="45">
        <v>1.01E-2</v>
      </c>
      <c r="BE24" s="45">
        <v>1.2619999999999999E-2</v>
      </c>
      <c r="BF24" s="45">
        <v>1.2619999999999999E-2</v>
      </c>
      <c r="BG24" s="45">
        <v>1.2619999999999999E-2</v>
      </c>
      <c r="BH24" s="45">
        <v>1.2619999999999999E-2</v>
      </c>
      <c r="BI24" s="45">
        <v>1.2619999999999999E-2</v>
      </c>
      <c r="BJ24" s="45">
        <v>1.7639999999999999E-2</v>
      </c>
      <c r="BK24" s="45">
        <v>1.7639999999999999E-2</v>
      </c>
      <c r="BL24" s="45">
        <v>1.7639999999999999E-2</v>
      </c>
      <c r="BM24" s="45">
        <v>1.7639999999999999E-2</v>
      </c>
      <c r="BN24" s="45">
        <v>1.7639999999999999E-2</v>
      </c>
      <c r="BO24" s="45">
        <v>2.733E-2</v>
      </c>
      <c r="BP24" s="45">
        <v>2.733E-2</v>
      </c>
      <c r="BQ24" s="45">
        <v>2.733E-2</v>
      </c>
      <c r="BR24" s="45">
        <v>2.733E-2</v>
      </c>
      <c r="BS24" s="45">
        <v>2.733E-2</v>
      </c>
      <c r="BT24" s="45">
        <v>4.514E-2</v>
      </c>
      <c r="BU24" s="45">
        <v>4.514E-2</v>
      </c>
      <c r="BV24" s="45">
        <v>4.514E-2</v>
      </c>
      <c r="BW24" s="45">
        <v>4.514E-2</v>
      </c>
      <c r="BX24" s="45">
        <v>4.514E-2</v>
      </c>
      <c r="BY24" s="45">
        <v>7.5029999999999999E-2</v>
      </c>
      <c r="BZ24" s="45">
        <v>7.5029999999999999E-2</v>
      </c>
      <c r="CA24" s="45">
        <v>7.5029999999999999E-2</v>
      </c>
      <c r="CB24" s="45">
        <v>7.5029999999999999E-2</v>
      </c>
      <c r="CC24" s="45">
        <v>7.5029999999999999E-2</v>
      </c>
      <c r="CD24" s="45">
        <v>0.12318</v>
      </c>
      <c r="CE24" s="45">
        <v>0.12318</v>
      </c>
      <c r="CF24" s="45">
        <v>0.12318</v>
      </c>
      <c r="CG24" s="45">
        <v>0.12318</v>
      </c>
      <c r="CH24" s="45">
        <v>0.12318</v>
      </c>
      <c r="CI24" s="45">
        <v>0.19312000000000001</v>
      </c>
      <c r="CJ24" s="45">
        <v>0.19312000000000001</v>
      </c>
      <c r="CK24" s="45">
        <v>0.19312000000000001</v>
      </c>
      <c r="CL24" s="45">
        <v>0.19312000000000001</v>
      </c>
      <c r="CM24" s="45">
        <v>0.19312000000000001</v>
      </c>
      <c r="CN24" s="45">
        <v>0.28921000000000002</v>
      </c>
      <c r="CO24" s="45">
        <v>0.28921000000000002</v>
      </c>
      <c r="CP24" s="45">
        <v>0.28921000000000002</v>
      </c>
      <c r="CQ24" s="45">
        <v>0.28921000000000002</v>
      </c>
      <c r="CR24" s="45">
        <v>0.28921000000000002</v>
      </c>
      <c r="CS24" s="45">
        <v>0.41343999999999997</v>
      </c>
      <c r="CT24" s="45">
        <v>0.41343999999999997</v>
      </c>
      <c r="CU24" s="45">
        <v>0.41343999999999997</v>
      </c>
      <c r="CV24" s="45">
        <v>0.41343999999999997</v>
      </c>
      <c r="CW24" s="45">
        <v>0.41343999999999997</v>
      </c>
      <c r="CX24" s="45">
        <v>1</v>
      </c>
    </row>
    <row r="25" spans="1:102" ht="14.25" customHeight="1" x14ac:dyDescent="0.3">
      <c r="A25" s="45" t="s">
        <v>166</v>
      </c>
      <c r="B25" s="45">
        <v>1.5859999999999999E-2</v>
      </c>
      <c r="C25" s="45">
        <v>7.7999999999999999E-4</v>
      </c>
      <c r="D25" s="45">
        <v>7.7999999999999999E-4</v>
      </c>
      <c r="E25" s="45">
        <v>7.7999999999999999E-4</v>
      </c>
      <c r="F25" s="45">
        <v>7.7999999999999999E-4</v>
      </c>
      <c r="G25" s="45">
        <v>2.4000000000000001E-4</v>
      </c>
      <c r="H25" s="45">
        <v>2.4000000000000001E-4</v>
      </c>
      <c r="I25" s="45">
        <v>2.4000000000000001E-4</v>
      </c>
      <c r="J25" s="45">
        <v>2.4000000000000001E-4</v>
      </c>
      <c r="K25" s="45">
        <v>2.4000000000000001E-4</v>
      </c>
      <c r="L25" s="45">
        <v>2.9E-4</v>
      </c>
      <c r="M25" s="45">
        <v>2.9E-4</v>
      </c>
      <c r="N25" s="45">
        <v>2.9E-4</v>
      </c>
      <c r="O25" s="45">
        <v>2.9E-4</v>
      </c>
      <c r="P25" s="45">
        <v>2.9E-4</v>
      </c>
      <c r="Q25" s="45">
        <v>5.0000000000000001E-4</v>
      </c>
      <c r="R25" s="45">
        <v>5.0000000000000001E-4</v>
      </c>
      <c r="S25" s="45">
        <v>5.0000000000000001E-4</v>
      </c>
      <c r="T25" s="45">
        <v>5.0000000000000001E-4</v>
      </c>
      <c r="U25" s="45">
        <v>5.0000000000000001E-4</v>
      </c>
      <c r="V25" s="45">
        <v>5.8E-4</v>
      </c>
      <c r="W25" s="45">
        <v>5.8E-4</v>
      </c>
      <c r="X25" s="45">
        <v>5.8E-4</v>
      </c>
      <c r="Y25" s="45">
        <v>5.8E-4</v>
      </c>
      <c r="Z25" s="45">
        <v>5.8E-4</v>
      </c>
      <c r="AA25" s="45">
        <v>7.3999999999999999E-4</v>
      </c>
      <c r="AB25" s="45">
        <v>7.3999999999999999E-4</v>
      </c>
      <c r="AC25" s="45">
        <v>7.3999999999999999E-4</v>
      </c>
      <c r="AD25" s="45">
        <v>7.3999999999999999E-4</v>
      </c>
      <c r="AE25" s="45">
        <v>7.3999999999999999E-4</v>
      </c>
      <c r="AF25" s="45">
        <v>9.7999999999999997E-4</v>
      </c>
      <c r="AG25" s="45">
        <v>9.7999999999999997E-4</v>
      </c>
      <c r="AH25" s="45">
        <v>9.7999999999999997E-4</v>
      </c>
      <c r="AI25" s="45">
        <v>9.7999999999999997E-4</v>
      </c>
      <c r="AJ25" s="45">
        <v>9.7999999999999997E-4</v>
      </c>
      <c r="AK25" s="45">
        <v>1.4400000000000001E-3</v>
      </c>
      <c r="AL25" s="45">
        <v>1.4400000000000001E-3</v>
      </c>
      <c r="AM25" s="45">
        <v>1.4400000000000001E-3</v>
      </c>
      <c r="AN25" s="45">
        <v>1.4400000000000001E-3</v>
      </c>
      <c r="AO25" s="45">
        <v>1.4400000000000001E-3</v>
      </c>
      <c r="AP25" s="45">
        <v>2.1700000000000001E-3</v>
      </c>
      <c r="AQ25" s="45">
        <v>2.1700000000000001E-3</v>
      </c>
      <c r="AR25" s="45">
        <v>2.1700000000000001E-3</v>
      </c>
      <c r="AS25" s="45">
        <v>2.1700000000000001E-3</v>
      </c>
      <c r="AT25" s="45">
        <v>2.1700000000000001E-3</v>
      </c>
      <c r="AU25" s="45">
        <v>3.1800000000000001E-3</v>
      </c>
      <c r="AV25" s="45">
        <v>3.1800000000000001E-3</v>
      </c>
      <c r="AW25" s="45">
        <v>3.1800000000000001E-3</v>
      </c>
      <c r="AX25" s="45">
        <v>3.1800000000000001E-3</v>
      </c>
      <c r="AY25" s="45">
        <v>3.1800000000000001E-3</v>
      </c>
      <c r="AZ25" s="45">
        <v>4.8799999999999998E-3</v>
      </c>
      <c r="BA25" s="45">
        <v>4.8799999999999998E-3</v>
      </c>
      <c r="BB25" s="45">
        <v>4.8799999999999998E-3</v>
      </c>
      <c r="BC25" s="45">
        <v>4.8799999999999998E-3</v>
      </c>
      <c r="BD25" s="45">
        <v>4.8799999999999998E-3</v>
      </c>
      <c r="BE25" s="45">
        <v>7.0800000000000004E-3</v>
      </c>
      <c r="BF25" s="45">
        <v>7.0800000000000004E-3</v>
      </c>
      <c r="BG25" s="45">
        <v>7.0800000000000004E-3</v>
      </c>
      <c r="BH25" s="45">
        <v>7.0800000000000004E-3</v>
      </c>
      <c r="BI25" s="45">
        <v>7.0800000000000004E-3</v>
      </c>
      <c r="BJ25" s="45">
        <v>1.1270000000000001E-2</v>
      </c>
      <c r="BK25" s="45">
        <v>1.1270000000000001E-2</v>
      </c>
      <c r="BL25" s="45">
        <v>1.1270000000000001E-2</v>
      </c>
      <c r="BM25" s="45">
        <v>1.1270000000000001E-2</v>
      </c>
      <c r="BN25" s="45">
        <v>1.1270000000000001E-2</v>
      </c>
      <c r="BO25" s="45">
        <v>1.7389999999999999E-2</v>
      </c>
      <c r="BP25" s="45">
        <v>1.7389999999999999E-2</v>
      </c>
      <c r="BQ25" s="45">
        <v>1.7389999999999999E-2</v>
      </c>
      <c r="BR25" s="45">
        <v>1.7389999999999999E-2</v>
      </c>
      <c r="BS25" s="45">
        <v>1.7389999999999999E-2</v>
      </c>
      <c r="BT25" s="45">
        <v>2.7119999999999998E-2</v>
      </c>
      <c r="BU25" s="45">
        <v>2.7119999999999998E-2</v>
      </c>
      <c r="BV25" s="45">
        <v>2.7119999999999998E-2</v>
      </c>
      <c r="BW25" s="45">
        <v>2.7119999999999998E-2</v>
      </c>
      <c r="BX25" s="45">
        <v>2.7119999999999998E-2</v>
      </c>
      <c r="BY25" s="45">
        <v>4.5240000000000002E-2</v>
      </c>
      <c r="BZ25" s="45">
        <v>4.5240000000000002E-2</v>
      </c>
      <c r="CA25" s="45">
        <v>4.5240000000000002E-2</v>
      </c>
      <c r="CB25" s="45">
        <v>4.5240000000000002E-2</v>
      </c>
      <c r="CC25" s="45">
        <v>4.5240000000000002E-2</v>
      </c>
      <c r="CD25" s="45">
        <v>7.1830000000000005E-2</v>
      </c>
      <c r="CE25" s="45">
        <v>7.1830000000000005E-2</v>
      </c>
      <c r="CF25" s="45">
        <v>7.1830000000000005E-2</v>
      </c>
      <c r="CG25" s="45">
        <v>7.1830000000000005E-2</v>
      </c>
      <c r="CH25" s="45">
        <v>7.1830000000000005E-2</v>
      </c>
      <c r="CI25" s="45">
        <v>0.11384</v>
      </c>
      <c r="CJ25" s="45">
        <v>0.11384</v>
      </c>
      <c r="CK25" s="45">
        <v>0.11384</v>
      </c>
      <c r="CL25" s="45">
        <v>0.11384</v>
      </c>
      <c r="CM25" s="45">
        <v>0.11384</v>
      </c>
      <c r="CN25" s="45">
        <v>0.18009</v>
      </c>
      <c r="CO25" s="45">
        <v>0.18009</v>
      </c>
      <c r="CP25" s="45">
        <v>0.18009</v>
      </c>
      <c r="CQ25" s="45">
        <v>0.18009</v>
      </c>
      <c r="CR25" s="45">
        <v>0.18009</v>
      </c>
      <c r="CS25" s="45">
        <v>0.28437000000000001</v>
      </c>
      <c r="CT25" s="45">
        <v>0.28437000000000001</v>
      </c>
      <c r="CU25" s="45">
        <v>0.28437000000000001</v>
      </c>
      <c r="CV25" s="45">
        <v>0.28437000000000001</v>
      </c>
      <c r="CW25" s="45">
        <v>0.28437000000000001</v>
      </c>
      <c r="CX25" s="45">
        <v>1</v>
      </c>
    </row>
    <row r="26" spans="1:102" ht="14.25" customHeight="1" x14ac:dyDescent="0.3">
      <c r="A26" s="45" t="s">
        <v>168</v>
      </c>
      <c r="B26" s="45">
        <v>5.2100000000000002E-3</v>
      </c>
      <c r="C26" s="45">
        <v>2.9E-4</v>
      </c>
      <c r="D26" s="45">
        <v>2.9E-4</v>
      </c>
      <c r="E26" s="45">
        <v>2.9E-4</v>
      </c>
      <c r="F26" s="45">
        <v>2.9E-4</v>
      </c>
      <c r="G26" s="45">
        <v>2.5999999999999998E-4</v>
      </c>
      <c r="H26" s="45">
        <v>2.5999999999999998E-4</v>
      </c>
      <c r="I26" s="45">
        <v>2.5999999999999998E-4</v>
      </c>
      <c r="J26" s="45">
        <v>2.5999999999999998E-4</v>
      </c>
      <c r="K26" s="45">
        <v>2.5999999999999998E-4</v>
      </c>
      <c r="L26" s="45">
        <v>2.4000000000000001E-4</v>
      </c>
      <c r="M26" s="45">
        <v>2.4000000000000001E-4</v>
      </c>
      <c r="N26" s="45">
        <v>2.4000000000000001E-4</v>
      </c>
      <c r="O26" s="45">
        <v>2.4000000000000001E-4</v>
      </c>
      <c r="P26" s="45">
        <v>2.4000000000000001E-4</v>
      </c>
      <c r="Q26" s="45">
        <v>3.5E-4</v>
      </c>
      <c r="R26" s="45">
        <v>3.5E-4</v>
      </c>
      <c r="S26" s="45">
        <v>3.5E-4</v>
      </c>
      <c r="T26" s="45">
        <v>3.5E-4</v>
      </c>
      <c r="U26" s="45">
        <v>3.5E-4</v>
      </c>
      <c r="V26" s="45">
        <v>4.6000000000000001E-4</v>
      </c>
      <c r="W26" s="45">
        <v>4.6000000000000001E-4</v>
      </c>
      <c r="X26" s="45">
        <v>4.6000000000000001E-4</v>
      </c>
      <c r="Y26" s="45">
        <v>4.6000000000000001E-4</v>
      </c>
      <c r="Z26" s="45">
        <v>4.6000000000000001E-4</v>
      </c>
      <c r="AA26" s="45">
        <v>2.4000000000000001E-4</v>
      </c>
      <c r="AB26" s="45">
        <v>2.4000000000000001E-4</v>
      </c>
      <c r="AC26" s="45">
        <v>2.4000000000000001E-4</v>
      </c>
      <c r="AD26" s="45">
        <v>2.4000000000000001E-4</v>
      </c>
      <c r="AE26" s="45">
        <v>2.4000000000000001E-4</v>
      </c>
      <c r="AF26" s="45">
        <v>5.9999999999999995E-4</v>
      </c>
      <c r="AG26" s="45">
        <v>5.9999999999999995E-4</v>
      </c>
      <c r="AH26" s="45">
        <v>5.9999999999999995E-4</v>
      </c>
      <c r="AI26" s="45">
        <v>5.9999999999999995E-4</v>
      </c>
      <c r="AJ26" s="45">
        <v>5.9999999999999995E-4</v>
      </c>
      <c r="AK26" s="45">
        <v>7.5000000000000002E-4</v>
      </c>
      <c r="AL26" s="45">
        <v>7.5000000000000002E-4</v>
      </c>
      <c r="AM26" s="45">
        <v>7.5000000000000002E-4</v>
      </c>
      <c r="AN26" s="45">
        <v>7.5000000000000002E-4</v>
      </c>
      <c r="AO26" s="45">
        <v>7.5000000000000002E-4</v>
      </c>
      <c r="AP26" s="45">
        <v>1.24E-3</v>
      </c>
      <c r="AQ26" s="45">
        <v>1.24E-3</v>
      </c>
      <c r="AR26" s="45">
        <v>1.24E-3</v>
      </c>
      <c r="AS26" s="45">
        <v>1.24E-3</v>
      </c>
      <c r="AT26" s="45">
        <v>1.24E-3</v>
      </c>
      <c r="AU26" s="45">
        <v>2.8900000000000002E-3</v>
      </c>
      <c r="AV26" s="45">
        <v>2.8900000000000002E-3</v>
      </c>
      <c r="AW26" s="45">
        <v>2.8900000000000002E-3</v>
      </c>
      <c r="AX26" s="45">
        <v>2.8900000000000002E-3</v>
      </c>
      <c r="AY26" s="45">
        <v>2.8900000000000002E-3</v>
      </c>
      <c r="AZ26" s="45">
        <v>3.5300000000000002E-3</v>
      </c>
      <c r="BA26" s="45">
        <v>3.5300000000000002E-3</v>
      </c>
      <c r="BB26" s="45">
        <v>3.5300000000000002E-3</v>
      </c>
      <c r="BC26" s="45">
        <v>3.5300000000000002E-3</v>
      </c>
      <c r="BD26" s="45">
        <v>3.5300000000000002E-3</v>
      </c>
      <c r="BE26" s="45">
        <v>6.96E-3</v>
      </c>
      <c r="BF26" s="45">
        <v>6.96E-3</v>
      </c>
      <c r="BG26" s="45">
        <v>6.96E-3</v>
      </c>
      <c r="BH26" s="45">
        <v>6.96E-3</v>
      </c>
      <c r="BI26" s="45">
        <v>6.96E-3</v>
      </c>
      <c r="BJ26" s="45">
        <v>1.2999999999999999E-2</v>
      </c>
      <c r="BK26" s="45">
        <v>1.2999999999999999E-2</v>
      </c>
      <c r="BL26" s="45">
        <v>1.2999999999999999E-2</v>
      </c>
      <c r="BM26" s="45">
        <v>1.2999999999999999E-2</v>
      </c>
      <c r="BN26" s="45">
        <v>1.2999999999999999E-2</v>
      </c>
      <c r="BO26" s="45">
        <v>2.5059999999999999E-2</v>
      </c>
      <c r="BP26" s="45">
        <v>2.5059999999999999E-2</v>
      </c>
      <c r="BQ26" s="45">
        <v>2.5059999999999999E-2</v>
      </c>
      <c r="BR26" s="45">
        <v>2.5059999999999999E-2</v>
      </c>
      <c r="BS26" s="45">
        <v>2.5059999999999999E-2</v>
      </c>
      <c r="BT26" s="45">
        <v>2.9479999999999999E-2</v>
      </c>
      <c r="BU26" s="45">
        <v>2.9479999999999999E-2</v>
      </c>
      <c r="BV26" s="45">
        <v>2.9479999999999999E-2</v>
      </c>
      <c r="BW26" s="45">
        <v>2.9479999999999999E-2</v>
      </c>
      <c r="BX26" s="45">
        <v>2.9479999999999999E-2</v>
      </c>
      <c r="BY26" s="45">
        <v>4.3679999999999997E-2</v>
      </c>
      <c r="BZ26" s="45">
        <v>4.3679999999999997E-2</v>
      </c>
      <c r="CA26" s="45">
        <v>4.3679999999999997E-2</v>
      </c>
      <c r="CB26" s="45">
        <v>4.3679999999999997E-2</v>
      </c>
      <c r="CC26" s="45">
        <v>4.3679999999999997E-2</v>
      </c>
      <c r="CD26" s="45">
        <v>9.325E-2</v>
      </c>
      <c r="CE26" s="45">
        <v>9.325E-2</v>
      </c>
      <c r="CF26" s="45">
        <v>9.325E-2</v>
      </c>
      <c r="CG26" s="45">
        <v>9.325E-2</v>
      </c>
      <c r="CH26" s="45">
        <v>9.325E-2</v>
      </c>
      <c r="CI26" s="45">
        <v>0.17691000000000001</v>
      </c>
      <c r="CJ26" s="45">
        <v>0.17691000000000001</v>
      </c>
      <c r="CK26" s="45">
        <v>0.17691000000000001</v>
      </c>
      <c r="CL26" s="45">
        <v>0.17691000000000001</v>
      </c>
      <c r="CM26" s="45">
        <v>0.17691000000000001</v>
      </c>
      <c r="CN26" s="45">
        <v>0.29825000000000002</v>
      </c>
      <c r="CO26" s="45">
        <v>0.29825000000000002</v>
      </c>
      <c r="CP26" s="45">
        <v>0.29825000000000002</v>
      </c>
      <c r="CQ26" s="45">
        <v>0.29825000000000002</v>
      </c>
      <c r="CR26" s="45">
        <v>0.29825000000000002</v>
      </c>
      <c r="CS26" s="45">
        <v>0.44680999999999998</v>
      </c>
      <c r="CT26" s="45">
        <v>0.44680999999999998</v>
      </c>
      <c r="CU26" s="45">
        <v>0.44680999999999998</v>
      </c>
      <c r="CV26" s="45">
        <v>0.44680999999999998</v>
      </c>
      <c r="CW26" s="45">
        <v>0.44680999999999998</v>
      </c>
      <c r="CX26" s="45">
        <v>1</v>
      </c>
    </row>
    <row r="27" spans="1:102" ht="14.25" customHeight="1" x14ac:dyDescent="0.3">
      <c r="A27" s="45" t="s">
        <v>170</v>
      </c>
      <c r="B27" s="45">
        <v>9.7912499999999996E-3</v>
      </c>
      <c r="C27" s="45">
        <v>3.5649999999999999E-4</v>
      </c>
      <c r="D27" s="45">
        <v>3.5649999999999999E-4</v>
      </c>
      <c r="E27" s="45">
        <v>3.5649999999999999E-4</v>
      </c>
      <c r="F27" s="45">
        <v>3.5649999999999999E-4</v>
      </c>
      <c r="G27" s="45">
        <v>1.7899999999999999E-4</v>
      </c>
      <c r="H27" s="45">
        <v>1.7899999999999999E-4</v>
      </c>
      <c r="I27" s="45">
        <v>1.7899999999999999E-4</v>
      </c>
      <c r="J27" s="45">
        <v>1.7899999999999999E-4</v>
      </c>
      <c r="K27" s="45">
        <v>1.7899999999999999E-4</v>
      </c>
      <c r="L27" s="45">
        <v>1.8075E-4</v>
      </c>
      <c r="M27" s="45">
        <v>1.8075E-4</v>
      </c>
      <c r="N27" s="45">
        <v>1.8075E-4</v>
      </c>
      <c r="O27" s="45">
        <v>1.8075E-4</v>
      </c>
      <c r="P27" s="45">
        <v>1.8075E-4</v>
      </c>
      <c r="Q27" s="45">
        <v>3.0775000000000003E-4</v>
      </c>
      <c r="R27" s="45">
        <v>3.0775000000000003E-4</v>
      </c>
      <c r="S27" s="45">
        <v>3.0775000000000003E-4</v>
      </c>
      <c r="T27" s="45">
        <v>3.0775000000000003E-4</v>
      </c>
      <c r="U27" s="45">
        <v>3.0775000000000003E-4</v>
      </c>
      <c r="V27" s="45">
        <v>4.2025E-4</v>
      </c>
      <c r="W27" s="45">
        <v>4.2025E-4</v>
      </c>
      <c r="X27" s="45">
        <v>4.2025E-4</v>
      </c>
      <c r="Y27" s="45">
        <v>4.2025E-4</v>
      </c>
      <c r="Z27" s="45">
        <v>4.2025E-4</v>
      </c>
      <c r="AA27" s="45">
        <v>5.2674999999999998E-4</v>
      </c>
      <c r="AB27" s="45">
        <v>5.2674999999999998E-4</v>
      </c>
      <c r="AC27" s="45">
        <v>5.2674999999999998E-4</v>
      </c>
      <c r="AD27" s="45">
        <v>5.2674999999999998E-4</v>
      </c>
      <c r="AE27" s="45">
        <v>5.2674999999999998E-4</v>
      </c>
      <c r="AF27" s="45">
        <v>7.3850000000000001E-4</v>
      </c>
      <c r="AG27" s="45">
        <v>7.3850000000000001E-4</v>
      </c>
      <c r="AH27" s="45">
        <v>7.3850000000000001E-4</v>
      </c>
      <c r="AI27" s="45">
        <v>7.3850000000000001E-4</v>
      </c>
      <c r="AJ27" s="45">
        <v>7.3850000000000001E-4</v>
      </c>
      <c r="AK27" s="45">
        <v>1.0690000000000001E-3</v>
      </c>
      <c r="AL27" s="45">
        <v>1.0690000000000001E-3</v>
      </c>
      <c r="AM27" s="45">
        <v>1.0690000000000001E-3</v>
      </c>
      <c r="AN27" s="45">
        <v>1.0690000000000001E-3</v>
      </c>
      <c r="AO27" s="45">
        <v>1.0690000000000001E-3</v>
      </c>
      <c r="AP27" s="45">
        <v>1.622E-3</v>
      </c>
      <c r="AQ27" s="45">
        <v>1.622E-3</v>
      </c>
      <c r="AR27" s="45">
        <v>1.622E-3</v>
      </c>
      <c r="AS27" s="45">
        <v>1.622E-3</v>
      </c>
      <c r="AT27" s="45">
        <v>1.622E-3</v>
      </c>
      <c r="AU27" s="45">
        <v>2.5685E-3</v>
      </c>
      <c r="AV27" s="45">
        <v>2.5685E-3</v>
      </c>
      <c r="AW27" s="45">
        <v>2.5685E-3</v>
      </c>
      <c r="AX27" s="45">
        <v>2.5685E-3</v>
      </c>
      <c r="AY27" s="45">
        <v>2.5685E-3</v>
      </c>
      <c r="AZ27" s="45">
        <v>4.117E-3</v>
      </c>
      <c r="BA27" s="45">
        <v>4.117E-3</v>
      </c>
      <c r="BB27" s="45">
        <v>4.117E-3</v>
      </c>
      <c r="BC27" s="45">
        <v>4.117E-3</v>
      </c>
      <c r="BD27" s="45">
        <v>4.117E-3</v>
      </c>
      <c r="BE27" s="45">
        <v>6.4475000000000001E-3</v>
      </c>
      <c r="BF27" s="45">
        <v>6.4475000000000001E-3</v>
      </c>
      <c r="BG27" s="45">
        <v>6.4475000000000001E-3</v>
      </c>
      <c r="BH27" s="45">
        <v>6.4475000000000001E-3</v>
      </c>
      <c r="BI27" s="45">
        <v>6.4475000000000001E-3</v>
      </c>
      <c r="BJ27" s="45">
        <v>9.7327500000000001E-3</v>
      </c>
      <c r="BK27" s="45">
        <v>9.7327500000000001E-3</v>
      </c>
      <c r="BL27" s="45">
        <v>9.7327500000000001E-3</v>
      </c>
      <c r="BM27" s="45">
        <v>9.7327500000000001E-3</v>
      </c>
      <c r="BN27" s="45">
        <v>9.7327500000000001E-3</v>
      </c>
      <c r="BO27" s="45">
        <v>1.5950249999999999E-2</v>
      </c>
      <c r="BP27" s="45">
        <v>1.5950249999999999E-2</v>
      </c>
      <c r="BQ27" s="45">
        <v>1.5950249999999999E-2</v>
      </c>
      <c r="BR27" s="45">
        <v>1.5950249999999999E-2</v>
      </c>
      <c r="BS27" s="45">
        <v>1.5950249999999999E-2</v>
      </c>
      <c r="BT27" s="45">
        <v>2.6643500000000001E-2</v>
      </c>
      <c r="BU27" s="45">
        <v>2.6643500000000001E-2</v>
      </c>
      <c r="BV27" s="45">
        <v>2.6643500000000001E-2</v>
      </c>
      <c r="BW27" s="45">
        <v>2.6643500000000001E-2</v>
      </c>
      <c r="BX27" s="45">
        <v>2.6643500000000001E-2</v>
      </c>
      <c r="BY27" s="45">
        <v>4.6877250000000002E-2</v>
      </c>
      <c r="BZ27" s="45">
        <v>4.6877250000000002E-2</v>
      </c>
      <c r="CA27" s="45">
        <v>4.6877250000000002E-2</v>
      </c>
      <c r="CB27" s="45">
        <v>4.6877250000000002E-2</v>
      </c>
      <c r="CC27" s="45">
        <v>4.6877250000000002E-2</v>
      </c>
      <c r="CD27" s="45">
        <v>8.3014249999999998E-2</v>
      </c>
      <c r="CE27" s="45">
        <v>8.3014249999999998E-2</v>
      </c>
      <c r="CF27" s="45">
        <v>8.3014249999999998E-2</v>
      </c>
      <c r="CG27" s="45">
        <v>8.3014249999999998E-2</v>
      </c>
      <c r="CH27" s="45">
        <v>8.3014249999999998E-2</v>
      </c>
      <c r="CI27" s="45">
        <v>0.14132575</v>
      </c>
      <c r="CJ27" s="45">
        <v>0.14132575</v>
      </c>
      <c r="CK27" s="45">
        <v>0.14132575</v>
      </c>
      <c r="CL27" s="45">
        <v>0.14132575</v>
      </c>
      <c r="CM27" s="45">
        <v>0.14132575</v>
      </c>
      <c r="CN27" s="45">
        <v>0.22859225</v>
      </c>
      <c r="CO27" s="45">
        <v>0.22859225</v>
      </c>
      <c r="CP27" s="45">
        <v>0.22859225</v>
      </c>
      <c r="CQ27" s="45">
        <v>0.22859225</v>
      </c>
      <c r="CR27" s="45">
        <v>0.22859225</v>
      </c>
      <c r="CS27" s="45">
        <v>0.34928749999999997</v>
      </c>
      <c r="CT27" s="45">
        <v>0.34928749999999997</v>
      </c>
      <c r="CU27" s="45">
        <v>0.34928749999999997</v>
      </c>
      <c r="CV27" s="45">
        <v>0.34928749999999997</v>
      </c>
      <c r="CW27" s="45">
        <v>0.34928749999999997</v>
      </c>
      <c r="CX27" s="45">
        <v>1</v>
      </c>
    </row>
    <row r="28" spans="1:102" ht="14.25" customHeight="1" x14ac:dyDescent="0.3">
      <c r="A28" s="45" t="s">
        <v>172</v>
      </c>
      <c r="B28" s="45">
        <v>6.6841463000000004E-2</v>
      </c>
      <c r="C28" s="45">
        <v>1.0634390000000001E-2</v>
      </c>
      <c r="D28" s="45">
        <v>1.0634390000000001E-2</v>
      </c>
      <c r="E28" s="45">
        <v>1.0634390000000001E-2</v>
      </c>
      <c r="F28" s="45">
        <v>1.0634390000000001E-2</v>
      </c>
      <c r="G28" s="45">
        <v>2.2570730000000001E-3</v>
      </c>
      <c r="H28" s="45">
        <v>2.2570730000000001E-3</v>
      </c>
      <c r="I28" s="45">
        <v>2.2570730000000001E-3</v>
      </c>
      <c r="J28" s="45">
        <v>2.2570730000000001E-3</v>
      </c>
      <c r="K28" s="45">
        <v>2.2570730000000001E-3</v>
      </c>
      <c r="L28" s="45">
        <v>1.5885369999999999E-3</v>
      </c>
      <c r="M28" s="45">
        <v>1.5885369999999999E-3</v>
      </c>
      <c r="N28" s="45">
        <v>1.5885369999999999E-3</v>
      </c>
      <c r="O28" s="45">
        <v>1.5885369999999999E-3</v>
      </c>
      <c r="P28" s="45">
        <v>1.5885369999999999E-3</v>
      </c>
      <c r="Q28" s="45">
        <v>1.952683E-3</v>
      </c>
      <c r="R28" s="45">
        <v>1.952683E-3</v>
      </c>
      <c r="S28" s="45">
        <v>1.952683E-3</v>
      </c>
      <c r="T28" s="45">
        <v>1.952683E-3</v>
      </c>
      <c r="U28" s="45">
        <v>1.952683E-3</v>
      </c>
      <c r="V28" s="45">
        <v>3.7490240000000001E-3</v>
      </c>
      <c r="W28" s="45">
        <v>3.7490240000000001E-3</v>
      </c>
      <c r="X28" s="45">
        <v>3.7490240000000001E-3</v>
      </c>
      <c r="Y28" s="45">
        <v>3.7490240000000001E-3</v>
      </c>
      <c r="Z28" s="45">
        <v>3.7490240000000001E-3</v>
      </c>
      <c r="AA28" s="45">
        <v>6.1653660000000002E-3</v>
      </c>
      <c r="AB28" s="45">
        <v>6.1653660000000002E-3</v>
      </c>
      <c r="AC28" s="45">
        <v>6.1653660000000002E-3</v>
      </c>
      <c r="AD28" s="45">
        <v>6.1653660000000002E-3</v>
      </c>
      <c r="AE28" s="45">
        <v>6.1653660000000002E-3</v>
      </c>
      <c r="AF28" s="45">
        <v>8.7904880000000008E-3</v>
      </c>
      <c r="AG28" s="45">
        <v>8.7904880000000008E-3</v>
      </c>
      <c r="AH28" s="45">
        <v>8.7904880000000008E-3</v>
      </c>
      <c r="AI28" s="45">
        <v>8.7904880000000008E-3</v>
      </c>
      <c r="AJ28" s="45">
        <v>8.7904880000000008E-3</v>
      </c>
      <c r="AK28" s="45">
        <v>1.0272195E-2</v>
      </c>
      <c r="AL28" s="45">
        <v>1.0272195E-2</v>
      </c>
      <c r="AM28" s="45">
        <v>1.0272195E-2</v>
      </c>
      <c r="AN28" s="45">
        <v>1.0272195E-2</v>
      </c>
      <c r="AO28" s="45">
        <v>1.0272195E-2</v>
      </c>
      <c r="AP28" s="45">
        <v>1.0323659000000001E-2</v>
      </c>
      <c r="AQ28" s="45">
        <v>1.0323659000000001E-2</v>
      </c>
      <c r="AR28" s="45">
        <v>1.0323659000000001E-2</v>
      </c>
      <c r="AS28" s="45">
        <v>1.0323659000000001E-2</v>
      </c>
      <c r="AT28" s="45">
        <v>1.0323659000000001E-2</v>
      </c>
      <c r="AU28" s="45">
        <v>1.0378780000000001E-2</v>
      </c>
      <c r="AV28" s="45">
        <v>1.0378780000000001E-2</v>
      </c>
      <c r="AW28" s="45">
        <v>1.0378780000000001E-2</v>
      </c>
      <c r="AX28" s="45">
        <v>1.0378780000000001E-2</v>
      </c>
      <c r="AY28" s="45">
        <v>1.0378780000000001E-2</v>
      </c>
      <c r="AZ28" s="45">
        <v>1.2075122000000001E-2</v>
      </c>
      <c r="BA28" s="45">
        <v>1.2075122000000001E-2</v>
      </c>
      <c r="BB28" s="45">
        <v>1.2075122000000001E-2</v>
      </c>
      <c r="BC28" s="45">
        <v>1.2075122000000001E-2</v>
      </c>
      <c r="BD28" s="45">
        <v>1.2075122000000001E-2</v>
      </c>
      <c r="BE28" s="45">
        <v>1.6080000000000001E-2</v>
      </c>
      <c r="BF28" s="45">
        <v>1.6080000000000001E-2</v>
      </c>
      <c r="BG28" s="45">
        <v>1.6080000000000001E-2</v>
      </c>
      <c r="BH28" s="45">
        <v>1.6080000000000001E-2</v>
      </c>
      <c r="BI28" s="45">
        <v>1.6080000000000001E-2</v>
      </c>
      <c r="BJ28" s="45">
        <v>2.1788780000000001E-2</v>
      </c>
      <c r="BK28" s="45">
        <v>2.1788780000000001E-2</v>
      </c>
      <c r="BL28" s="45">
        <v>2.1788780000000001E-2</v>
      </c>
      <c r="BM28" s="45">
        <v>2.1788780000000001E-2</v>
      </c>
      <c r="BN28" s="45">
        <v>2.1788780000000001E-2</v>
      </c>
      <c r="BO28" s="45">
        <v>3.3969024E-2</v>
      </c>
      <c r="BP28" s="45">
        <v>3.3969024E-2</v>
      </c>
      <c r="BQ28" s="45">
        <v>3.3969024E-2</v>
      </c>
      <c r="BR28" s="45">
        <v>3.3969024E-2</v>
      </c>
      <c r="BS28" s="45">
        <v>3.3969024E-2</v>
      </c>
      <c r="BT28" s="45">
        <v>5.3909024E-2</v>
      </c>
      <c r="BU28" s="45">
        <v>5.3909024E-2</v>
      </c>
      <c r="BV28" s="45">
        <v>5.3909024E-2</v>
      </c>
      <c r="BW28" s="45">
        <v>5.3909024E-2</v>
      </c>
      <c r="BX28" s="45">
        <v>5.3909024E-2</v>
      </c>
      <c r="BY28" s="45">
        <v>8.5237561000000003E-2</v>
      </c>
      <c r="BZ28" s="45">
        <v>8.5237561000000003E-2</v>
      </c>
      <c r="CA28" s="45">
        <v>8.5237561000000003E-2</v>
      </c>
      <c r="CB28" s="45">
        <v>8.5237561000000003E-2</v>
      </c>
      <c r="CC28" s="45">
        <v>8.5237561000000003E-2</v>
      </c>
      <c r="CD28" s="45">
        <v>0.13244804900000001</v>
      </c>
      <c r="CE28" s="45">
        <v>0.13244804900000001</v>
      </c>
      <c r="CF28" s="45">
        <v>0.13244804900000001</v>
      </c>
      <c r="CG28" s="45">
        <v>0.13244804900000001</v>
      </c>
      <c r="CH28" s="45">
        <v>0.13244804900000001</v>
      </c>
      <c r="CI28" s="45">
        <v>0.19970122000000001</v>
      </c>
      <c r="CJ28" s="45">
        <v>0.19970122000000001</v>
      </c>
      <c r="CK28" s="45">
        <v>0.19970122000000001</v>
      </c>
      <c r="CL28" s="45">
        <v>0.19970122000000001</v>
      </c>
      <c r="CM28" s="45">
        <v>0.19970122000000001</v>
      </c>
      <c r="CN28" s="45">
        <v>0.29157146299999998</v>
      </c>
      <c r="CO28" s="45">
        <v>0.29157146299999998</v>
      </c>
      <c r="CP28" s="45">
        <v>0.29157146299999998</v>
      </c>
      <c r="CQ28" s="45">
        <v>0.29157146299999998</v>
      </c>
      <c r="CR28" s="45">
        <v>0.29157146299999998</v>
      </c>
      <c r="CS28" s="45">
        <v>0.41195365900000003</v>
      </c>
      <c r="CT28" s="45">
        <v>0.41195365900000003</v>
      </c>
      <c r="CU28" s="45">
        <v>0.41195365900000003</v>
      </c>
      <c r="CV28" s="45">
        <v>0.41195365900000003</v>
      </c>
      <c r="CW28" s="45">
        <v>0.41195365900000003</v>
      </c>
      <c r="CX28" s="45">
        <v>1</v>
      </c>
    </row>
    <row r="29" spans="1:102" ht="14.25" customHeight="1" x14ac:dyDescent="0.3">
      <c r="A29" s="45" t="s">
        <v>174</v>
      </c>
      <c r="B29" s="45">
        <v>6.6841463000000004E-2</v>
      </c>
      <c r="C29" s="45">
        <v>1.0634390000000001E-2</v>
      </c>
      <c r="D29" s="45">
        <v>1.0634390000000001E-2</v>
      </c>
      <c r="E29" s="45">
        <v>1.0634390000000001E-2</v>
      </c>
      <c r="F29" s="45">
        <v>1.0634390000000001E-2</v>
      </c>
      <c r="G29" s="45">
        <v>2.2570730000000001E-3</v>
      </c>
      <c r="H29" s="45">
        <v>2.2570730000000001E-3</v>
      </c>
      <c r="I29" s="45">
        <v>2.2570730000000001E-3</v>
      </c>
      <c r="J29" s="45">
        <v>2.2570730000000001E-3</v>
      </c>
      <c r="K29" s="45">
        <v>2.2570730000000001E-3</v>
      </c>
      <c r="L29" s="45">
        <v>1.5885369999999999E-3</v>
      </c>
      <c r="M29" s="45">
        <v>1.5885369999999999E-3</v>
      </c>
      <c r="N29" s="45">
        <v>1.5885369999999999E-3</v>
      </c>
      <c r="O29" s="45">
        <v>1.5885369999999999E-3</v>
      </c>
      <c r="P29" s="45">
        <v>1.5885369999999999E-3</v>
      </c>
      <c r="Q29" s="45">
        <v>1.952683E-3</v>
      </c>
      <c r="R29" s="45">
        <v>1.952683E-3</v>
      </c>
      <c r="S29" s="45">
        <v>1.952683E-3</v>
      </c>
      <c r="T29" s="45">
        <v>1.952683E-3</v>
      </c>
      <c r="U29" s="45">
        <v>1.952683E-3</v>
      </c>
      <c r="V29" s="45">
        <v>3.7490240000000001E-3</v>
      </c>
      <c r="W29" s="45">
        <v>3.7490240000000001E-3</v>
      </c>
      <c r="X29" s="45">
        <v>3.7490240000000001E-3</v>
      </c>
      <c r="Y29" s="45">
        <v>3.7490240000000001E-3</v>
      </c>
      <c r="Z29" s="45">
        <v>3.7490240000000001E-3</v>
      </c>
      <c r="AA29" s="45">
        <v>6.1653660000000002E-3</v>
      </c>
      <c r="AB29" s="45">
        <v>6.1653660000000002E-3</v>
      </c>
      <c r="AC29" s="45">
        <v>6.1653660000000002E-3</v>
      </c>
      <c r="AD29" s="45">
        <v>6.1653660000000002E-3</v>
      </c>
      <c r="AE29" s="45">
        <v>6.1653660000000002E-3</v>
      </c>
      <c r="AF29" s="45">
        <v>8.7904880000000008E-3</v>
      </c>
      <c r="AG29" s="45">
        <v>8.7904880000000008E-3</v>
      </c>
      <c r="AH29" s="45">
        <v>8.7904880000000008E-3</v>
      </c>
      <c r="AI29" s="45">
        <v>8.7904880000000008E-3</v>
      </c>
      <c r="AJ29" s="45">
        <v>8.7904880000000008E-3</v>
      </c>
      <c r="AK29" s="45">
        <v>1.0272195E-2</v>
      </c>
      <c r="AL29" s="45">
        <v>1.0272195E-2</v>
      </c>
      <c r="AM29" s="45">
        <v>1.0272195E-2</v>
      </c>
      <c r="AN29" s="45">
        <v>1.0272195E-2</v>
      </c>
      <c r="AO29" s="45">
        <v>1.0272195E-2</v>
      </c>
      <c r="AP29" s="45">
        <v>1.0323659000000001E-2</v>
      </c>
      <c r="AQ29" s="45">
        <v>1.0323659000000001E-2</v>
      </c>
      <c r="AR29" s="45">
        <v>1.0323659000000001E-2</v>
      </c>
      <c r="AS29" s="45">
        <v>1.0323659000000001E-2</v>
      </c>
      <c r="AT29" s="45">
        <v>1.0323659000000001E-2</v>
      </c>
      <c r="AU29" s="45">
        <v>1.0378780000000001E-2</v>
      </c>
      <c r="AV29" s="45">
        <v>1.0378780000000001E-2</v>
      </c>
      <c r="AW29" s="45">
        <v>1.0378780000000001E-2</v>
      </c>
      <c r="AX29" s="45">
        <v>1.0378780000000001E-2</v>
      </c>
      <c r="AY29" s="45">
        <v>1.0378780000000001E-2</v>
      </c>
      <c r="AZ29" s="45">
        <v>1.2075122000000001E-2</v>
      </c>
      <c r="BA29" s="45">
        <v>1.2075122000000001E-2</v>
      </c>
      <c r="BB29" s="45">
        <v>1.2075122000000001E-2</v>
      </c>
      <c r="BC29" s="45">
        <v>1.2075122000000001E-2</v>
      </c>
      <c r="BD29" s="45">
        <v>1.2075122000000001E-2</v>
      </c>
      <c r="BE29" s="45">
        <v>1.6080000000000001E-2</v>
      </c>
      <c r="BF29" s="45">
        <v>1.6080000000000001E-2</v>
      </c>
      <c r="BG29" s="45">
        <v>1.6080000000000001E-2</v>
      </c>
      <c r="BH29" s="45">
        <v>1.6080000000000001E-2</v>
      </c>
      <c r="BI29" s="45">
        <v>1.6080000000000001E-2</v>
      </c>
      <c r="BJ29" s="45">
        <v>2.1788780000000001E-2</v>
      </c>
      <c r="BK29" s="45">
        <v>2.1788780000000001E-2</v>
      </c>
      <c r="BL29" s="45">
        <v>2.1788780000000001E-2</v>
      </c>
      <c r="BM29" s="45">
        <v>2.1788780000000001E-2</v>
      </c>
      <c r="BN29" s="45">
        <v>2.1788780000000001E-2</v>
      </c>
      <c r="BO29" s="45">
        <v>3.3969024E-2</v>
      </c>
      <c r="BP29" s="45">
        <v>3.3969024E-2</v>
      </c>
      <c r="BQ29" s="45">
        <v>3.3969024E-2</v>
      </c>
      <c r="BR29" s="45">
        <v>3.3969024E-2</v>
      </c>
      <c r="BS29" s="45">
        <v>3.3969024E-2</v>
      </c>
      <c r="BT29" s="45">
        <v>5.3909024E-2</v>
      </c>
      <c r="BU29" s="45">
        <v>5.3909024E-2</v>
      </c>
      <c r="BV29" s="45">
        <v>5.3909024E-2</v>
      </c>
      <c r="BW29" s="45">
        <v>5.3909024E-2</v>
      </c>
      <c r="BX29" s="45">
        <v>5.3909024E-2</v>
      </c>
      <c r="BY29" s="45">
        <v>8.5237561000000003E-2</v>
      </c>
      <c r="BZ29" s="45">
        <v>8.5237561000000003E-2</v>
      </c>
      <c r="CA29" s="45">
        <v>8.5237561000000003E-2</v>
      </c>
      <c r="CB29" s="45">
        <v>8.5237561000000003E-2</v>
      </c>
      <c r="CC29" s="45">
        <v>8.5237561000000003E-2</v>
      </c>
      <c r="CD29" s="45">
        <v>0.13244804900000001</v>
      </c>
      <c r="CE29" s="45">
        <v>0.13244804900000001</v>
      </c>
      <c r="CF29" s="45">
        <v>0.13244804900000001</v>
      </c>
      <c r="CG29" s="45">
        <v>0.13244804900000001</v>
      </c>
      <c r="CH29" s="45">
        <v>0.13244804900000001</v>
      </c>
      <c r="CI29" s="45">
        <v>0.19970122000000001</v>
      </c>
      <c r="CJ29" s="45">
        <v>0.19970122000000001</v>
      </c>
      <c r="CK29" s="45">
        <v>0.19970122000000001</v>
      </c>
      <c r="CL29" s="45">
        <v>0.19970122000000001</v>
      </c>
      <c r="CM29" s="45">
        <v>0.19970122000000001</v>
      </c>
      <c r="CN29" s="45">
        <v>0.29157146299999998</v>
      </c>
      <c r="CO29" s="45">
        <v>0.29157146299999998</v>
      </c>
      <c r="CP29" s="45">
        <v>0.29157146299999998</v>
      </c>
      <c r="CQ29" s="45">
        <v>0.29157146299999998</v>
      </c>
      <c r="CR29" s="45">
        <v>0.29157146299999998</v>
      </c>
      <c r="CS29" s="45">
        <v>0.41195365900000003</v>
      </c>
      <c r="CT29" s="45">
        <v>0.41195365900000003</v>
      </c>
      <c r="CU29" s="45">
        <v>0.41195365900000003</v>
      </c>
      <c r="CV29" s="45">
        <v>0.41195365900000003</v>
      </c>
      <c r="CW29" s="45">
        <v>0.41195365900000003</v>
      </c>
      <c r="CX29" s="45">
        <v>1</v>
      </c>
    </row>
    <row r="30" spans="1:102" ht="14.25" customHeight="1" x14ac:dyDescent="0.3">
      <c r="A30" s="45" t="s">
        <v>176</v>
      </c>
      <c r="B30" s="45">
        <v>6.3560000000000005E-2</v>
      </c>
      <c r="C30" s="45">
        <v>5.1399999999999996E-3</v>
      </c>
      <c r="D30" s="45">
        <v>5.1399999999999996E-3</v>
      </c>
      <c r="E30" s="45">
        <v>5.1399999999999996E-3</v>
      </c>
      <c r="F30" s="45">
        <v>5.1399999999999996E-3</v>
      </c>
      <c r="G30" s="45">
        <v>1.3699999999999999E-3</v>
      </c>
      <c r="H30" s="45">
        <v>1.3699999999999999E-3</v>
      </c>
      <c r="I30" s="45">
        <v>1.3699999999999999E-3</v>
      </c>
      <c r="J30" s="45">
        <v>1.3699999999999999E-3</v>
      </c>
      <c r="K30" s="45">
        <v>1.3699999999999999E-3</v>
      </c>
      <c r="L30" s="45">
        <v>8.5999999999999998E-4</v>
      </c>
      <c r="M30" s="45">
        <v>8.5999999999999998E-4</v>
      </c>
      <c r="N30" s="45">
        <v>8.5999999999999998E-4</v>
      </c>
      <c r="O30" s="45">
        <v>8.5999999999999998E-4</v>
      </c>
      <c r="P30" s="45">
        <v>8.5999999999999998E-4</v>
      </c>
      <c r="Q30" s="45">
        <v>1.09E-3</v>
      </c>
      <c r="R30" s="45">
        <v>1.09E-3</v>
      </c>
      <c r="S30" s="45">
        <v>1.09E-3</v>
      </c>
      <c r="T30" s="45">
        <v>1.09E-3</v>
      </c>
      <c r="U30" s="45">
        <v>1.09E-3</v>
      </c>
      <c r="V30" s="45">
        <v>1.5399999999999999E-3</v>
      </c>
      <c r="W30" s="45">
        <v>1.5399999999999999E-3</v>
      </c>
      <c r="X30" s="45">
        <v>1.5399999999999999E-3</v>
      </c>
      <c r="Y30" s="45">
        <v>1.5399999999999999E-3</v>
      </c>
      <c r="Z30" s="45">
        <v>1.5399999999999999E-3</v>
      </c>
      <c r="AA30" s="45">
        <v>2.0200000000000001E-3</v>
      </c>
      <c r="AB30" s="45">
        <v>2.0200000000000001E-3</v>
      </c>
      <c r="AC30" s="45">
        <v>2.0200000000000001E-3</v>
      </c>
      <c r="AD30" s="45">
        <v>2.0200000000000001E-3</v>
      </c>
      <c r="AE30" s="45">
        <v>2.0200000000000001E-3</v>
      </c>
      <c r="AF30" s="45">
        <v>2.9399999999999999E-3</v>
      </c>
      <c r="AG30" s="45">
        <v>2.9399999999999999E-3</v>
      </c>
      <c r="AH30" s="45">
        <v>2.9399999999999999E-3</v>
      </c>
      <c r="AI30" s="45">
        <v>2.9399999999999999E-3</v>
      </c>
      <c r="AJ30" s="45">
        <v>2.9399999999999999E-3</v>
      </c>
      <c r="AK30" s="45">
        <v>3.6099999999999999E-3</v>
      </c>
      <c r="AL30" s="45">
        <v>3.6099999999999999E-3</v>
      </c>
      <c r="AM30" s="45">
        <v>3.6099999999999999E-3</v>
      </c>
      <c r="AN30" s="45">
        <v>3.6099999999999999E-3</v>
      </c>
      <c r="AO30" s="45">
        <v>3.6099999999999999E-3</v>
      </c>
      <c r="AP30" s="45">
        <v>4.3299999999999996E-3</v>
      </c>
      <c r="AQ30" s="45">
        <v>4.3299999999999996E-3</v>
      </c>
      <c r="AR30" s="45">
        <v>4.3299999999999996E-3</v>
      </c>
      <c r="AS30" s="45">
        <v>4.3299999999999996E-3</v>
      </c>
      <c r="AT30" s="45">
        <v>4.3299999999999996E-3</v>
      </c>
      <c r="AU30" s="45">
        <v>5.7800000000000004E-3</v>
      </c>
      <c r="AV30" s="45">
        <v>5.7800000000000004E-3</v>
      </c>
      <c r="AW30" s="45">
        <v>5.7800000000000004E-3</v>
      </c>
      <c r="AX30" s="45">
        <v>5.7800000000000004E-3</v>
      </c>
      <c r="AY30" s="45">
        <v>5.7800000000000004E-3</v>
      </c>
      <c r="AZ30" s="45">
        <v>8.2799999999999992E-3</v>
      </c>
      <c r="BA30" s="45">
        <v>8.2799999999999992E-3</v>
      </c>
      <c r="BB30" s="45">
        <v>8.2799999999999992E-3</v>
      </c>
      <c r="BC30" s="45">
        <v>8.2799999999999992E-3</v>
      </c>
      <c r="BD30" s="45">
        <v>8.2799999999999992E-3</v>
      </c>
      <c r="BE30" s="45">
        <v>1.2449999999999999E-2</v>
      </c>
      <c r="BF30" s="45">
        <v>1.2449999999999999E-2</v>
      </c>
      <c r="BG30" s="45">
        <v>1.2449999999999999E-2</v>
      </c>
      <c r="BH30" s="45">
        <v>1.2449999999999999E-2</v>
      </c>
      <c r="BI30" s="45">
        <v>1.2449999999999999E-2</v>
      </c>
      <c r="BJ30" s="45">
        <v>1.8200000000000001E-2</v>
      </c>
      <c r="BK30" s="45">
        <v>1.8200000000000001E-2</v>
      </c>
      <c r="BL30" s="45">
        <v>1.8200000000000001E-2</v>
      </c>
      <c r="BM30" s="45">
        <v>1.8200000000000001E-2</v>
      </c>
      <c r="BN30" s="45">
        <v>1.8200000000000001E-2</v>
      </c>
      <c r="BO30" s="45">
        <v>2.9960000000000001E-2</v>
      </c>
      <c r="BP30" s="45">
        <v>2.9960000000000001E-2</v>
      </c>
      <c r="BQ30" s="45">
        <v>2.9960000000000001E-2</v>
      </c>
      <c r="BR30" s="45">
        <v>2.9960000000000001E-2</v>
      </c>
      <c r="BS30" s="45">
        <v>2.9960000000000001E-2</v>
      </c>
      <c r="BT30" s="45">
        <v>5.033E-2</v>
      </c>
      <c r="BU30" s="45">
        <v>5.033E-2</v>
      </c>
      <c r="BV30" s="45">
        <v>5.033E-2</v>
      </c>
      <c r="BW30" s="45">
        <v>5.033E-2</v>
      </c>
      <c r="BX30" s="45">
        <v>5.033E-2</v>
      </c>
      <c r="BY30" s="45">
        <v>8.3269999999999997E-2</v>
      </c>
      <c r="BZ30" s="45">
        <v>8.3269999999999997E-2</v>
      </c>
      <c r="CA30" s="45">
        <v>8.3269999999999997E-2</v>
      </c>
      <c r="CB30" s="45">
        <v>8.3269999999999997E-2</v>
      </c>
      <c r="CC30" s="45">
        <v>8.3269999999999997E-2</v>
      </c>
      <c r="CD30" s="45">
        <v>0.13281000000000001</v>
      </c>
      <c r="CE30" s="45">
        <v>0.13281000000000001</v>
      </c>
      <c r="CF30" s="45">
        <v>0.13281000000000001</v>
      </c>
      <c r="CG30" s="45">
        <v>0.13281000000000001</v>
      </c>
      <c r="CH30" s="45">
        <v>0.13281000000000001</v>
      </c>
      <c r="CI30" s="45">
        <v>0.20333999999999999</v>
      </c>
      <c r="CJ30" s="45">
        <v>0.20333999999999999</v>
      </c>
      <c r="CK30" s="45">
        <v>0.20333999999999999</v>
      </c>
      <c r="CL30" s="45">
        <v>0.20333999999999999</v>
      </c>
      <c r="CM30" s="45">
        <v>0.20333999999999999</v>
      </c>
      <c r="CN30" s="45">
        <v>0.2989</v>
      </c>
      <c r="CO30" s="45">
        <v>0.2989</v>
      </c>
      <c r="CP30" s="45">
        <v>0.2989</v>
      </c>
      <c r="CQ30" s="45">
        <v>0.2989</v>
      </c>
      <c r="CR30" s="45">
        <v>0.2989</v>
      </c>
      <c r="CS30" s="45">
        <v>0.42181000000000002</v>
      </c>
      <c r="CT30" s="45">
        <v>0.42181000000000002</v>
      </c>
      <c r="CU30" s="45">
        <v>0.42181000000000002</v>
      </c>
      <c r="CV30" s="45">
        <v>0.42181000000000002</v>
      </c>
      <c r="CW30" s="45">
        <v>0.42181000000000002</v>
      </c>
      <c r="CX30" s="45">
        <v>1</v>
      </c>
    </row>
    <row r="31" spans="1:102" ht="14.25" customHeight="1" x14ac:dyDescent="0.3">
      <c r="A31" s="45" t="s">
        <v>178</v>
      </c>
      <c r="B31" s="45">
        <v>9.2100000000000001E-2</v>
      </c>
      <c r="C31" s="45">
        <v>1.729E-2</v>
      </c>
      <c r="D31" s="45">
        <v>1.729E-2</v>
      </c>
      <c r="E31" s="45">
        <v>1.729E-2</v>
      </c>
      <c r="F31" s="45">
        <v>1.729E-2</v>
      </c>
      <c r="G31" s="45">
        <v>3.48E-3</v>
      </c>
      <c r="H31" s="45">
        <v>3.48E-3</v>
      </c>
      <c r="I31" s="45">
        <v>3.48E-3</v>
      </c>
      <c r="J31" s="45">
        <v>3.48E-3</v>
      </c>
      <c r="K31" s="45">
        <v>3.48E-3</v>
      </c>
      <c r="L31" s="45">
        <v>2.33E-3</v>
      </c>
      <c r="M31" s="45">
        <v>2.33E-3</v>
      </c>
      <c r="N31" s="45">
        <v>2.33E-3</v>
      </c>
      <c r="O31" s="45">
        <v>2.33E-3</v>
      </c>
      <c r="P31" s="45">
        <v>2.33E-3</v>
      </c>
      <c r="Q31" s="45">
        <v>3.1800000000000001E-3</v>
      </c>
      <c r="R31" s="45">
        <v>3.1800000000000001E-3</v>
      </c>
      <c r="S31" s="45">
        <v>3.1800000000000001E-3</v>
      </c>
      <c r="T31" s="45">
        <v>3.1800000000000001E-3</v>
      </c>
      <c r="U31" s="45">
        <v>3.1800000000000001E-3</v>
      </c>
      <c r="V31" s="45">
        <v>5.7200000000000003E-3</v>
      </c>
      <c r="W31" s="45">
        <v>5.7200000000000003E-3</v>
      </c>
      <c r="X31" s="45">
        <v>5.7200000000000003E-3</v>
      </c>
      <c r="Y31" s="45">
        <v>5.7200000000000003E-3</v>
      </c>
      <c r="Z31" s="45">
        <v>5.7200000000000003E-3</v>
      </c>
      <c r="AA31" s="45">
        <v>8.4399999999999996E-3</v>
      </c>
      <c r="AB31" s="45">
        <v>8.4399999999999996E-3</v>
      </c>
      <c r="AC31" s="45">
        <v>8.4399999999999996E-3</v>
      </c>
      <c r="AD31" s="45">
        <v>8.4399999999999996E-3</v>
      </c>
      <c r="AE31" s="45">
        <v>8.4399999999999996E-3</v>
      </c>
      <c r="AF31" s="45">
        <v>1.179E-2</v>
      </c>
      <c r="AG31" s="45">
        <v>1.179E-2</v>
      </c>
      <c r="AH31" s="45">
        <v>1.179E-2</v>
      </c>
      <c r="AI31" s="45">
        <v>1.179E-2</v>
      </c>
      <c r="AJ31" s="45">
        <v>1.179E-2</v>
      </c>
      <c r="AK31" s="45">
        <v>1.307E-2</v>
      </c>
      <c r="AL31" s="45">
        <v>1.307E-2</v>
      </c>
      <c r="AM31" s="45">
        <v>1.307E-2</v>
      </c>
      <c r="AN31" s="45">
        <v>1.307E-2</v>
      </c>
      <c r="AO31" s="45">
        <v>1.307E-2</v>
      </c>
      <c r="AP31" s="45">
        <v>1.3100000000000001E-2</v>
      </c>
      <c r="AQ31" s="45">
        <v>1.3100000000000001E-2</v>
      </c>
      <c r="AR31" s="45">
        <v>1.3100000000000001E-2</v>
      </c>
      <c r="AS31" s="45">
        <v>1.3100000000000001E-2</v>
      </c>
      <c r="AT31" s="45">
        <v>1.3100000000000001E-2</v>
      </c>
      <c r="AU31" s="45">
        <v>1.3339999999999999E-2</v>
      </c>
      <c r="AV31" s="45">
        <v>1.3339999999999999E-2</v>
      </c>
      <c r="AW31" s="45">
        <v>1.3339999999999999E-2</v>
      </c>
      <c r="AX31" s="45">
        <v>1.3339999999999999E-2</v>
      </c>
      <c r="AY31" s="45">
        <v>1.3339999999999999E-2</v>
      </c>
      <c r="AZ31" s="45">
        <v>1.5630000000000002E-2</v>
      </c>
      <c r="BA31" s="45">
        <v>1.5630000000000002E-2</v>
      </c>
      <c r="BB31" s="45">
        <v>1.5630000000000002E-2</v>
      </c>
      <c r="BC31" s="45">
        <v>1.5630000000000002E-2</v>
      </c>
      <c r="BD31" s="45">
        <v>1.5630000000000002E-2</v>
      </c>
      <c r="BE31" s="45">
        <v>2.0809999999999999E-2</v>
      </c>
      <c r="BF31" s="45">
        <v>2.0809999999999999E-2</v>
      </c>
      <c r="BG31" s="45">
        <v>2.0809999999999999E-2</v>
      </c>
      <c r="BH31" s="45">
        <v>2.0809999999999999E-2</v>
      </c>
      <c r="BI31" s="45">
        <v>2.0809999999999999E-2</v>
      </c>
      <c r="BJ31" s="45">
        <v>2.7019999999999999E-2</v>
      </c>
      <c r="BK31" s="45">
        <v>2.7019999999999999E-2</v>
      </c>
      <c r="BL31" s="45">
        <v>2.7019999999999999E-2</v>
      </c>
      <c r="BM31" s="45">
        <v>2.7019999999999999E-2</v>
      </c>
      <c r="BN31" s="45">
        <v>2.7019999999999999E-2</v>
      </c>
      <c r="BO31" s="45">
        <v>4.1169999999999998E-2</v>
      </c>
      <c r="BP31" s="45">
        <v>4.1169999999999998E-2</v>
      </c>
      <c r="BQ31" s="45">
        <v>4.1169999999999998E-2</v>
      </c>
      <c r="BR31" s="45">
        <v>4.1169999999999998E-2</v>
      </c>
      <c r="BS31" s="45">
        <v>4.1169999999999998E-2</v>
      </c>
      <c r="BT31" s="45">
        <v>6.3780000000000003E-2</v>
      </c>
      <c r="BU31" s="45">
        <v>6.3780000000000003E-2</v>
      </c>
      <c r="BV31" s="45">
        <v>6.3780000000000003E-2</v>
      </c>
      <c r="BW31" s="45">
        <v>6.3780000000000003E-2</v>
      </c>
      <c r="BX31" s="45">
        <v>6.3780000000000003E-2</v>
      </c>
      <c r="BY31" s="45">
        <v>9.7070000000000004E-2</v>
      </c>
      <c r="BZ31" s="45">
        <v>9.7070000000000004E-2</v>
      </c>
      <c r="CA31" s="45">
        <v>9.7070000000000004E-2</v>
      </c>
      <c r="CB31" s="45">
        <v>9.7070000000000004E-2</v>
      </c>
      <c r="CC31" s="45">
        <v>9.7070000000000004E-2</v>
      </c>
      <c r="CD31" s="45">
        <v>0.14605000000000001</v>
      </c>
      <c r="CE31" s="45">
        <v>0.14605000000000001</v>
      </c>
      <c r="CF31" s="45">
        <v>0.14605000000000001</v>
      </c>
      <c r="CG31" s="45">
        <v>0.14605000000000001</v>
      </c>
      <c r="CH31" s="45">
        <v>0.14605000000000001</v>
      </c>
      <c r="CI31" s="45">
        <v>0.21403</v>
      </c>
      <c r="CJ31" s="45">
        <v>0.21403</v>
      </c>
      <c r="CK31" s="45">
        <v>0.21403</v>
      </c>
      <c r="CL31" s="45">
        <v>0.21403</v>
      </c>
      <c r="CM31" s="45">
        <v>0.21403</v>
      </c>
      <c r="CN31" s="45">
        <v>0.30549999999999999</v>
      </c>
      <c r="CO31" s="45">
        <v>0.30549999999999999</v>
      </c>
      <c r="CP31" s="45">
        <v>0.30549999999999999</v>
      </c>
      <c r="CQ31" s="45">
        <v>0.30549999999999999</v>
      </c>
      <c r="CR31" s="45">
        <v>0.30549999999999999</v>
      </c>
      <c r="CS31" s="45">
        <v>0.42458000000000001</v>
      </c>
      <c r="CT31" s="45">
        <v>0.42458000000000001</v>
      </c>
      <c r="CU31" s="45">
        <v>0.42458000000000001</v>
      </c>
      <c r="CV31" s="45">
        <v>0.42458000000000001</v>
      </c>
      <c r="CW31" s="45">
        <v>0.42458000000000001</v>
      </c>
      <c r="CX31" s="45">
        <v>1</v>
      </c>
    </row>
    <row r="32" spans="1:102" ht="14.25" customHeight="1" x14ac:dyDescent="0.3">
      <c r="A32" s="45" t="s">
        <v>180</v>
      </c>
      <c r="B32" s="45">
        <v>4.6499999999999996E-3</v>
      </c>
      <c r="C32" s="45">
        <v>1.7000000000000001E-4</v>
      </c>
      <c r="D32" s="45">
        <v>1.7000000000000001E-4</v>
      </c>
      <c r="E32" s="45">
        <v>1.7000000000000001E-4</v>
      </c>
      <c r="F32" s="45">
        <v>1.7000000000000001E-4</v>
      </c>
      <c r="G32" s="45">
        <v>1.2E-4</v>
      </c>
      <c r="H32" s="45">
        <v>1.2E-4</v>
      </c>
      <c r="I32" s="45">
        <v>1.2E-4</v>
      </c>
      <c r="J32" s="45">
        <v>1.2E-4</v>
      </c>
      <c r="K32" s="45">
        <v>1.2E-4</v>
      </c>
      <c r="L32" s="45">
        <v>1.1E-4</v>
      </c>
      <c r="M32" s="45">
        <v>1.1E-4</v>
      </c>
      <c r="N32" s="45">
        <v>1.1E-4</v>
      </c>
      <c r="O32" s="45">
        <v>1.1E-4</v>
      </c>
      <c r="P32" s="45">
        <v>1.1E-4</v>
      </c>
      <c r="Q32" s="45">
        <v>2.5000000000000001E-4</v>
      </c>
      <c r="R32" s="45">
        <v>2.5000000000000001E-4</v>
      </c>
      <c r="S32" s="45">
        <v>2.5000000000000001E-4</v>
      </c>
      <c r="T32" s="45">
        <v>2.5000000000000001E-4</v>
      </c>
      <c r="U32" s="45">
        <v>2.5000000000000001E-4</v>
      </c>
      <c r="V32" s="45">
        <v>2.9E-4</v>
      </c>
      <c r="W32" s="45">
        <v>2.9E-4</v>
      </c>
      <c r="X32" s="45">
        <v>2.9E-4</v>
      </c>
      <c r="Y32" s="45">
        <v>2.9E-4</v>
      </c>
      <c r="Z32" s="45">
        <v>2.9E-4</v>
      </c>
      <c r="AA32" s="45">
        <v>3.1E-4</v>
      </c>
      <c r="AB32" s="45">
        <v>3.1E-4</v>
      </c>
      <c r="AC32" s="45">
        <v>3.1E-4</v>
      </c>
      <c r="AD32" s="45">
        <v>3.1E-4</v>
      </c>
      <c r="AE32" s="45">
        <v>3.1E-4</v>
      </c>
      <c r="AF32" s="45">
        <v>4.0000000000000002E-4</v>
      </c>
      <c r="AG32" s="45">
        <v>4.0000000000000002E-4</v>
      </c>
      <c r="AH32" s="45">
        <v>4.0000000000000002E-4</v>
      </c>
      <c r="AI32" s="45">
        <v>4.0000000000000002E-4</v>
      </c>
      <c r="AJ32" s="45">
        <v>4.0000000000000002E-4</v>
      </c>
      <c r="AK32" s="45">
        <v>5.8E-4</v>
      </c>
      <c r="AL32" s="45">
        <v>5.8E-4</v>
      </c>
      <c r="AM32" s="45">
        <v>5.8E-4</v>
      </c>
      <c r="AN32" s="45">
        <v>5.8E-4</v>
      </c>
      <c r="AO32" s="45">
        <v>5.8E-4</v>
      </c>
      <c r="AP32" s="45">
        <v>9.6000000000000002E-4</v>
      </c>
      <c r="AQ32" s="45">
        <v>9.6000000000000002E-4</v>
      </c>
      <c r="AR32" s="45">
        <v>9.6000000000000002E-4</v>
      </c>
      <c r="AS32" s="45">
        <v>9.6000000000000002E-4</v>
      </c>
      <c r="AT32" s="45">
        <v>9.6000000000000002E-4</v>
      </c>
      <c r="AU32" s="45">
        <v>1.6900000000000001E-3</v>
      </c>
      <c r="AV32" s="45">
        <v>1.6900000000000001E-3</v>
      </c>
      <c r="AW32" s="45">
        <v>1.6900000000000001E-3</v>
      </c>
      <c r="AX32" s="45">
        <v>1.6900000000000001E-3</v>
      </c>
      <c r="AY32" s="45">
        <v>1.6900000000000001E-3</v>
      </c>
      <c r="AZ32" s="45">
        <v>2.5300000000000001E-3</v>
      </c>
      <c r="BA32" s="45">
        <v>2.5300000000000001E-3</v>
      </c>
      <c r="BB32" s="45">
        <v>2.5300000000000001E-3</v>
      </c>
      <c r="BC32" s="45">
        <v>2.5300000000000001E-3</v>
      </c>
      <c r="BD32" s="45">
        <v>2.5300000000000001E-3</v>
      </c>
      <c r="BE32" s="45">
        <v>3.9100000000000003E-3</v>
      </c>
      <c r="BF32" s="45">
        <v>3.9100000000000003E-3</v>
      </c>
      <c r="BG32" s="45">
        <v>3.9100000000000003E-3</v>
      </c>
      <c r="BH32" s="45">
        <v>3.9100000000000003E-3</v>
      </c>
      <c r="BI32" s="45">
        <v>3.9100000000000003E-3</v>
      </c>
      <c r="BJ32" s="45">
        <v>6.0400000000000002E-3</v>
      </c>
      <c r="BK32" s="45">
        <v>6.0400000000000002E-3</v>
      </c>
      <c r="BL32" s="45">
        <v>6.0400000000000002E-3</v>
      </c>
      <c r="BM32" s="45">
        <v>6.0400000000000002E-3</v>
      </c>
      <c r="BN32" s="45">
        <v>6.0400000000000002E-3</v>
      </c>
      <c r="BO32" s="45">
        <v>9.8700000000000003E-3</v>
      </c>
      <c r="BP32" s="45">
        <v>9.8700000000000003E-3</v>
      </c>
      <c r="BQ32" s="45">
        <v>9.8700000000000003E-3</v>
      </c>
      <c r="BR32" s="45">
        <v>9.8700000000000003E-3</v>
      </c>
      <c r="BS32" s="45">
        <v>9.8700000000000003E-3</v>
      </c>
      <c r="BT32" s="45">
        <v>1.6250000000000001E-2</v>
      </c>
      <c r="BU32" s="45">
        <v>1.6250000000000001E-2</v>
      </c>
      <c r="BV32" s="45">
        <v>1.6250000000000001E-2</v>
      </c>
      <c r="BW32" s="45">
        <v>1.6250000000000001E-2</v>
      </c>
      <c r="BX32" s="45">
        <v>1.6250000000000001E-2</v>
      </c>
      <c r="BY32" s="45">
        <v>2.682E-2</v>
      </c>
      <c r="BZ32" s="45">
        <v>2.682E-2</v>
      </c>
      <c r="CA32" s="45">
        <v>2.682E-2</v>
      </c>
      <c r="CB32" s="45">
        <v>2.682E-2</v>
      </c>
      <c r="CC32" s="45">
        <v>2.682E-2</v>
      </c>
      <c r="CD32" s="45">
        <v>4.7890000000000002E-2</v>
      </c>
      <c r="CE32" s="45">
        <v>4.7890000000000002E-2</v>
      </c>
      <c r="CF32" s="45">
        <v>4.7890000000000002E-2</v>
      </c>
      <c r="CG32" s="45">
        <v>4.7890000000000002E-2</v>
      </c>
      <c r="CH32" s="45">
        <v>4.7890000000000002E-2</v>
      </c>
      <c r="CI32" s="45">
        <v>8.4190000000000001E-2</v>
      </c>
      <c r="CJ32" s="45">
        <v>8.4190000000000001E-2</v>
      </c>
      <c r="CK32" s="45">
        <v>8.4190000000000001E-2</v>
      </c>
      <c r="CL32" s="45">
        <v>8.4190000000000001E-2</v>
      </c>
      <c r="CM32" s="45">
        <v>8.4190000000000001E-2</v>
      </c>
      <c r="CN32" s="45">
        <v>0.14568999999999999</v>
      </c>
      <c r="CO32" s="45">
        <v>0.14568999999999999</v>
      </c>
      <c r="CP32" s="45">
        <v>0.14568999999999999</v>
      </c>
      <c r="CQ32" s="45">
        <v>0.14568999999999999</v>
      </c>
      <c r="CR32" s="45">
        <v>0.14568999999999999</v>
      </c>
      <c r="CS32" s="45">
        <v>0.24817</v>
      </c>
      <c r="CT32" s="45">
        <v>0.24817</v>
      </c>
      <c r="CU32" s="45">
        <v>0.24817</v>
      </c>
      <c r="CV32" s="45">
        <v>0.24817</v>
      </c>
      <c r="CW32" s="45">
        <v>0.24817</v>
      </c>
      <c r="CX32" s="45">
        <v>1</v>
      </c>
    </row>
    <row r="33" spans="1:102" ht="14.25" customHeight="1" x14ac:dyDescent="0.3">
      <c r="A33" s="45" t="s">
        <v>183</v>
      </c>
      <c r="B33" s="45">
        <v>1.8759999999999999E-2</v>
      </c>
      <c r="C33" s="45">
        <v>1.07E-3</v>
      </c>
      <c r="D33" s="45">
        <v>1.07E-3</v>
      </c>
      <c r="E33" s="45">
        <v>1.07E-3</v>
      </c>
      <c r="F33" s="45">
        <v>1.07E-3</v>
      </c>
      <c r="G33" s="45">
        <v>2.5000000000000001E-4</v>
      </c>
      <c r="H33" s="45">
        <v>2.5000000000000001E-4</v>
      </c>
      <c r="I33" s="45">
        <v>2.5000000000000001E-4</v>
      </c>
      <c r="J33" s="45">
        <v>2.5000000000000001E-4</v>
      </c>
      <c r="K33" s="45">
        <v>2.5000000000000001E-4</v>
      </c>
      <c r="L33" s="45">
        <v>4.8000000000000001E-4</v>
      </c>
      <c r="M33" s="45">
        <v>4.8000000000000001E-4</v>
      </c>
      <c r="N33" s="45">
        <v>4.8000000000000001E-4</v>
      </c>
      <c r="O33" s="45">
        <v>4.8000000000000001E-4</v>
      </c>
      <c r="P33" s="45">
        <v>4.8000000000000001E-4</v>
      </c>
      <c r="Q33" s="45">
        <v>5.2999999999999998E-4</v>
      </c>
      <c r="R33" s="45">
        <v>5.2999999999999998E-4</v>
      </c>
      <c r="S33" s="45">
        <v>5.2999999999999998E-4</v>
      </c>
      <c r="T33" s="45">
        <v>5.2999999999999998E-4</v>
      </c>
      <c r="U33" s="45">
        <v>5.2999999999999998E-4</v>
      </c>
      <c r="V33" s="45">
        <v>7.5000000000000002E-4</v>
      </c>
      <c r="W33" s="45">
        <v>7.5000000000000002E-4</v>
      </c>
      <c r="X33" s="45">
        <v>7.5000000000000002E-4</v>
      </c>
      <c r="Y33" s="45">
        <v>7.5000000000000002E-4</v>
      </c>
      <c r="Z33" s="45">
        <v>7.5000000000000002E-4</v>
      </c>
      <c r="AA33" s="45">
        <v>7.6999999999999996E-4</v>
      </c>
      <c r="AB33" s="45">
        <v>7.6999999999999996E-4</v>
      </c>
      <c r="AC33" s="45">
        <v>7.6999999999999996E-4</v>
      </c>
      <c r="AD33" s="45">
        <v>7.6999999999999996E-4</v>
      </c>
      <c r="AE33" s="45">
        <v>7.6999999999999996E-4</v>
      </c>
      <c r="AF33" s="45">
        <v>1.3799999999999999E-3</v>
      </c>
      <c r="AG33" s="45">
        <v>1.3799999999999999E-3</v>
      </c>
      <c r="AH33" s="45">
        <v>1.3799999999999999E-3</v>
      </c>
      <c r="AI33" s="45">
        <v>1.3799999999999999E-3</v>
      </c>
      <c r="AJ33" s="45">
        <v>1.3799999999999999E-3</v>
      </c>
      <c r="AK33" s="45">
        <v>2.0799999999999998E-3</v>
      </c>
      <c r="AL33" s="45">
        <v>2.0799999999999998E-3</v>
      </c>
      <c r="AM33" s="45">
        <v>2.0799999999999998E-3</v>
      </c>
      <c r="AN33" s="45">
        <v>2.0799999999999998E-3</v>
      </c>
      <c r="AO33" s="45">
        <v>2.0799999999999998E-3</v>
      </c>
      <c r="AP33" s="45">
        <v>2.0500000000000002E-3</v>
      </c>
      <c r="AQ33" s="45">
        <v>2.0500000000000002E-3</v>
      </c>
      <c r="AR33" s="45">
        <v>2.0500000000000002E-3</v>
      </c>
      <c r="AS33" s="45">
        <v>2.0500000000000002E-3</v>
      </c>
      <c r="AT33" s="45">
        <v>2.0500000000000002E-3</v>
      </c>
      <c r="AU33" s="45">
        <v>3.7399999999999998E-3</v>
      </c>
      <c r="AV33" s="45">
        <v>3.7399999999999998E-3</v>
      </c>
      <c r="AW33" s="45">
        <v>3.7399999999999998E-3</v>
      </c>
      <c r="AX33" s="45">
        <v>3.7399999999999998E-3</v>
      </c>
      <c r="AY33" s="45">
        <v>3.7399999999999998E-3</v>
      </c>
      <c r="AZ33" s="45">
        <v>5.4999999999999997E-3</v>
      </c>
      <c r="BA33" s="45">
        <v>5.4999999999999997E-3</v>
      </c>
      <c r="BB33" s="45">
        <v>5.4999999999999997E-3</v>
      </c>
      <c r="BC33" s="45">
        <v>5.4999999999999997E-3</v>
      </c>
      <c r="BD33" s="45">
        <v>5.4999999999999997E-3</v>
      </c>
      <c r="BE33" s="45">
        <v>6.6899999999999998E-3</v>
      </c>
      <c r="BF33" s="45">
        <v>6.6899999999999998E-3</v>
      </c>
      <c r="BG33" s="45">
        <v>6.6899999999999998E-3</v>
      </c>
      <c r="BH33" s="45">
        <v>6.6899999999999998E-3</v>
      </c>
      <c r="BI33" s="45">
        <v>6.6899999999999998E-3</v>
      </c>
      <c r="BJ33" s="45">
        <v>1.107E-2</v>
      </c>
      <c r="BK33" s="45">
        <v>1.107E-2</v>
      </c>
      <c r="BL33" s="45">
        <v>1.107E-2</v>
      </c>
      <c r="BM33" s="45">
        <v>1.107E-2</v>
      </c>
      <c r="BN33" s="45">
        <v>1.107E-2</v>
      </c>
      <c r="BO33" s="45">
        <v>2.2669999999999999E-2</v>
      </c>
      <c r="BP33" s="45">
        <v>2.2669999999999999E-2</v>
      </c>
      <c r="BQ33" s="45">
        <v>2.2669999999999999E-2</v>
      </c>
      <c r="BR33" s="45">
        <v>2.2669999999999999E-2</v>
      </c>
      <c r="BS33" s="45">
        <v>2.2669999999999999E-2</v>
      </c>
      <c r="BT33" s="45">
        <v>3.7659999999999999E-2</v>
      </c>
      <c r="BU33" s="45">
        <v>3.7659999999999999E-2</v>
      </c>
      <c r="BV33" s="45">
        <v>3.7659999999999999E-2</v>
      </c>
      <c r="BW33" s="45">
        <v>3.7659999999999999E-2</v>
      </c>
      <c r="BX33" s="45">
        <v>3.7659999999999999E-2</v>
      </c>
      <c r="BY33" s="45">
        <v>5.688E-2</v>
      </c>
      <c r="BZ33" s="45">
        <v>5.688E-2</v>
      </c>
      <c r="CA33" s="45">
        <v>5.688E-2</v>
      </c>
      <c r="CB33" s="45">
        <v>5.688E-2</v>
      </c>
      <c r="CC33" s="45">
        <v>5.688E-2</v>
      </c>
      <c r="CD33" s="45">
        <v>9.357E-2</v>
      </c>
      <c r="CE33" s="45">
        <v>9.357E-2</v>
      </c>
      <c r="CF33" s="45">
        <v>9.357E-2</v>
      </c>
      <c r="CG33" s="45">
        <v>9.357E-2</v>
      </c>
      <c r="CH33" s="45">
        <v>9.357E-2</v>
      </c>
      <c r="CI33" s="45">
        <v>0.14935000000000001</v>
      </c>
      <c r="CJ33" s="45">
        <v>0.14935000000000001</v>
      </c>
      <c r="CK33" s="45">
        <v>0.14935000000000001</v>
      </c>
      <c r="CL33" s="45">
        <v>0.14935000000000001</v>
      </c>
      <c r="CM33" s="45">
        <v>0.14935000000000001</v>
      </c>
      <c r="CN33" s="45">
        <v>0.23130000000000001</v>
      </c>
      <c r="CO33" s="45">
        <v>0.23130000000000001</v>
      </c>
      <c r="CP33" s="45">
        <v>0.23130000000000001</v>
      </c>
      <c r="CQ33" s="45">
        <v>0.23130000000000001</v>
      </c>
      <c r="CR33" s="45">
        <v>0.23130000000000001</v>
      </c>
      <c r="CS33" s="45">
        <v>0.34756999999999999</v>
      </c>
      <c r="CT33" s="45">
        <v>0.34756999999999999</v>
      </c>
      <c r="CU33" s="45">
        <v>0.34756999999999999</v>
      </c>
      <c r="CV33" s="45">
        <v>0.34756999999999999</v>
      </c>
      <c r="CW33" s="45">
        <v>0.34756999999999999</v>
      </c>
      <c r="CX33" s="45">
        <v>1</v>
      </c>
    </row>
    <row r="34" spans="1:102" ht="14.25" customHeight="1" x14ac:dyDescent="0.3">
      <c r="A34" s="45" t="s">
        <v>185</v>
      </c>
      <c r="B34" s="45">
        <v>0.11719</v>
      </c>
      <c r="C34" s="45">
        <v>1.8440000000000002E-2</v>
      </c>
      <c r="D34" s="45">
        <v>1.8440000000000002E-2</v>
      </c>
      <c r="E34" s="45">
        <v>1.8440000000000002E-2</v>
      </c>
      <c r="F34" s="45">
        <v>1.8440000000000002E-2</v>
      </c>
      <c r="G34" s="45">
        <v>4.3499999999999997E-3</v>
      </c>
      <c r="H34" s="45">
        <v>4.3499999999999997E-3</v>
      </c>
      <c r="I34" s="45">
        <v>4.3499999999999997E-3</v>
      </c>
      <c r="J34" s="45">
        <v>4.3499999999999997E-3</v>
      </c>
      <c r="K34" s="45">
        <v>4.3499999999999997E-3</v>
      </c>
      <c r="L34" s="45">
        <v>3.1099999999999999E-3</v>
      </c>
      <c r="M34" s="45">
        <v>3.1099999999999999E-3</v>
      </c>
      <c r="N34" s="45">
        <v>3.1099999999999999E-3</v>
      </c>
      <c r="O34" s="45">
        <v>3.1099999999999999E-3</v>
      </c>
      <c r="P34" s="45">
        <v>3.1099999999999999E-3</v>
      </c>
      <c r="Q34" s="45">
        <v>3.7000000000000002E-3</v>
      </c>
      <c r="R34" s="45">
        <v>3.7000000000000002E-3</v>
      </c>
      <c r="S34" s="45">
        <v>3.7000000000000002E-3</v>
      </c>
      <c r="T34" s="45">
        <v>3.7000000000000002E-3</v>
      </c>
      <c r="U34" s="45">
        <v>3.7000000000000002E-3</v>
      </c>
      <c r="V34" s="45">
        <v>6.1500000000000001E-3</v>
      </c>
      <c r="W34" s="45">
        <v>6.1500000000000001E-3</v>
      </c>
      <c r="X34" s="45">
        <v>6.1500000000000001E-3</v>
      </c>
      <c r="Y34" s="45">
        <v>6.1500000000000001E-3</v>
      </c>
      <c r="Z34" s="45">
        <v>6.1500000000000001E-3</v>
      </c>
      <c r="AA34" s="45">
        <v>9.5399999999999999E-3</v>
      </c>
      <c r="AB34" s="45">
        <v>9.5399999999999999E-3</v>
      </c>
      <c r="AC34" s="45">
        <v>9.5399999999999999E-3</v>
      </c>
      <c r="AD34" s="45">
        <v>9.5399999999999999E-3</v>
      </c>
      <c r="AE34" s="45">
        <v>9.5399999999999999E-3</v>
      </c>
      <c r="AF34" s="45">
        <v>1.487E-2</v>
      </c>
      <c r="AG34" s="45">
        <v>1.487E-2</v>
      </c>
      <c r="AH34" s="45">
        <v>1.487E-2</v>
      </c>
      <c r="AI34" s="45">
        <v>1.487E-2</v>
      </c>
      <c r="AJ34" s="45">
        <v>1.487E-2</v>
      </c>
      <c r="AK34" s="45">
        <v>1.7760000000000001E-2</v>
      </c>
      <c r="AL34" s="45">
        <v>1.7760000000000001E-2</v>
      </c>
      <c r="AM34" s="45">
        <v>1.7760000000000001E-2</v>
      </c>
      <c r="AN34" s="45">
        <v>1.7760000000000001E-2</v>
      </c>
      <c r="AO34" s="45">
        <v>1.7760000000000001E-2</v>
      </c>
      <c r="AP34" s="45">
        <v>1.7260000000000001E-2</v>
      </c>
      <c r="AQ34" s="45">
        <v>1.7260000000000001E-2</v>
      </c>
      <c r="AR34" s="45">
        <v>1.7260000000000001E-2</v>
      </c>
      <c r="AS34" s="45">
        <v>1.7260000000000001E-2</v>
      </c>
      <c r="AT34" s="45">
        <v>1.7260000000000001E-2</v>
      </c>
      <c r="AU34" s="45">
        <v>1.6459999999999999E-2</v>
      </c>
      <c r="AV34" s="45">
        <v>1.6459999999999999E-2</v>
      </c>
      <c r="AW34" s="45">
        <v>1.6459999999999999E-2</v>
      </c>
      <c r="AX34" s="45">
        <v>1.6459999999999999E-2</v>
      </c>
      <c r="AY34" s="45">
        <v>1.6459999999999999E-2</v>
      </c>
      <c r="AZ34" s="45">
        <v>1.7989999999999999E-2</v>
      </c>
      <c r="BA34" s="45">
        <v>1.7989999999999999E-2</v>
      </c>
      <c r="BB34" s="45">
        <v>1.7989999999999999E-2</v>
      </c>
      <c r="BC34" s="45">
        <v>1.7989999999999999E-2</v>
      </c>
      <c r="BD34" s="45">
        <v>1.7989999999999999E-2</v>
      </c>
      <c r="BE34" s="45">
        <v>2.3189999999999999E-2</v>
      </c>
      <c r="BF34" s="45">
        <v>2.3189999999999999E-2</v>
      </c>
      <c r="BG34" s="45">
        <v>2.3189999999999999E-2</v>
      </c>
      <c r="BH34" s="45">
        <v>2.3189999999999999E-2</v>
      </c>
      <c r="BI34" s="45">
        <v>2.3189999999999999E-2</v>
      </c>
      <c r="BJ34" s="45">
        <v>2.895E-2</v>
      </c>
      <c r="BK34" s="45">
        <v>2.895E-2</v>
      </c>
      <c r="BL34" s="45">
        <v>2.895E-2</v>
      </c>
      <c r="BM34" s="45">
        <v>2.895E-2</v>
      </c>
      <c r="BN34" s="45">
        <v>2.895E-2</v>
      </c>
      <c r="BO34" s="45">
        <v>4.3409999999999997E-2</v>
      </c>
      <c r="BP34" s="45">
        <v>4.3409999999999997E-2</v>
      </c>
      <c r="BQ34" s="45">
        <v>4.3409999999999997E-2</v>
      </c>
      <c r="BR34" s="45">
        <v>4.3409999999999997E-2</v>
      </c>
      <c r="BS34" s="45">
        <v>4.3409999999999997E-2</v>
      </c>
      <c r="BT34" s="45">
        <v>6.6430000000000003E-2</v>
      </c>
      <c r="BU34" s="45">
        <v>6.6430000000000003E-2</v>
      </c>
      <c r="BV34" s="45">
        <v>6.6430000000000003E-2</v>
      </c>
      <c r="BW34" s="45">
        <v>6.6430000000000003E-2</v>
      </c>
      <c r="BX34" s="45">
        <v>6.6430000000000003E-2</v>
      </c>
      <c r="BY34" s="45">
        <v>9.9830000000000002E-2</v>
      </c>
      <c r="BZ34" s="45">
        <v>9.9830000000000002E-2</v>
      </c>
      <c r="CA34" s="45">
        <v>9.9830000000000002E-2</v>
      </c>
      <c r="CB34" s="45">
        <v>9.9830000000000002E-2</v>
      </c>
      <c r="CC34" s="45">
        <v>9.9830000000000002E-2</v>
      </c>
      <c r="CD34" s="45">
        <v>0.14871999999999999</v>
      </c>
      <c r="CE34" s="45">
        <v>0.14871999999999999</v>
      </c>
      <c r="CF34" s="45">
        <v>0.14871999999999999</v>
      </c>
      <c r="CG34" s="45">
        <v>0.14871999999999999</v>
      </c>
      <c r="CH34" s="45">
        <v>0.14871999999999999</v>
      </c>
      <c r="CI34" s="45">
        <v>0.21651000000000001</v>
      </c>
      <c r="CJ34" s="45">
        <v>0.21651000000000001</v>
      </c>
      <c r="CK34" s="45">
        <v>0.21651000000000001</v>
      </c>
      <c r="CL34" s="45">
        <v>0.21651000000000001</v>
      </c>
      <c r="CM34" s="45">
        <v>0.21651000000000001</v>
      </c>
      <c r="CN34" s="45">
        <v>0.30758999999999997</v>
      </c>
      <c r="CO34" s="45">
        <v>0.30758999999999997</v>
      </c>
      <c r="CP34" s="45">
        <v>0.30758999999999997</v>
      </c>
      <c r="CQ34" s="45">
        <v>0.30758999999999997</v>
      </c>
      <c r="CR34" s="45">
        <v>0.30758999999999997</v>
      </c>
      <c r="CS34" s="45">
        <v>0.42624000000000001</v>
      </c>
      <c r="CT34" s="45">
        <v>0.42624000000000001</v>
      </c>
      <c r="CU34" s="45">
        <v>0.42624000000000001</v>
      </c>
      <c r="CV34" s="45">
        <v>0.42624000000000001</v>
      </c>
      <c r="CW34" s="45">
        <v>0.42624000000000001</v>
      </c>
      <c r="CX34" s="45">
        <v>1</v>
      </c>
    </row>
    <row r="35" spans="1:102" ht="14.25" customHeight="1" x14ac:dyDescent="0.3">
      <c r="A35" s="45" t="s">
        <v>187</v>
      </c>
      <c r="B35" s="45">
        <v>0.12626000000000001</v>
      </c>
      <c r="C35" s="45">
        <v>2.656E-2</v>
      </c>
      <c r="D35" s="45">
        <v>2.656E-2</v>
      </c>
      <c r="E35" s="45">
        <v>2.656E-2</v>
      </c>
      <c r="F35" s="45">
        <v>2.656E-2</v>
      </c>
      <c r="G35" s="45">
        <v>4.7099999999999998E-3</v>
      </c>
      <c r="H35" s="45">
        <v>4.7099999999999998E-3</v>
      </c>
      <c r="I35" s="45">
        <v>4.7099999999999998E-3</v>
      </c>
      <c r="J35" s="45">
        <v>4.7099999999999998E-3</v>
      </c>
      <c r="K35" s="45">
        <v>4.7099999999999998E-3</v>
      </c>
      <c r="L35" s="45">
        <v>2.7399999999999998E-3</v>
      </c>
      <c r="M35" s="45">
        <v>2.7399999999999998E-3</v>
      </c>
      <c r="N35" s="45">
        <v>2.7399999999999998E-3</v>
      </c>
      <c r="O35" s="45">
        <v>2.7399999999999998E-3</v>
      </c>
      <c r="P35" s="45">
        <v>2.7399999999999998E-3</v>
      </c>
      <c r="Q35" s="45">
        <v>3.7599999999999999E-3</v>
      </c>
      <c r="R35" s="45">
        <v>3.7599999999999999E-3</v>
      </c>
      <c r="S35" s="45">
        <v>3.7599999999999999E-3</v>
      </c>
      <c r="T35" s="45">
        <v>3.7599999999999999E-3</v>
      </c>
      <c r="U35" s="45">
        <v>3.7599999999999999E-3</v>
      </c>
      <c r="V35" s="45">
        <v>6.3E-3</v>
      </c>
      <c r="W35" s="45">
        <v>6.3E-3</v>
      </c>
      <c r="X35" s="45">
        <v>6.3E-3</v>
      </c>
      <c r="Y35" s="45">
        <v>6.3E-3</v>
      </c>
      <c r="Z35" s="45">
        <v>6.3E-3</v>
      </c>
      <c r="AA35" s="45">
        <v>8.2400000000000008E-3</v>
      </c>
      <c r="AB35" s="45">
        <v>8.2400000000000008E-3</v>
      </c>
      <c r="AC35" s="45">
        <v>8.2400000000000008E-3</v>
      </c>
      <c r="AD35" s="45">
        <v>8.2400000000000008E-3</v>
      </c>
      <c r="AE35" s="45">
        <v>8.2400000000000008E-3</v>
      </c>
      <c r="AF35" s="45">
        <v>9.5600000000000008E-3</v>
      </c>
      <c r="AG35" s="45">
        <v>9.5600000000000008E-3</v>
      </c>
      <c r="AH35" s="45">
        <v>9.5600000000000008E-3</v>
      </c>
      <c r="AI35" s="45">
        <v>9.5600000000000008E-3</v>
      </c>
      <c r="AJ35" s="45">
        <v>9.5600000000000008E-3</v>
      </c>
      <c r="AK35" s="45">
        <v>1.0500000000000001E-2</v>
      </c>
      <c r="AL35" s="45">
        <v>1.0500000000000001E-2</v>
      </c>
      <c r="AM35" s="45">
        <v>1.0500000000000001E-2</v>
      </c>
      <c r="AN35" s="45">
        <v>1.0500000000000001E-2</v>
      </c>
      <c r="AO35" s="45">
        <v>1.0500000000000001E-2</v>
      </c>
      <c r="AP35" s="45">
        <v>1.0829999999999999E-2</v>
      </c>
      <c r="AQ35" s="45">
        <v>1.0829999999999999E-2</v>
      </c>
      <c r="AR35" s="45">
        <v>1.0829999999999999E-2</v>
      </c>
      <c r="AS35" s="45">
        <v>1.0829999999999999E-2</v>
      </c>
      <c r="AT35" s="45">
        <v>1.0829999999999999E-2</v>
      </c>
      <c r="AU35" s="45">
        <v>1.172E-2</v>
      </c>
      <c r="AV35" s="45">
        <v>1.172E-2</v>
      </c>
      <c r="AW35" s="45">
        <v>1.172E-2</v>
      </c>
      <c r="AX35" s="45">
        <v>1.172E-2</v>
      </c>
      <c r="AY35" s="45">
        <v>1.172E-2</v>
      </c>
      <c r="AZ35" s="45">
        <v>1.486E-2</v>
      </c>
      <c r="BA35" s="45">
        <v>1.486E-2</v>
      </c>
      <c r="BB35" s="45">
        <v>1.486E-2</v>
      </c>
      <c r="BC35" s="45">
        <v>1.486E-2</v>
      </c>
      <c r="BD35" s="45">
        <v>1.486E-2</v>
      </c>
      <c r="BE35" s="45">
        <v>2.1239999999999998E-2</v>
      </c>
      <c r="BF35" s="45">
        <v>2.1239999999999998E-2</v>
      </c>
      <c r="BG35" s="45">
        <v>2.1239999999999998E-2</v>
      </c>
      <c r="BH35" s="45">
        <v>2.1239999999999998E-2</v>
      </c>
      <c r="BI35" s="45">
        <v>2.1239999999999998E-2</v>
      </c>
      <c r="BJ35" s="45">
        <v>2.7740000000000001E-2</v>
      </c>
      <c r="BK35" s="45">
        <v>2.7740000000000001E-2</v>
      </c>
      <c r="BL35" s="45">
        <v>2.7740000000000001E-2</v>
      </c>
      <c r="BM35" s="45">
        <v>2.7740000000000001E-2</v>
      </c>
      <c r="BN35" s="45">
        <v>2.7740000000000001E-2</v>
      </c>
      <c r="BO35" s="45">
        <v>4.3470000000000002E-2</v>
      </c>
      <c r="BP35" s="45">
        <v>4.3470000000000002E-2</v>
      </c>
      <c r="BQ35" s="45">
        <v>4.3470000000000002E-2</v>
      </c>
      <c r="BR35" s="45">
        <v>4.3470000000000002E-2</v>
      </c>
      <c r="BS35" s="45">
        <v>4.3470000000000002E-2</v>
      </c>
      <c r="BT35" s="45">
        <v>6.7400000000000002E-2</v>
      </c>
      <c r="BU35" s="45">
        <v>6.7400000000000002E-2</v>
      </c>
      <c r="BV35" s="45">
        <v>6.7400000000000002E-2</v>
      </c>
      <c r="BW35" s="45">
        <v>6.7400000000000002E-2</v>
      </c>
      <c r="BX35" s="45">
        <v>6.7400000000000002E-2</v>
      </c>
      <c r="BY35" s="45">
        <v>0.10195</v>
      </c>
      <c r="BZ35" s="45">
        <v>0.10195</v>
      </c>
      <c r="CA35" s="45">
        <v>0.10195</v>
      </c>
      <c r="CB35" s="45">
        <v>0.10195</v>
      </c>
      <c r="CC35" s="45">
        <v>0.10195</v>
      </c>
      <c r="CD35" s="45">
        <v>0.15126999999999999</v>
      </c>
      <c r="CE35" s="45">
        <v>0.15126999999999999</v>
      </c>
      <c r="CF35" s="45">
        <v>0.15126999999999999</v>
      </c>
      <c r="CG35" s="45">
        <v>0.15126999999999999</v>
      </c>
      <c r="CH35" s="45">
        <v>0.15126999999999999</v>
      </c>
      <c r="CI35" s="45">
        <v>0.21919</v>
      </c>
      <c r="CJ35" s="45">
        <v>0.21919</v>
      </c>
      <c r="CK35" s="45">
        <v>0.21919</v>
      </c>
      <c r="CL35" s="45">
        <v>0.21919</v>
      </c>
      <c r="CM35" s="45">
        <v>0.21919</v>
      </c>
      <c r="CN35" s="45">
        <v>0.31019000000000002</v>
      </c>
      <c r="CO35" s="45">
        <v>0.31019000000000002</v>
      </c>
      <c r="CP35" s="45">
        <v>0.31019000000000002</v>
      </c>
      <c r="CQ35" s="45">
        <v>0.31019000000000002</v>
      </c>
      <c r="CR35" s="45">
        <v>0.31019000000000002</v>
      </c>
      <c r="CS35" s="45">
        <v>0.42862</v>
      </c>
      <c r="CT35" s="45">
        <v>0.42862</v>
      </c>
      <c r="CU35" s="45">
        <v>0.42862</v>
      </c>
      <c r="CV35" s="45">
        <v>0.42862</v>
      </c>
      <c r="CW35" s="45">
        <v>0.42862</v>
      </c>
      <c r="CX35" s="45">
        <v>1</v>
      </c>
    </row>
    <row r="36" spans="1:102" ht="14.25" customHeight="1" x14ac:dyDescent="0.3">
      <c r="A36" s="45" t="s">
        <v>190</v>
      </c>
      <c r="B36" s="45">
        <v>1.6713667000000001E-2</v>
      </c>
      <c r="C36" s="45">
        <v>9.1033300000000004E-4</v>
      </c>
      <c r="D36" s="45">
        <v>9.1033300000000004E-4</v>
      </c>
      <c r="E36" s="45">
        <v>9.1033300000000004E-4</v>
      </c>
      <c r="F36" s="45">
        <v>9.1033300000000004E-4</v>
      </c>
      <c r="G36" s="45">
        <v>3.0566700000000003E-4</v>
      </c>
      <c r="H36" s="45">
        <v>3.0566700000000003E-4</v>
      </c>
      <c r="I36" s="45">
        <v>3.0566700000000003E-4</v>
      </c>
      <c r="J36" s="45">
        <v>3.0566700000000003E-4</v>
      </c>
      <c r="K36" s="45">
        <v>3.0566700000000003E-4</v>
      </c>
      <c r="L36" s="45">
        <v>3.2699999999999998E-4</v>
      </c>
      <c r="M36" s="45">
        <v>3.2699999999999998E-4</v>
      </c>
      <c r="N36" s="45">
        <v>3.2699999999999998E-4</v>
      </c>
      <c r="O36" s="45">
        <v>3.2699999999999998E-4</v>
      </c>
      <c r="P36" s="45">
        <v>3.2699999999999998E-4</v>
      </c>
      <c r="Q36" s="45">
        <v>5.5366699999999998E-4</v>
      </c>
      <c r="R36" s="45">
        <v>5.5366699999999998E-4</v>
      </c>
      <c r="S36" s="45">
        <v>5.5366699999999998E-4</v>
      </c>
      <c r="T36" s="45">
        <v>5.5366699999999998E-4</v>
      </c>
      <c r="U36" s="45">
        <v>5.5366699999999998E-4</v>
      </c>
      <c r="V36" s="45">
        <v>7.8866699999999995E-4</v>
      </c>
      <c r="W36" s="45">
        <v>7.8866699999999995E-4</v>
      </c>
      <c r="X36" s="45">
        <v>7.8866699999999995E-4</v>
      </c>
      <c r="Y36" s="45">
        <v>7.8866699999999995E-4</v>
      </c>
      <c r="Z36" s="45">
        <v>7.8866699999999995E-4</v>
      </c>
      <c r="AA36" s="45">
        <v>1.018333E-3</v>
      </c>
      <c r="AB36" s="45">
        <v>1.018333E-3</v>
      </c>
      <c r="AC36" s="45">
        <v>1.018333E-3</v>
      </c>
      <c r="AD36" s="45">
        <v>1.018333E-3</v>
      </c>
      <c r="AE36" s="45">
        <v>1.018333E-3</v>
      </c>
      <c r="AF36" s="45">
        <v>1.351E-3</v>
      </c>
      <c r="AG36" s="45">
        <v>1.351E-3</v>
      </c>
      <c r="AH36" s="45">
        <v>1.351E-3</v>
      </c>
      <c r="AI36" s="45">
        <v>1.351E-3</v>
      </c>
      <c r="AJ36" s="45">
        <v>1.351E-3</v>
      </c>
      <c r="AK36" s="45">
        <v>1.8489999999999999E-3</v>
      </c>
      <c r="AL36" s="45">
        <v>1.8489999999999999E-3</v>
      </c>
      <c r="AM36" s="45">
        <v>1.8489999999999999E-3</v>
      </c>
      <c r="AN36" s="45">
        <v>1.8489999999999999E-3</v>
      </c>
      <c r="AO36" s="45">
        <v>1.8489999999999999E-3</v>
      </c>
      <c r="AP36" s="45">
        <v>2.4580000000000001E-3</v>
      </c>
      <c r="AQ36" s="45">
        <v>2.4580000000000001E-3</v>
      </c>
      <c r="AR36" s="45">
        <v>2.4580000000000001E-3</v>
      </c>
      <c r="AS36" s="45">
        <v>2.4580000000000001E-3</v>
      </c>
      <c r="AT36" s="45">
        <v>2.4580000000000001E-3</v>
      </c>
      <c r="AU36" s="45">
        <v>3.637333E-3</v>
      </c>
      <c r="AV36" s="45">
        <v>3.637333E-3</v>
      </c>
      <c r="AW36" s="45">
        <v>3.637333E-3</v>
      </c>
      <c r="AX36" s="45">
        <v>3.637333E-3</v>
      </c>
      <c r="AY36" s="45">
        <v>3.637333E-3</v>
      </c>
      <c r="AZ36" s="45">
        <v>5.4383330000000001E-3</v>
      </c>
      <c r="BA36" s="45">
        <v>5.4383330000000001E-3</v>
      </c>
      <c r="BB36" s="45">
        <v>5.4383330000000001E-3</v>
      </c>
      <c r="BC36" s="45">
        <v>5.4383330000000001E-3</v>
      </c>
      <c r="BD36" s="45">
        <v>5.4383330000000001E-3</v>
      </c>
      <c r="BE36" s="45">
        <v>7.6373329999999996E-3</v>
      </c>
      <c r="BF36" s="45">
        <v>7.6373329999999996E-3</v>
      </c>
      <c r="BG36" s="45">
        <v>7.6373329999999996E-3</v>
      </c>
      <c r="BH36" s="45">
        <v>7.6373329999999996E-3</v>
      </c>
      <c r="BI36" s="45">
        <v>7.6373329999999996E-3</v>
      </c>
      <c r="BJ36" s="45">
        <v>1.1368333E-2</v>
      </c>
      <c r="BK36" s="45">
        <v>1.1368333E-2</v>
      </c>
      <c r="BL36" s="45">
        <v>1.1368333E-2</v>
      </c>
      <c r="BM36" s="45">
        <v>1.1368333E-2</v>
      </c>
      <c r="BN36" s="45">
        <v>1.1368333E-2</v>
      </c>
      <c r="BO36" s="45">
        <v>1.6976333E-2</v>
      </c>
      <c r="BP36" s="45">
        <v>1.6976333E-2</v>
      </c>
      <c r="BQ36" s="45">
        <v>1.6976333E-2</v>
      </c>
      <c r="BR36" s="45">
        <v>1.6976333E-2</v>
      </c>
      <c r="BS36" s="45">
        <v>1.6976333E-2</v>
      </c>
      <c r="BT36" s="45">
        <v>2.7087666999999999E-2</v>
      </c>
      <c r="BU36" s="45">
        <v>2.7087666999999999E-2</v>
      </c>
      <c r="BV36" s="45">
        <v>2.7087666999999999E-2</v>
      </c>
      <c r="BW36" s="45">
        <v>2.7087666999999999E-2</v>
      </c>
      <c r="BX36" s="45">
        <v>2.7087666999999999E-2</v>
      </c>
      <c r="BY36" s="45">
        <v>4.3817666999999998E-2</v>
      </c>
      <c r="BZ36" s="45">
        <v>4.3817666999999998E-2</v>
      </c>
      <c r="CA36" s="45">
        <v>4.3817666999999998E-2</v>
      </c>
      <c r="CB36" s="45">
        <v>4.3817666999999998E-2</v>
      </c>
      <c r="CC36" s="45">
        <v>4.3817666999999998E-2</v>
      </c>
      <c r="CD36" s="45">
        <v>7.3869000000000004E-2</v>
      </c>
      <c r="CE36" s="45">
        <v>7.3869000000000004E-2</v>
      </c>
      <c r="CF36" s="45">
        <v>7.3869000000000004E-2</v>
      </c>
      <c r="CG36" s="45">
        <v>7.3869000000000004E-2</v>
      </c>
      <c r="CH36" s="45">
        <v>7.3869000000000004E-2</v>
      </c>
      <c r="CI36" s="45">
        <v>0.122025333</v>
      </c>
      <c r="CJ36" s="45">
        <v>0.122025333</v>
      </c>
      <c r="CK36" s="45">
        <v>0.122025333</v>
      </c>
      <c r="CL36" s="45">
        <v>0.122025333</v>
      </c>
      <c r="CM36" s="45">
        <v>0.122025333</v>
      </c>
      <c r="CN36" s="45">
        <v>0.19647200000000001</v>
      </c>
      <c r="CO36" s="45">
        <v>0.19647200000000001</v>
      </c>
      <c r="CP36" s="45">
        <v>0.19647200000000001</v>
      </c>
      <c r="CQ36" s="45">
        <v>0.19647200000000001</v>
      </c>
      <c r="CR36" s="45">
        <v>0.19647200000000001</v>
      </c>
      <c r="CS36" s="45">
        <v>0.30780433299999999</v>
      </c>
      <c r="CT36" s="45">
        <v>0.30780433299999999</v>
      </c>
      <c r="CU36" s="45">
        <v>0.30780433299999999</v>
      </c>
      <c r="CV36" s="45">
        <v>0.30780433299999999</v>
      </c>
      <c r="CW36" s="45">
        <v>0.30780433299999999</v>
      </c>
      <c r="CX36" s="45">
        <v>1</v>
      </c>
    </row>
    <row r="37" spans="1:102" ht="14.25" customHeight="1" x14ac:dyDescent="0.3">
      <c r="A37" s="45" t="s">
        <v>192</v>
      </c>
      <c r="B37" s="45">
        <v>2.0109999999999999E-2</v>
      </c>
      <c r="C37" s="45">
        <v>5.9000000000000003E-4</v>
      </c>
      <c r="D37" s="45">
        <v>5.9000000000000003E-4</v>
      </c>
      <c r="E37" s="45">
        <v>5.9000000000000003E-4</v>
      </c>
      <c r="F37" s="45">
        <v>5.9000000000000003E-4</v>
      </c>
      <c r="G37" s="45">
        <v>3.2000000000000003E-4</v>
      </c>
      <c r="H37" s="45">
        <v>3.2000000000000003E-4</v>
      </c>
      <c r="I37" s="45">
        <v>3.2000000000000003E-4</v>
      </c>
      <c r="J37" s="45">
        <v>3.2000000000000003E-4</v>
      </c>
      <c r="K37" s="45">
        <v>3.2000000000000003E-4</v>
      </c>
      <c r="L37" s="45">
        <v>2.5999999999999998E-4</v>
      </c>
      <c r="M37" s="45">
        <v>2.5999999999999998E-4</v>
      </c>
      <c r="N37" s="45">
        <v>2.5999999999999998E-4</v>
      </c>
      <c r="O37" s="45">
        <v>2.5999999999999998E-4</v>
      </c>
      <c r="P37" s="45">
        <v>2.5999999999999998E-4</v>
      </c>
      <c r="Q37" s="45">
        <v>4.0999999999999999E-4</v>
      </c>
      <c r="R37" s="45">
        <v>4.0999999999999999E-4</v>
      </c>
      <c r="S37" s="45">
        <v>4.0999999999999999E-4</v>
      </c>
      <c r="T37" s="45">
        <v>4.0999999999999999E-4</v>
      </c>
      <c r="U37" s="45">
        <v>4.0999999999999999E-4</v>
      </c>
      <c r="V37" s="45">
        <v>4.8999999999999998E-4</v>
      </c>
      <c r="W37" s="45">
        <v>4.8999999999999998E-4</v>
      </c>
      <c r="X37" s="45">
        <v>4.8999999999999998E-4</v>
      </c>
      <c r="Y37" s="45">
        <v>4.8999999999999998E-4</v>
      </c>
      <c r="Z37" s="45">
        <v>4.8999999999999998E-4</v>
      </c>
      <c r="AA37" s="45">
        <v>5.9000000000000003E-4</v>
      </c>
      <c r="AB37" s="45">
        <v>5.9000000000000003E-4</v>
      </c>
      <c r="AC37" s="45">
        <v>5.9000000000000003E-4</v>
      </c>
      <c r="AD37" s="45">
        <v>5.9000000000000003E-4</v>
      </c>
      <c r="AE37" s="45">
        <v>5.9000000000000003E-4</v>
      </c>
      <c r="AF37" s="45">
        <v>7.9000000000000001E-4</v>
      </c>
      <c r="AG37" s="45">
        <v>7.9000000000000001E-4</v>
      </c>
      <c r="AH37" s="45">
        <v>7.9000000000000001E-4</v>
      </c>
      <c r="AI37" s="45">
        <v>7.9000000000000001E-4</v>
      </c>
      <c r="AJ37" s="45">
        <v>7.9000000000000001E-4</v>
      </c>
      <c r="AK37" s="45">
        <v>1.1299999999999999E-3</v>
      </c>
      <c r="AL37" s="45">
        <v>1.1299999999999999E-3</v>
      </c>
      <c r="AM37" s="45">
        <v>1.1299999999999999E-3</v>
      </c>
      <c r="AN37" s="45">
        <v>1.1299999999999999E-3</v>
      </c>
      <c r="AO37" s="45">
        <v>1.1299999999999999E-3</v>
      </c>
      <c r="AP37" s="45">
        <v>1.7099999999999999E-3</v>
      </c>
      <c r="AQ37" s="45">
        <v>1.7099999999999999E-3</v>
      </c>
      <c r="AR37" s="45">
        <v>1.7099999999999999E-3</v>
      </c>
      <c r="AS37" s="45">
        <v>1.7099999999999999E-3</v>
      </c>
      <c r="AT37" s="45">
        <v>1.7099999999999999E-3</v>
      </c>
      <c r="AU37" s="45">
        <v>2.6700000000000001E-3</v>
      </c>
      <c r="AV37" s="45">
        <v>2.6700000000000001E-3</v>
      </c>
      <c r="AW37" s="45">
        <v>2.6700000000000001E-3</v>
      </c>
      <c r="AX37" s="45">
        <v>2.6700000000000001E-3</v>
      </c>
      <c r="AY37" s="45">
        <v>2.6700000000000001E-3</v>
      </c>
      <c r="AZ37" s="45">
        <v>4.1200000000000004E-3</v>
      </c>
      <c r="BA37" s="45">
        <v>4.1200000000000004E-3</v>
      </c>
      <c r="BB37" s="45">
        <v>4.1200000000000004E-3</v>
      </c>
      <c r="BC37" s="45">
        <v>4.1200000000000004E-3</v>
      </c>
      <c r="BD37" s="45">
        <v>4.1200000000000004E-3</v>
      </c>
      <c r="BE37" s="45">
        <v>6.3899999999999998E-3</v>
      </c>
      <c r="BF37" s="45">
        <v>6.3899999999999998E-3</v>
      </c>
      <c r="BG37" s="45">
        <v>6.3899999999999998E-3</v>
      </c>
      <c r="BH37" s="45">
        <v>6.3899999999999998E-3</v>
      </c>
      <c r="BI37" s="45">
        <v>6.3899999999999998E-3</v>
      </c>
      <c r="BJ37" s="45">
        <v>1.0410000000000001E-2</v>
      </c>
      <c r="BK37" s="45">
        <v>1.0410000000000001E-2</v>
      </c>
      <c r="BL37" s="45">
        <v>1.0410000000000001E-2</v>
      </c>
      <c r="BM37" s="45">
        <v>1.0410000000000001E-2</v>
      </c>
      <c r="BN37" s="45">
        <v>1.0410000000000001E-2</v>
      </c>
      <c r="BO37" s="45">
        <v>1.7749999999999998E-2</v>
      </c>
      <c r="BP37" s="45">
        <v>1.7749999999999998E-2</v>
      </c>
      <c r="BQ37" s="45">
        <v>1.7749999999999998E-2</v>
      </c>
      <c r="BR37" s="45">
        <v>1.7749999999999998E-2</v>
      </c>
      <c r="BS37" s="45">
        <v>1.7749999999999998E-2</v>
      </c>
      <c r="BT37" s="45">
        <v>3.1829999999999997E-2</v>
      </c>
      <c r="BU37" s="45">
        <v>3.1829999999999997E-2</v>
      </c>
      <c r="BV37" s="45">
        <v>3.1829999999999997E-2</v>
      </c>
      <c r="BW37" s="45">
        <v>3.1829999999999997E-2</v>
      </c>
      <c r="BX37" s="45">
        <v>3.1829999999999997E-2</v>
      </c>
      <c r="BY37" s="45">
        <v>5.7529999999999998E-2</v>
      </c>
      <c r="BZ37" s="45">
        <v>5.7529999999999998E-2</v>
      </c>
      <c r="CA37" s="45">
        <v>5.7529999999999998E-2</v>
      </c>
      <c r="CB37" s="45">
        <v>5.7529999999999998E-2</v>
      </c>
      <c r="CC37" s="45">
        <v>5.7529999999999998E-2</v>
      </c>
      <c r="CD37" s="45">
        <v>0.10249</v>
      </c>
      <c r="CE37" s="45">
        <v>0.10249</v>
      </c>
      <c r="CF37" s="45">
        <v>0.10249</v>
      </c>
      <c r="CG37" s="45">
        <v>0.10249</v>
      </c>
      <c r="CH37" s="45">
        <v>0.10249</v>
      </c>
      <c r="CI37" s="45">
        <v>0.17150000000000001</v>
      </c>
      <c r="CJ37" s="45">
        <v>0.17150000000000001</v>
      </c>
      <c r="CK37" s="45">
        <v>0.17150000000000001</v>
      </c>
      <c r="CL37" s="45">
        <v>0.17150000000000001</v>
      </c>
      <c r="CM37" s="45">
        <v>0.17150000000000001</v>
      </c>
      <c r="CN37" s="45">
        <v>0.26949000000000001</v>
      </c>
      <c r="CO37" s="45">
        <v>0.26949000000000001</v>
      </c>
      <c r="CP37" s="45">
        <v>0.26949000000000001</v>
      </c>
      <c r="CQ37" s="45">
        <v>0.26949000000000001</v>
      </c>
      <c r="CR37" s="45">
        <v>0.26949000000000001</v>
      </c>
      <c r="CS37" s="45">
        <v>0.39772000000000002</v>
      </c>
      <c r="CT37" s="45">
        <v>0.39772000000000002</v>
      </c>
      <c r="CU37" s="45">
        <v>0.39772000000000002</v>
      </c>
      <c r="CV37" s="45">
        <v>0.39772000000000002</v>
      </c>
      <c r="CW37" s="45">
        <v>0.39772000000000002</v>
      </c>
      <c r="CX37" s="45">
        <v>1</v>
      </c>
    </row>
    <row r="38" spans="1:102" ht="14.25" customHeight="1" x14ac:dyDescent="0.3">
      <c r="A38" s="45" t="s">
        <v>194</v>
      </c>
      <c r="B38" s="45">
        <v>1.6713667000000001E-2</v>
      </c>
      <c r="C38" s="45">
        <v>9.1033300000000004E-4</v>
      </c>
      <c r="D38" s="45">
        <v>9.1033300000000004E-4</v>
      </c>
      <c r="E38" s="45">
        <v>9.1033300000000004E-4</v>
      </c>
      <c r="F38" s="45">
        <v>9.1033300000000004E-4</v>
      </c>
      <c r="G38" s="45">
        <v>3.0566700000000003E-4</v>
      </c>
      <c r="H38" s="45">
        <v>3.0566700000000003E-4</v>
      </c>
      <c r="I38" s="45">
        <v>3.0566700000000003E-4</v>
      </c>
      <c r="J38" s="45">
        <v>3.0566700000000003E-4</v>
      </c>
      <c r="K38" s="45">
        <v>3.0566700000000003E-4</v>
      </c>
      <c r="L38" s="45">
        <v>3.2699999999999998E-4</v>
      </c>
      <c r="M38" s="45">
        <v>3.2699999999999998E-4</v>
      </c>
      <c r="N38" s="45">
        <v>3.2699999999999998E-4</v>
      </c>
      <c r="O38" s="45">
        <v>3.2699999999999998E-4</v>
      </c>
      <c r="P38" s="45">
        <v>3.2699999999999998E-4</v>
      </c>
      <c r="Q38" s="45">
        <v>5.5366699999999998E-4</v>
      </c>
      <c r="R38" s="45">
        <v>5.5366699999999998E-4</v>
      </c>
      <c r="S38" s="45">
        <v>5.5366699999999998E-4</v>
      </c>
      <c r="T38" s="45">
        <v>5.5366699999999998E-4</v>
      </c>
      <c r="U38" s="45">
        <v>5.5366699999999998E-4</v>
      </c>
      <c r="V38" s="45">
        <v>7.8866699999999995E-4</v>
      </c>
      <c r="W38" s="45">
        <v>7.8866699999999995E-4</v>
      </c>
      <c r="X38" s="45">
        <v>7.8866699999999995E-4</v>
      </c>
      <c r="Y38" s="45">
        <v>7.8866699999999995E-4</v>
      </c>
      <c r="Z38" s="45">
        <v>7.8866699999999995E-4</v>
      </c>
      <c r="AA38" s="45">
        <v>1.018333E-3</v>
      </c>
      <c r="AB38" s="45">
        <v>1.018333E-3</v>
      </c>
      <c r="AC38" s="45">
        <v>1.018333E-3</v>
      </c>
      <c r="AD38" s="45">
        <v>1.018333E-3</v>
      </c>
      <c r="AE38" s="45">
        <v>1.018333E-3</v>
      </c>
      <c r="AF38" s="45">
        <v>1.351E-3</v>
      </c>
      <c r="AG38" s="45">
        <v>1.351E-3</v>
      </c>
      <c r="AH38" s="45">
        <v>1.351E-3</v>
      </c>
      <c r="AI38" s="45">
        <v>1.351E-3</v>
      </c>
      <c r="AJ38" s="45">
        <v>1.351E-3</v>
      </c>
      <c r="AK38" s="45">
        <v>1.8489999999999999E-3</v>
      </c>
      <c r="AL38" s="45">
        <v>1.8489999999999999E-3</v>
      </c>
      <c r="AM38" s="45">
        <v>1.8489999999999999E-3</v>
      </c>
      <c r="AN38" s="45">
        <v>1.8489999999999999E-3</v>
      </c>
      <c r="AO38" s="45">
        <v>1.8489999999999999E-3</v>
      </c>
      <c r="AP38" s="45">
        <v>2.4580000000000001E-3</v>
      </c>
      <c r="AQ38" s="45">
        <v>2.4580000000000001E-3</v>
      </c>
      <c r="AR38" s="45">
        <v>2.4580000000000001E-3</v>
      </c>
      <c r="AS38" s="45">
        <v>2.4580000000000001E-3</v>
      </c>
      <c r="AT38" s="45">
        <v>2.4580000000000001E-3</v>
      </c>
      <c r="AU38" s="45">
        <v>3.637333E-3</v>
      </c>
      <c r="AV38" s="45">
        <v>3.637333E-3</v>
      </c>
      <c r="AW38" s="45">
        <v>3.637333E-3</v>
      </c>
      <c r="AX38" s="45">
        <v>3.637333E-3</v>
      </c>
      <c r="AY38" s="45">
        <v>3.637333E-3</v>
      </c>
      <c r="AZ38" s="45">
        <v>5.4383330000000001E-3</v>
      </c>
      <c r="BA38" s="45">
        <v>5.4383330000000001E-3</v>
      </c>
      <c r="BB38" s="45">
        <v>5.4383330000000001E-3</v>
      </c>
      <c r="BC38" s="45">
        <v>5.4383330000000001E-3</v>
      </c>
      <c r="BD38" s="45">
        <v>5.4383330000000001E-3</v>
      </c>
      <c r="BE38" s="45">
        <v>7.6373329999999996E-3</v>
      </c>
      <c r="BF38" s="45">
        <v>7.6373329999999996E-3</v>
      </c>
      <c r="BG38" s="45">
        <v>7.6373329999999996E-3</v>
      </c>
      <c r="BH38" s="45">
        <v>7.6373329999999996E-3</v>
      </c>
      <c r="BI38" s="45">
        <v>7.6373329999999996E-3</v>
      </c>
      <c r="BJ38" s="45">
        <v>1.1368333E-2</v>
      </c>
      <c r="BK38" s="45">
        <v>1.1368333E-2</v>
      </c>
      <c r="BL38" s="45">
        <v>1.1368333E-2</v>
      </c>
      <c r="BM38" s="45">
        <v>1.1368333E-2</v>
      </c>
      <c r="BN38" s="45">
        <v>1.1368333E-2</v>
      </c>
      <c r="BO38" s="45">
        <v>1.6976333E-2</v>
      </c>
      <c r="BP38" s="45">
        <v>1.6976333E-2</v>
      </c>
      <c r="BQ38" s="45">
        <v>1.6976333E-2</v>
      </c>
      <c r="BR38" s="45">
        <v>1.6976333E-2</v>
      </c>
      <c r="BS38" s="45">
        <v>1.6976333E-2</v>
      </c>
      <c r="BT38" s="45">
        <v>2.7087666999999999E-2</v>
      </c>
      <c r="BU38" s="45">
        <v>2.7087666999999999E-2</v>
      </c>
      <c r="BV38" s="45">
        <v>2.7087666999999999E-2</v>
      </c>
      <c r="BW38" s="45">
        <v>2.7087666999999999E-2</v>
      </c>
      <c r="BX38" s="45">
        <v>2.7087666999999999E-2</v>
      </c>
      <c r="BY38" s="45">
        <v>4.3817666999999998E-2</v>
      </c>
      <c r="BZ38" s="45">
        <v>4.3817666999999998E-2</v>
      </c>
      <c r="CA38" s="45">
        <v>4.3817666999999998E-2</v>
      </c>
      <c r="CB38" s="45">
        <v>4.3817666999999998E-2</v>
      </c>
      <c r="CC38" s="45">
        <v>4.3817666999999998E-2</v>
      </c>
      <c r="CD38" s="45">
        <v>7.3869000000000004E-2</v>
      </c>
      <c r="CE38" s="45">
        <v>7.3869000000000004E-2</v>
      </c>
      <c r="CF38" s="45">
        <v>7.3869000000000004E-2</v>
      </c>
      <c r="CG38" s="45">
        <v>7.3869000000000004E-2</v>
      </c>
      <c r="CH38" s="45">
        <v>7.3869000000000004E-2</v>
      </c>
      <c r="CI38" s="45">
        <v>0.122025333</v>
      </c>
      <c r="CJ38" s="45">
        <v>0.122025333</v>
      </c>
      <c r="CK38" s="45">
        <v>0.122025333</v>
      </c>
      <c r="CL38" s="45">
        <v>0.122025333</v>
      </c>
      <c r="CM38" s="45">
        <v>0.122025333</v>
      </c>
      <c r="CN38" s="45">
        <v>0.19647200000000001</v>
      </c>
      <c r="CO38" s="45">
        <v>0.19647200000000001</v>
      </c>
      <c r="CP38" s="45">
        <v>0.19647200000000001</v>
      </c>
      <c r="CQ38" s="45">
        <v>0.19647200000000001</v>
      </c>
      <c r="CR38" s="45">
        <v>0.19647200000000001</v>
      </c>
      <c r="CS38" s="45">
        <v>0.30780433299999999</v>
      </c>
      <c r="CT38" s="45">
        <v>0.30780433299999999</v>
      </c>
      <c r="CU38" s="45">
        <v>0.30780433299999999</v>
      </c>
      <c r="CV38" s="45">
        <v>0.30780433299999999</v>
      </c>
      <c r="CW38" s="45">
        <v>0.30780433299999999</v>
      </c>
      <c r="CX38" s="45">
        <v>1</v>
      </c>
    </row>
    <row r="39" spans="1:102" ht="14.25" customHeight="1" x14ac:dyDescent="0.3">
      <c r="A39" s="45" t="s">
        <v>196</v>
      </c>
      <c r="B39" s="45">
        <v>6.9970000000000004E-2</v>
      </c>
      <c r="C39" s="45">
        <v>7.7499999999999999E-3</v>
      </c>
      <c r="D39" s="45">
        <v>7.7499999999999999E-3</v>
      </c>
      <c r="E39" s="45">
        <v>7.7499999999999999E-3</v>
      </c>
      <c r="F39" s="45">
        <v>7.7499999999999999E-3</v>
      </c>
      <c r="G39" s="45">
        <v>1.8799999999999999E-3</v>
      </c>
      <c r="H39" s="45">
        <v>1.8799999999999999E-3</v>
      </c>
      <c r="I39" s="45">
        <v>1.8799999999999999E-3</v>
      </c>
      <c r="J39" s="45">
        <v>1.8799999999999999E-3</v>
      </c>
      <c r="K39" s="45">
        <v>1.8799999999999999E-3</v>
      </c>
      <c r="L39" s="45">
        <v>1.1800000000000001E-3</v>
      </c>
      <c r="M39" s="45">
        <v>1.1800000000000001E-3</v>
      </c>
      <c r="N39" s="45">
        <v>1.1800000000000001E-3</v>
      </c>
      <c r="O39" s="45">
        <v>1.1800000000000001E-3</v>
      </c>
      <c r="P39" s="45">
        <v>1.1800000000000001E-3</v>
      </c>
      <c r="Q39" s="45">
        <v>1.7600000000000001E-3</v>
      </c>
      <c r="R39" s="45">
        <v>1.7600000000000001E-3</v>
      </c>
      <c r="S39" s="45">
        <v>1.7600000000000001E-3</v>
      </c>
      <c r="T39" s="45">
        <v>1.7600000000000001E-3</v>
      </c>
      <c r="U39" s="45">
        <v>1.7600000000000001E-3</v>
      </c>
      <c r="V39" s="45">
        <v>2.4499999999999999E-3</v>
      </c>
      <c r="W39" s="45">
        <v>2.4499999999999999E-3</v>
      </c>
      <c r="X39" s="45">
        <v>2.4499999999999999E-3</v>
      </c>
      <c r="Y39" s="45">
        <v>2.4499999999999999E-3</v>
      </c>
      <c r="Z39" s="45">
        <v>2.4499999999999999E-3</v>
      </c>
      <c r="AA39" s="45">
        <v>2.8300000000000001E-3</v>
      </c>
      <c r="AB39" s="45">
        <v>2.8300000000000001E-3</v>
      </c>
      <c r="AC39" s="45">
        <v>2.8300000000000001E-3</v>
      </c>
      <c r="AD39" s="45">
        <v>2.8300000000000001E-3</v>
      </c>
      <c r="AE39" s="45">
        <v>2.8300000000000001E-3</v>
      </c>
      <c r="AF39" s="45">
        <v>3.32E-3</v>
      </c>
      <c r="AG39" s="45">
        <v>3.32E-3</v>
      </c>
      <c r="AH39" s="45">
        <v>3.32E-3</v>
      </c>
      <c r="AI39" s="45">
        <v>3.32E-3</v>
      </c>
      <c r="AJ39" s="45">
        <v>3.32E-3</v>
      </c>
      <c r="AK39" s="45">
        <v>4.15E-3</v>
      </c>
      <c r="AL39" s="45">
        <v>4.15E-3</v>
      </c>
      <c r="AM39" s="45">
        <v>4.15E-3</v>
      </c>
      <c r="AN39" s="45">
        <v>4.15E-3</v>
      </c>
      <c r="AO39" s="45">
        <v>4.15E-3</v>
      </c>
      <c r="AP39" s="45">
        <v>5.3E-3</v>
      </c>
      <c r="AQ39" s="45">
        <v>5.3E-3</v>
      </c>
      <c r="AR39" s="45">
        <v>5.3E-3</v>
      </c>
      <c r="AS39" s="45">
        <v>5.3E-3</v>
      </c>
      <c r="AT39" s="45">
        <v>5.3E-3</v>
      </c>
      <c r="AU39" s="45">
        <v>7.0899999999999999E-3</v>
      </c>
      <c r="AV39" s="45">
        <v>7.0899999999999999E-3</v>
      </c>
      <c r="AW39" s="45">
        <v>7.0899999999999999E-3</v>
      </c>
      <c r="AX39" s="45">
        <v>7.0899999999999999E-3</v>
      </c>
      <c r="AY39" s="45">
        <v>7.0899999999999999E-3</v>
      </c>
      <c r="AZ39" s="45">
        <v>1.01E-2</v>
      </c>
      <c r="BA39" s="45">
        <v>1.01E-2</v>
      </c>
      <c r="BB39" s="45">
        <v>1.01E-2</v>
      </c>
      <c r="BC39" s="45">
        <v>1.01E-2</v>
      </c>
      <c r="BD39" s="45">
        <v>1.01E-2</v>
      </c>
      <c r="BE39" s="45">
        <v>1.506E-2</v>
      </c>
      <c r="BF39" s="45">
        <v>1.506E-2</v>
      </c>
      <c r="BG39" s="45">
        <v>1.506E-2</v>
      </c>
      <c r="BH39" s="45">
        <v>1.506E-2</v>
      </c>
      <c r="BI39" s="45">
        <v>1.506E-2</v>
      </c>
      <c r="BJ39" s="45">
        <v>2.1510000000000001E-2</v>
      </c>
      <c r="BK39" s="45">
        <v>2.1510000000000001E-2</v>
      </c>
      <c r="BL39" s="45">
        <v>2.1510000000000001E-2</v>
      </c>
      <c r="BM39" s="45">
        <v>2.1510000000000001E-2</v>
      </c>
      <c r="BN39" s="45">
        <v>2.1510000000000001E-2</v>
      </c>
      <c r="BO39" s="45">
        <v>3.4529999999999998E-2</v>
      </c>
      <c r="BP39" s="45">
        <v>3.4529999999999998E-2</v>
      </c>
      <c r="BQ39" s="45">
        <v>3.4529999999999998E-2</v>
      </c>
      <c r="BR39" s="45">
        <v>3.4529999999999998E-2</v>
      </c>
      <c r="BS39" s="45">
        <v>3.4529999999999998E-2</v>
      </c>
      <c r="BT39" s="45">
        <v>5.6059999999999999E-2</v>
      </c>
      <c r="BU39" s="45">
        <v>5.6059999999999999E-2</v>
      </c>
      <c r="BV39" s="45">
        <v>5.6059999999999999E-2</v>
      </c>
      <c r="BW39" s="45">
        <v>5.6059999999999999E-2</v>
      </c>
      <c r="BX39" s="45">
        <v>5.6059999999999999E-2</v>
      </c>
      <c r="BY39" s="45">
        <v>8.9219999999999994E-2</v>
      </c>
      <c r="BZ39" s="45">
        <v>8.9219999999999994E-2</v>
      </c>
      <c r="CA39" s="45">
        <v>8.9219999999999994E-2</v>
      </c>
      <c r="CB39" s="45">
        <v>8.9219999999999994E-2</v>
      </c>
      <c r="CC39" s="45">
        <v>8.9219999999999994E-2</v>
      </c>
      <c r="CD39" s="45">
        <v>0.13838</v>
      </c>
      <c r="CE39" s="45">
        <v>0.13838</v>
      </c>
      <c r="CF39" s="45">
        <v>0.13838</v>
      </c>
      <c r="CG39" s="45">
        <v>0.13838</v>
      </c>
      <c r="CH39" s="45">
        <v>0.13838</v>
      </c>
      <c r="CI39" s="45">
        <v>0.20751</v>
      </c>
      <c r="CJ39" s="45">
        <v>0.20751</v>
      </c>
      <c r="CK39" s="45">
        <v>0.20751</v>
      </c>
      <c r="CL39" s="45">
        <v>0.20751</v>
      </c>
      <c r="CM39" s="45">
        <v>0.20751</v>
      </c>
      <c r="CN39" s="45">
        <v>0.30086000000000002</v>
      </c>
      <c r="CO39" s="45">
        <v>0.30086000000000002</v>
      </c>
      <c r="CP39" s="45">
        <v>0.30086000000000002</v>
      </c>
      <c r="CQ39" s="45">
        <v>0.30086000000000002</v>
      </c>
      <c r="CR39" s="45">
        <v>0.30086000000000002</v>
      </c>
      <c r="CS39" s="45">
        <v>0.42176999999999998</v>
      </c>
      <c r="CT39" s="45">
        <v>0.42176999999999998</v>
      </c>
      <c r="CU39" s="45">
        <v>0.42176999999999998</v>
      </c>
      <c r="CV39" s="45">
        <v>0.42176999999999998</v>
      </c>
      <c r="CW39" s="45">
        <v>0.42176999999999998</v>
      </c>
      <c r="CX39" s="45">
        <v>1</v>
      </c>
    </row>
    <row r="40" spans="1:102" ht="14.25" customHeight="1" x14ac:dyDescent="0.3">
      <c r="A40" s="45" t="s">
        <v>198</v>
      </c>
      <c r="B40" s="45">
        <v>8.2159999999999997E-2</v>
      </c>
      <c r="C40" s="45">
        <v>1.2449999999999999E-2</v>
      </c>
      <c r="D40" s="45">
        <v>1.2449999999999999E-2</v>
      </c>
      <c r="E40" s="45">
        <v>1.2449999999999999E-2</v>
      </c>
      <c r="F40" s="45">
        <v>1.2449999999999999E-2</v>
      </c>
      <c r="G40" s="45">
        <v>2.4499999999999999E-3</v>
      </c>
      <c r="H40" s="45">
        <v>2.4499999999999999E-3</v>
      </c>
      <c r="I40" s="45">
        <v>2.4499999999999999E-3</v>
      </c>
      <c r="J40" s="45">
        <v>2.4499999999999999E-3</v>
      </c>
      <c r="K40" s="45">
        <v>2.4499999999999999E-3</v>
      </c>
      <c r="L40" s="45">
        <v>1.64E-3</v>
      </c>
      <c r="M40" s="45">
        <v>1.64E-3</v>
      </c>
      <c r="N40" s="45">
        <v>1.64E-3</v>
      </c>
      <c r="O40" s="45">
        <v>1.64E-3</v>
      </c>
      <c r="P40" s="45">
        <v>1.64E-3</v>
      </c>
      <c r="Q40" s="45">
        <v>2.0100000000000001E-3</v>
      </c>
      <c r="R40" s="45">
        <v>2.0100000000000001E-3</v>
      </c>
      <c r="S40" s="45">
        <v>2.0100000000000001E-3</v>
      </c>
      <c r="T40" s="45">
        <v>2.0100000000000001E-3</v>
      </c>
      <c r="U40" s="45">
        <v>2.0100000000000001E-3</v>
      </c>
      <c r="V40" s="45">
        <v>3.7799999999999999E-3</v>
      </c>
      <c r="W40" s="45">
        <v>3.7799999999999999E-3</v>
      </c>
      <c r="X40" s="45">
        <v>3.7799999999999999E-3</v>
      </c>
      <c r="Y40" s="45">
        <v>3.7799999999999999E-3</v>
      </c>
      <c r="Z40" s="45">
        <v>3.7799999999999999E-3</v>
      </c>
      <c r="AA40" s="45">
        <v>5.6800000000000002E-3</v>
      </c>
      <c r="AB40" s="45">
        <v>5.6800000000000002E-3</v>
      </c>
      <c r="AC40" s="45">
        <v>5.6800000000000002E-3</v>
      </c>
      <c r="AD40" s="45">
        <v>5.6800000000000002E-3</v>
      </c>
      <c r="AE40" s="45">
        <v>5.6800000000000002E-3</v>
      </c>
      <c r="AF40" s="45">
        <v>7.11E-3</v>
      </c>
      <c r="AG40" s="45">
        <v>7.11E-3</v>
      </c>
      <c r="AH40" s="45">
        <v>7.11E-3</v>
      </c>
      <c r="AI40" s="45">
        <v>7.11E-3</v>
      </c>
      <c r="AJ40" s="45">
        <v>7.11E-3</v>
      </c>
      <c r="AK40" s="45">
        <v>8.7100000000000007E-3</v>
      </c>
      <c r="AL40" s="45">
        <v>8.7100000000000007E-3</v>
      </c>
      <c r="AM40" s="45">
        <v>8.7100000000000007E-3</v>
      </c>
      <c r="AN40" s="45">
        <v>8.7100000000000007E-3</v>
      </c>
      <c r="AO40" s="45">
        <v>8.7100000000000007E-3</v>
      </c>
      <c r="AP40" s="45">
        <v>9.7699999999999992E-3</v>
      </c>
      <c r="AQ40" s="45">
        <v>9.7699999999999992E-3</v>
      </c>
      <c r="AR40" s="45">
        <v>9.7699999999999992E-3</v>
      </c>
      <c r="AS40" s="45">
        <v>9.7699999999999992E-3</v>
      </c>
      <c r="AT40" s="45">
        <v>9.7699999999999992E-3</v>
      </c>
      <c r="AU40" s="45">
        <v>1.0529999999999999E-2</v>
      </c>
      <c r="AV40" s="45">
        <v>1.0529999999999999E-2</v>
      </c>
      <c r="AW40" s="45">
        <v>1.0529999999999999E-2</v>
      </c>
      <c r="AX40" s="45">
        <v>1.0529999999999999E-2</v>
      </c>
      <c r="AY40" s="45">
        <v>1.0529999999999999E-2</v>
      </c>
      <c r="AZ40" s="45">
        <v>1.257E-2</v>
      </c>
      <c r="BA40" s="45">
        <v>1.257E-2</v>
      </c>
      <c r="BB40" s="45">
        <v>1.257E-2</v>
      </c>
      <c r="BC40" s="45">
        <v>1.257E-2</v>
      </c>
      <c r="BD40" s="45">
        <v>1.257E-2</v>
      </c>
      <c r="BE40" s="45">
        <v>1.694E-2</v>
      </c>
      <c r="BF40" s="45">
        <v>1.694E-2</v>
      </c>
      <c r="BG40" s="45">
        <v>1.694E-2</v>
      </c>
      <c r="BH40" s="45">
        <v>1.694E-2</v>
      </c>
      <c r="BI40" s="45">
        <v>1.694E-2</v>
      </c>
      <c r="BJ40" s="45">
        <v>2.2960000000000001E-2</v>
      </c>
      <c r="BK40" s="45">
        <v>2.2960000000000001E-2</v>
      </c>
      <c r="BL40" s="45">
        <v>2.2960000000000001E-2</v>
      </c>
      <c r="BM40" s="45">
        <v>2.2960000000000001E-2</v>
      </c>
      <c r="BN40" s="45">
        <v>2.2960000000000001E-2</v>
      </c>
      <c r="BO40" s="45">
        <v>3.6330000000000001E-2</v>
      </c>
      <c r="BP40" s="45">
        <v>3.6330000000000001E-2</v>
      </c>
      <c r="BQ40" s="45">
        <v>3.6330000000000001E-2</v>
      </c>
      <c r="BR40" s="45">
        <v>3.6330000000000001E-2</v>
      </c>
      <c r="BS40" s="45">
        <v>3.6330000000000001E-2</v>
      </c>
      <c r="BT40" s="45">
        <v>5.8319999999999997E-2</v>
      </c>
      <c r="BU40" s="45">
        <v>5.8319999999999997E-2</v>
      </c>
      <c r="BV40" s="45">
        <v>5.8319999999999997E-2</v>
      </c>
      <c r="BW40" s="45">
        <v>5.8319999999999997E-2</v>
      </c>
      <c r="BX40" s="45">
        <v>5.8319999999999997E-2</v>
      </c>
      <c r="BY40" s="45">
        <v>9.2280000000000001E-2</v>
      </c>
      <c r="BZ40" s="45">
        <v>9.2280000000000001E-2</v>
      </c>
      <c r="CA40" s="45">
        <v>9.2280000000000001E-2</v>
      </c>
      <c r="CB40" s="45">
        <v>9.2280000000000001E-2</v>
      </c>
      <c r="CC40" s="45">
        <v>9.2280000000000001E-2</v>
      </c>
      <c r="CD40" s="45">
        <v>0.14171</v>
      </c>
      <c r="CE40" s="45">
        <v>0.14171</v>
      </c>
      <c r="CF40" s="45">
        <v>0.14171</v>
      </c>
      <c r="CG40" s="45">
        <v>0.14171</v>
      </c>
      <c r="CH40" s="45">
        <v>0.14171</v>
      </c>
      <c r="CI40" s="45">
        <v>0.21088000000000001</v>
      </c>
      <c r="CJ40" s="45">
        <v>0.21088000000000001</v>
      </c>
      <c r="CK40" s="45">
        <v>0.21088000000000001</v>
      </c>
      <c r="CL40" s="45">
        <v>0.21088000000000001</v>
      </c>
      <c r="CM40" s="45">
        <v>0.21088000000000001</v>
      </c>
      <c r="CN40" s="45">
        <v>0.30412</v>
      </c>
      <c r="CO40" s="45">
        <v>0.30412</v>
      </c>
      <c r="CP40" s="45">
        <v>0.30412</v>
      </c>
      <c r="CQ40" s="45">
        <v>0.30412</v>
      </c>
      <c r="CR40" s="45">
        <v>0.30412</v>
      </c>
      <c r="CS40" s="45">
        <v>0.42470000000000002</v>
      </c>
      <c r="CT40" s="45">
        <v>0.42470000000000002</v>
      </c>
      <c r="CU40" s="45">
        <v>0.42470000000000002</v>
      </c>
      <c r="CV40" s="45">
        <v>0.42470000000000002</v>
      </c>
      <c r="CW40" s="45">
        <v>0.42470000000000002</v>
      </c>
      <c r="CX40" s="45">
        <v>1</v>
      </c>
    </row>
    <row r="41" spans="1:102" ht="14.25" customHeight="1" x14ac:dyDescent="0.3">
      <c r="A41" s="45" t="s">
        <v>200</v>
      </c>
      <c r="B41" s="45">
        <v>0.13122</v>
      </c>
      <c r="C41" s="45">
        <v>2.078E-2</v>
      </c>
      <c r="D41" s="45">
        <v>2.078E-2</v>
      </c>
      <c r="E41" s="45">
        <v>2.078E-2</v>
      </c>
      <c r="F41" s="45">
        <v>2.078E-2</v>
      </c>
      <c r="G41" s="45">
        <v>4.0200000000000001E-3</v>
      </c>
      <c r="H41" s="45">
        <v>4.0200000000000001E-3</v>
      </c>
      <c r="I41" s="45">
        <v>4.0200000000000001E-3</v>
      </c>
      <c r="J41" s="45">
        <v>4.0200000000000001E-3</v>
      </c>
      <c r="K41" s="45">
        <v>4.0200000000000001E-3</v>
      </c>
      <c r="L41" s="45">
        <v>2.2399999999999998E-3</v>
      </c>
      <c r="M41" s="45">
        <v>2.2399999999999998E-3</v>
      </c>
      <c r="N41" s="45">
        <v>2.2399999999999998E-3</v>
      </c>
      <c r="O41" s="45">
        <v>2.2399999999999998E-3</v>
      </c>
      <c r="P41" s="45">
        <v>2.2399999999999998E-3</v>
      </c>
      <c r="Q41" s="45">
        <v>2.96E-3</v>
      </c>
      <c r="R41" s="45">
        <v>2.96E-3</v>
      </c>
      <c r="S41" s="45">
        <v>2.96E-3</v>
      </c>
      <c r="T41" s="45">
        <v>2.96E-3</v>
      </c>
      <c r="U41" s="45">
        <v>2.96E-3</v>
      </c>
      <c r="V41" s="45">
        <v>4.8799999999999998E-3</v>
      </c>
      <c r="W41" s="45">
        <v>4.8799999999999998E-3</v>
      </c>
      <c r="X41" s="45">
        <v>4.8799999999999998E-3</v>
      </c>
      <c r="Y41" s="45">
        <v>4.8799999999999998E-3</v>
      </c>
      <c r="Z41" s="45">
        <v>4.8799999999999998E-3</v>
      </c>
      <c r="AA41" s="45">
        <v>6.13E-3</v>
      </c>
      <c r="AB41" s="45">
        <v>6.13E-3</v>
      </c>
      <c r="AC41" s="45">
        <v>6.13E-3</v>
      </c>
      <c r="AD41" s="45">
        <v>6.13E-3</v>
      </c>
      <c r="AE41" s="45">
        <v>6.13E-3</v>
      </c>
      <c r="AF41" s="45">
        <v>7.0099999999999997E-3</v>
      </c>
      <c r="AG41" s="45">
        <v>7.0099999999999997E-3</v>
      </c>
      <c r="AH41" s="45">
        <v>7.0099999999999997E-3</v>
      </c>
      <c r="AI41" s="45">
        <v>7.0099999999999997E-3</v>
      </c>
      <c r="AJ41" s="45">
        <v>7.0099999999999997E-3</v>
      </c>
      <c r="AK41" s="45">
        <v>7.8600000000000007E-3</v>
      </c>
      <c r="AL41" s="45">
        <v>7.8600000000000007E-3</v>
      </c>
      <c r="AM41" s="45">
        <v>7.8600000000000007E-3</v>
      </c>
      <c r="AN41" s="45">
        <v>7.8600000000000007E-3</v>
      </c>
      <c r="AO41" s="45">
        <v>7.8600000000000007E-3</v>
      </c>
      <c r="AP41" s="45">
        <v>8.5900000000000004E-3</v>
      </c>
      <c r="AQ41" s="45">
        <v>8.5900000000000004E-3</v>
      </c>
      <c r="AR41" s="45">
        <v>8.5900000000000004E-3</v>
      </c>
      <c r="AS41" s="45">
        <v>8.5900000000000004E-3</v>
      </c>
      <c r="AT41" s="45">
        <v>8.5900000000000004E-3</v>
      </c>
      <c r="AU41" s="45">
        <v>9.9699999999999997E-3</v>
      </c>
      <c r="AV41" s="45">
        <v>9.9699999999999997E-3</v>
      </c>
      <c r="AW41" s="45">
        <v>9.9699999999999997E-3</v>
      </c>
      <c r="AX41" s="45">
        <v>9.9699999999999997E-3</v>
      </c>
      <c r="AY41" s="45">
        <v>9.9699999999999997E-3</v>
      </c>
      <c r="AZ41" s="45">
        <v>1.328E-2</v>
      </c>
      <c r="BA41" s="45">
        <v>1.328E-2</v>
      </c>
      <c r="BB41" s="45">
        <v>1.328E-2</v>
      </c>
      <c r="BC41" s="45">
        <v>1.328E-2</v>
      </c>
      <c r="BD41" s="45">
        <v>1.328E-2</v>
      </c>
      <c r="BE41" s="45">
        <v>1.9560000000000001E-2</v>
      </c>
      <c r="BF41" s="45">
        <v>1.9560000000000001E-2</v>
      </c>
      <c r="BG41" s="45">
        <v>1.9560000000000001E-2</v>
      </c>
      <c r="BH41" s="45">
        <v>1.9560000000000001E-2</v>
      </c>
      <c r="BI41" s="45">
        <v>1.9560000000000001E-2</v>
      </c>
      <c r="BJ41" s="45">
        <v>2.613E-2</v>
      </c>
      <c r="BK41" s="45">
        <v>2.613E-2</v>
      </c>
      <c r="BL41" s="45">
        <v>2.613E-2</v>
      </c>
      <c r="BM41" s="45">
        <v>2.613E-2</v>
      </c>
      <c r="BN41" s="45">
        <v>2.613E-2</v>
      </c>
      <c r="BO41" s="45">
        <v>4.1790000000000001E-2</v>
      </c>
      <c r="BP41" s="45">
        <v>4.1790000000000001E-2</v>
      </c>
      <c r="BQ41" s="45">
        <v>4.1790000000000001E-2</v>
      </c>
      <c r="BR41" s="45">
        <v>4.1790000000000001E-2</v>
      </c>
      <c r="BS41" s="45">
        <v>4.1790000000000001E-2</v>
      </c>
      <c r="BT41" s="45">
        <v>6.5790000000000001E-2</v>
      </c>
      <c r="BU41" s="45">
        <v>6.5790000000000001E-2</v>
      </c>
      <c r="BV41" s="45">
        <v>6.5790000000000001E-2</v>
      </c>
      <c r="BW41" s="45">
        <v>6.5790000000000001E-2</v>
      </c>
      <c r="BX41" s="45">
        <v>6.5790000000000001E-2</v>
      </c>
      <c r="BY41" s="45">
        <v>0.10094</v>
      </c>
      <c r="BZ41" s="45">
        <v>0.10094</v>
      </c>
      <c r="CA41" s="45">
        <v>0.10094</v>
      </c>
      <c r="CB41" s="45">
        <v>0.10094</v>
      </c>
      <c r="CC41" s="45">
        <v>0.10094</v>
      </c>
      <c r="CD41" s="45">
        <v>0.15082999999999999</v>
      </c>
      <c r="CE41" s="45">
        <v>0.15082999999999999</v>
      </c>
      <c r="CF41" s="45">
        <v>0.15082999999999999</v>
      </c>
      <c r="CG41" s="45">
        <v>0.15082999999999999</v>
      </c>
      <c r="CH41" s="45">
        <v>0.15082999999999999</v>
      </c>
      <c r="CI41" s="45">
        <v>0.22025</v>
      </c>
      <c r="CJ41" s="45">
        <v>0.22025</v>
      </c>
      <c r="CK41" s="45">
        <v>0.22025</v>
      </c>
      <c r="CL41" s="45">
        <v>0.22025</v>
      </c>
      <c r="CM41" s="45">
        <v>0.22025</v>
      </c>
      <c r="CN41" s="45">
        <v>0.30986999999999998</v>
      </c>
      <c r="CO41" s="45">
        <v>0.30986999999999998</v>
      </c>
      <c r="CP41" s="45">
        <v>0.30986999999999998</v>
      </c>
      <c r="CQ41" s="45">
        <v>0.30986999999999998</v>
      </c>
      <c r="CR41" s="45">
        <v>0.30986999999999998</v>
      </c>
      <c r="CS41" s="45">
        <v>0.42873</v>
      </c>
      <c r="CT41" s="45">
        <v>0.42873</v>
      </c>
      <c r="CU41" s="45">
        <v>0.42873</v>
      </c>
      <c r="CV41" s="45">
        <v>0.42873</v>
      </c>
      <c r="CW41" s="45">
        <v>0.42873</v>
      </c>
      <c r="CX41" s="45">
        <v>1</v>
      </c>
    </row>
    <row r="42" spans="1:102" ht="14.25" customHeight="1" x14ac:dyDescent="0.3">
      <c r="A42" s="45" t="s">
        <v>202</v>
      </c>
      <c r="B42" s="45">
        <v>2.0693684E-2</v>
      </c>
      <c r="C42" s="45">
        <v>1.3699999999999999E-3</v>
      </c>
      <c r="D42" s="45">
        <v>1.3699999999999999E-3</v>
      </c>
      <c r="E42" s="45">
        <v>1.3699999999999999E-3</v>
      </c>
      <c r="F42" s="45">
        <v>1.3699999999999999E-3</v>
      </c>
      <c r="G42" s="45">
        <v>5.1000000000000004E-4</v>
      </c>
      <c r="H42" s="45">
        <v>5.1000000000000004E-4</v>
      </c>
      <c r="I42" s="45">
        <v>5.1000000000000004E-4</v>
      </c>
      <c r="J42" s="45">
        <v>5.1000000000000004E-4</v>
      </c>
      <c r="K42" s="45">
        <v>5.1000000000000004E-4</v>
      </c>
      <c r="L42" s="45">
        <v>5.9315799999999999E-4</v>
      </c>
      <c r="M42" s="45">
        <v>5.9315799999999999E-4</v>
      </c>
      <c r="N42" s="45">
        <v>5.9315799999999999E-4</v>
      </c>
      <c r="O42" s="45">
        <v>5.9315799999999999E-4</v>
      </c>
      <c r="P42" s="45">
        <v>5.9315799999999999E-4</v>
      </c>
      <c r="Q42" s="45">
        <v>9.81579E-4</v>
      </c>
      <c r="R42" s="45">
        <v>9.81579E-4</v>
      </c>
      <c r="S42" s="45">
        <v>9.81579E-4</v>
      </c>
      <c r="T42" s="45">
        <v>9.81579E-4</v>
      </c>
      <c r="U42" s="45">
        <v>9.81579E-4</v>
      </c>
      <c r="V42" s="45">
        <v>8.9421100000000001E-4</v>
      </c>
      <c r="W42" s="45">
        <v>8.9421100000000001E-4</v>
      </c>
      <c r="X42" s="45">
        <v>8.9421100000000001E-4</v>
      </c>
      <c r="Y42" s="45">
        <v>8.9421100000000001E-4</v>
      </c>
      <c r="Z42" s="45">
        <v>8.9421100000000001E-4</v>
      </c>
      <c r="AA42" s="45">
        <v>1.1073680000000001E-3</v>
      </c>
      <c r="AB42" s="45">
        <v>1.1073680000000001E-3</v>
      </c>
      <c r="AC42" s="45">
        <v>1.1073680000000001E-3</v>
      </c>
      <c r="AD42" s="45">
        <v>1.1073680000000001E-3</v>
      </c>
      <c r="AE42" s="45">
        <v>1.1073680000000001E-3</v>
      </c>
      <c r="AF42" s="45">
        <v>1.6073680000000001E-3</v>
      </c>
      <c r="AG42" s="45">
        <v>1.6073680000000001E-3</v>
      </c>
      <c r="AH42" s="45">
        <v>1.6073680000000001E-3</v>
      </c>
      <c r="AI42" s="45">
        <v>1.6073680000000001E-3</v>
      </c>
      <c r="AJ42" s="45">
        <v>1.6073680000000001E-3</v>
      </c>
      <c r="AK42" s="45">
        <v>1.9905259999999998E-3</v>
      </c>
      <c r="AL42" s="45">
        <v>1.9905259999999998E-3</v>
      </c>
      <c r="AM42" s="45">
        <v>1.9905259999999998E-3</v>
      </c>
      <c r="AN42" s="45">
        <v>1.9905259999999998E-3</v>
      </c>
      <c r="AO42" s="45">
        <v>1.9905259999999998E-3</v>
      </c>
      <c r="AP42" s="45">
        <v>3.283158E-3</v>
      </c>
      <c r="AQ42" s="45">
        <v>3.283158E-3</v>
      </c>
      <c r="AR42" s="45">
        <v>3.283158E-3</v>
      </c>
      <c r="AS42" s="45">
        <v>3.283158E-3</v>
      </c>
      <c r="AT42" s="45">
        <v>3.283158E-3</v>
      </c>
      <c r="AU42" s="45">
        <v>4.5542109999999998E-3</v>
      </c>
      <c r="AV42" s="45">
        <v>4.5542109999999998E-3</v>
      </c>
      <c r="AW42" s="45">
        <v>4.5542109999999998E-3</v>
      </c>
      <c r="AX42" s="45">
        <v>4.5542109999999998E-3</v>
      </c>
      <c r="AY42" s="45">
        <v>4.5542109999999998E-3</v>
      </c>
      <c r="AZ42" s="45">
        <v>6.844737E-3</v>
      </c>
      <c r="BA42" s="45">
        <v>6.844737E-3</v>
      </c>
      <c r="BB42" s="45">
        <v>6.844737E-3</v>
      </c>
      <c r="BC42" s="45">
        <v>6.844737E-3</v>
      </c>
      <c r="BD42" s="45">
        <v>6.844737E-3</v>
      </c>
      <c r="BE42" s="45">
        <v>1.0072105E-2</v>
      </c>
      <c r="BF42" s="45">
        <v>1.0072105E-2</v>
      </c>
      <c r="BG42" s="45">
        <v>1.0072105E-2</v>
      </c>
      <c r="BH42" s="45">
        <v>1.0072105E-2</v>
      </c>
      <c r="BI42" s="45">
        <v>1.0072105E-2</v>
      </c>
      <c r="BJ42" s="45">
        <v>1.6034211E-2</v>
      </c>
      <c r="BK42" s="45">
        <v>1.6034211E-2</v>
      </c>
      <c r="BL42" s="45">
        <v>1.6034211E-2</v>
      </c>
      <c r="BM42" s="45">
        <v>1.6034211E-2</v>
      </c>
      <c r="BN42" s="45">
        <v>1.6034211E-2</v>
      </c>
      <c r="BO42" s="45">
        <v>2.4366315999999999E-2</v>
      </c>
      <c r="BP42" s="45">
        <v>2.4366315999999999E-2</v>
      </c>
      <c r="BQ42" s="45">
        <v>2.4366315999999999E-2</v>
      </c>
      <c r="BR42" s="45">
        <v>2.4366315999999999E-2</v>
      </c>
      <c r="BS42" s="45">
        <v>2.4366315999999999E-2</v>
      </c>
      <c r="BT42" s="45">
        <v>3.6406842000000002E-2</v>
      </c>
      <c r="BU42" s="45">
        <v>3.6406842000000002E-2</v>
      </c>
      <c r="BV42" s="45">
        <v>3.6406842000000002E-2</v>
      </c>
      <c r="BW42" s="45">
        <v>3.6406842000000002E-2</v>
      </c>
      <c r="BX42" s="45">
        <v>3.6406842000000002E-2</v>
      </c>
      <c r="BY42" s="45">
        <v>6.3028421000000001E-2</v>
      </c>
      <c r="BZ42" s="45">
        <v>6.3028421000000001E-2</v>
      </c>
      <c r="CA42" s="45">
        <v>6.3028421000000001E-2</v>
      </c>
      <c r="CB42" s="45">
        <v>6.3028421000000001E-2</v>
      </c>
      <c r="CC42" s="45">
        <v>6.3028421000000001E-2</v>
      </c>
      <c r="CD42" s="45">
        <v>9.6411578999999997E-2</v>
      </c>
      <c r="CE42" s="45">
        <v>9.6411578999999997E-2</v>
      </c>
      <c r="CF42" s="45">
        <v>9.6411578999999997E-2</v>
      </c>
      <c r="CG42" s="45">
        <v>9.6411578999999997E-2</v>
      </c>
      <c r="CH42" s="45">
        <v>9.6411578999999997E-2</v>
      </c>
      <c r="CI42" s="45">
        <v>0.148308947</v>
      </c>
      <c r="CJ42" s="45">
        <v>0.148308947</v>
      </c>
      <c r="CK42" s="45">
        <v>0.148308947</v>
      </c>
      <c r="CL42" s="45">
        <v>0.148308947</v>
      </c>
      <c r="CM42" s="45">
        <v>0.148308947</v>
      </c>
      <c r="CN42" s="45">
        <v>0.225275789</v>
      </c>
      <c r="CO42" s="45">
        <v>0.225275789</v>
      </c>
      <c r="CP42" s="45">
        <v>0.225275789</v>
      </c>
      <c r="CQ42" s="45">
        <v>0.225275789</v>
      </c>
      <c r="CR42" s="45">
        <v>0.225275789</v>
      </c>
      <c r="CS42" s="45">
        <v>0.33575105300000002</v>
      </c>
      <c r="CT42" s="45">
        <v>0.33575105300000002</v>
      </c>
      <c r="CU42" s="45">
        <v>0.33575105300000002</v>
      </c>
      <c r="CV42" s="45">
        <v>0.33575105300000002</v>
      </c>
      <c r="CW42" s="45">
        <v>0.33575105300000002</v>
      </c>
      <c r="CX42" s="45">
        <v>1</v>
      </c>
    </row>
    <row r="43" spans="1:102" ht="14.25" customHeight="1" x14ac:dyDescent="0.3">
      <c r="A43" s="45" t="s">
        <v>204</v>
      </c>
      <c r="B43" s="45">
        <v>8.8500000000000002E-3</v>
      </c>
      <c r="C43" s="45">
        <v>1.9000000000000001E-4</v>
      </c>
      <c r="D43" s="45">
        <v>1.9000000000000001E-4</v>
      </c>
      <c r="E43" s="45">
        <v>1.9000000000000001E-4</v>
      </c>
      <c r="F43" s="45">
        <v>1.9000000000000001E-4</v>
      </c>
      <c r="G43" s="45">
        <v>1.2E-4</v>
      </c>
      <c r="H43" s="45">
        <v>1.2E-4</v>
      </c>
      <c r="I43" s="45">
        <v>1.2E-4</v>
      </c>
      <c r="J43" s="45">
        <v>1.2E-4</v>
      </c>
      <c r="K43" s="45">
        <v>1.2E-4</v>
      </c>
      <c r="L43" s="45">
        <v>2.5000000000000001E-4</v>
      </c>
      <c r="M43" s="45">
        <v>2.5000000000000001E-4</v>
      </c>
      <c r="N43" s="45">
        <v>2.5000000000000001E-4</v>
      </c>
      <c r="O43" s="45">
        <v>2.5000000000000001E-4</v>
      </c>
      <c r="P43" s="45">
        <v>2.5000000000000001E-4</v>
      </c>
      <c r="Q43" s="45">
        <v>3.2000000000000003E-4</v>
      </c>
      <c r="R43" s="45">
        <v>3.2000000000000003E-4</v>
      </c>
      <c r="S43" s="45">
        <v>3.2000000000000003E-4</v>
      </c>
      <c r="T43" s="45">
        <v>3.2000000000000003E-4</v>
      </c>
      <c r="U43" s="45">
        <v>3.2000000000000003E-4</v>
      </c>
      <c r="V43" s="45">
        <v>4.4999999999999999E-4</v>
      </c>
      <c r="W43" s="45">
        <v>4.4999999999999999E-4</v>
      </c>
      <c r="X43" s="45">
        <v>4.4999999999999999E-4</v>
      </c>
      <c r="Y43" s="45">
        <v>4.4999999999999999E-4</v>
      </c>
      <c r="Z43" s="45">
        <v>4.4999999999999999E-4</v>
      </c>
      <c r="AA43" s="45">
        <v>4.8000000000000001E-4</v>
      </c>
      <c r="AB43" s="45">
        <v>4.8000000000000001E-4</v>
      </c>
      <c r="AC43" s="45">
        <v>4.8000000000000001E-4</v>
      </c>
      <c r="AD43" s="45">
        <v>4.8000000000000001E-4</v>
      </c>
      <c r="AE43" s="45">
        <v>4.8000000000000001E-4</v>
      </c>
      <c r="AF43" s="45">
        <v>5.8E-4</v>
      </c>
      <c r="AG43" s="45">
        <v>5.8E-4</v>
      </c>
      <c r="AH43" s="45">
        <v>5.8E-4</v>
      </c>
      <c r="AI43" s="45">
        <v>5.8E-4</v>
      </c>
      <c r="AJ43" s="45">
        <v>5.8E-4</v>
      </c>
      <c r="AK43" s="45">
        <v>9.3999999999999997E-4</v>
      </c>
      <c r="AL43" s="45">
        <v>9.3999999999999997E-4</v>
      </c>
      <c r="AM43" s="45">
        <v>9.3999999999999997E-4</v>
      </c>
      <c r="AN43" s="45">
        <v>9.3999999999999997E-4</v>
      </c>
      <c r="AO43" s="45">
        <v>9.3999999999999997E-4</v>
      </c>
      <c r="AP43" s="45">
        <v>1.4E-3</v>
      </c>
      <c r="AQ43" s="45">
        <v>1.4E-3</v>
      </c>
      <c r="AR43" s="45">
        <v>1.4E-3</v>
      </c>
      <c r="AS43" s="45">
        <v>1.4E-3</v>
      </c>
      <c r="AT43" s="45">
        <v>1.4E-3</v>
      </c>
      <c r="AU43" s="45">
        <v>2.0100000000000001E-3</v>
      </c>
      <c r="AV43" s="45">
        <v>2.0100000000000001E-3</v>
      </c>
      <c r="AW43" s="45">
        <v>2.0100000000000001E-3</v>
      </c>
      <c r="AX43" s="45">
        <v>2.0100000000000001E-3</v>
      </c>
      <c r="AY43" s="45">
        <v>2.0100000000000001E-3</v>
      </c>
      <c r="AZ43" s="45">
        <v>2.8999999999999998E-3</v>
      </c>
      <c r="BA43" s="45">
        <v>2.8999999999999998E-3</v>
      </c>
      <c r="BB43" s="45">
        <v>2.8999999999999998E-3</v>
      </c>
      <c r="BC43" s="45">
        <v>2.8999999999999998E-3</v>
      </c>
      <c r="BD43" s="45">
        <v>2.8999999999999998E-3</v>
      </c>
      <c r="BE43" s="45">
        <v>5.2700000000000004E-3</v>
      </c>
      <c r="BF43" s="45">
        <v>5.2700000000000004E-3</v>
      </c>
      <c r="BG43" s="45">
        <v>5.2700000000000004E-3</v>
      </c>
      <c r="BH43" s="45">
        <v>5.2700000000000004E-3</v>
      </c>
      <c r="BI43" s="45">
        <v>5.2700000000000004E-3</v>
      </c>
      <c r="BJ43" s="45">
        <v>7.11E-3</v>
      </c>
      <c r="BK43" s="45">
        <v>7.11E-3</v>
      </c>
      <c r="BL43" s="45">
        <v>7.11E-3</v>
      </c>
      <c r="BM43" s="45">
        <v>7.11E-3</v>
      </c>
      <c r="BN43" s="45">
        <v>7.11E-3</v>
      </c>
      <c r="BO43" s="45">
        <v>1.239E-2</v>
      </c>
      <c r="BP43" s="45">
        <v>1.239E-2</v>
      </c>
      <c r="BQ43" s="45">
        <v>1.239E-2</v>
      </c>
      <c r="BR43" s="45">
        <v>1.239E-2</v>
      </c>
      <c r="BS43" s="45">
        <v>1.239E-2</v>
      </c>
      <c r="BT43" s="45">
        <v>1.967E-2</v>
      </c>
      <c r="BU43" s="45">
        <v>1.967E-2</v>
      </c>
      <c r="BV43" s="45">
        <v>1.967E-2</v>
      </c>
      <c r="BW43" s="45">
        <v>1.967E-2</v>
      </c>
      <c r="BX43" s="45">
        <v>1.967E-2</v>
      </c>
      <c r="BY43" s="45">
        <v>3.1669999999999997E-2</v>
      </c>
      <c r="BZ43" s="45">
        <v>3.1669999999999997E-2</v>
      </c>
      <c r="CA43" s="45">
        <v>3.1669999999999997E-2</v>
      </c>
      <c r="CB43" s="45">
        <v>3.1669999999999997E-2</v>
      </c>
      <c r="CC43" s="45">
        <v>3.1669999999999997E-2</v>
      </c>
      <c r="CD43" s="45">
        <v>5.5780000000000003E-2</v>
      </c>
      <c r="CE43" s="45">
        <v>5.5780000000000003E-2</v>
      </c>
      <c r="CF43" s="45">
        <v>5.5780000000000003E-2</v>
      </c>
      <c r="CG43" s="45">
        <v>5.5780000000000003E-2</v>
      </c>
      <c r="CH43" s="45">
        <v>5.5780000000000003E-2</v>
      </c>
      <c r="CI43" s="45">
        <v>9.6199999999999994E-2</v>
      </c>
      <c r="CJ43" s="45">
        <v>9.6199999999999994E-2</v>
      </c>
      <c r="CK43" s="45">
        <v>9.6199999999999994E-2</v>
      </c>
      <c r="CL43" s="45">
        <v>9.6199999999999994E-2</v>
      </c>
      <c r="CM43" s="45">
        <v>9.6199999999999994E-2</v>
      </c>
      <c r="CN43" s="45">
        <v>0.16250999999999999</v>
      </c>
      <c r="CO43" s="45">
        <v>0.16250999999999999</v>
      </c>
      <c r="CP43" s="45">
        <v>0.16250999999999999</v>
      </c>
      <c r="CQ43" s="45">
        <v>0.16250999999999999</v>
      </c>
      <c r="CR43" s="45">
        <v>0.16250999999999999</v>
      </c>
      <c r="CS43" s="45">
        <v>0.26889000000000002</v>
      </c>
      <c r="CT43" s="45">
        <v>0.26889000000000002</v>
      </c>
      <c r="CU43" s="45">
        <v>0.26889000000000002</v>
      </c>
      <c r="CV43" s="45">
        <v>0.26889000000000002</v>
      </c>
      <c r="CW43" s="45">
        <v>0.26889000000000002</v>
      </c>
      <c r="CX43" s="45">
        <v>1</v>
      </c>
    </row>
    <row r="44" spans="1:102" ht="14.25" customHeight="1" x14ac:dyDescent="0.3">
      <c r="A44" s="45" t="s">
        <v>206</v>
      </c>
      <c r="B44" s="45">
        <v>6.6841463000000004E-2</v>
      </c>
      <c r="C44" s="45">
        <v>1.0634390000000001E-2</v>
      </c>
      <c r="D44" s="45">
        <v>1.0634390000000001E-2</v>
      </c>
      <c r="E44" s="45">
        <v>1.0634390000000001E-2</v>
      </c>
      <c r="F44" s="45">
        <v>1.0634390000000001E-2</v>
      </c>
      <c r="G44" s="45">
        <v>2.2570730000000001E-3</v>
      </c>
      <c r="H44" s="45">
        <v>2.2570730000000001E-3</v>
      </c>
      <c r="I44" s="45">
        <v>2.2570730000000001E-3</v>
      </c>
      <c r="J44" s="45">
        <v>2.2570730000000001E-3</v>
      </c>
      <c r="K44" s="45">
        <v>2.2570730000000001E-3</v>
      </c>
      <c r="L44" s="45">
        <v>1.5885369999999999E-3</v>
      </c>
      <c r="M44" s="45">
        <v>1.5885369999999999E-3</v>
      </c>
      <c r="N44" s="45">
        <v>1.5885369999999999E-3</v>
      </c>
      <c r="O44" s="45">
        <v>1.5885369999999999E-3</v>
      </c>
      <c r="P44" s="45">
        <v>1.5885369999999999E-3</v>
      </c>
      <c r="Q44" s="45">
        <v>1.952683E-3</v>
      </c>
      <c r="R44" s="45">
        <v>1.952683E-3</v>
      </c>
      <c r="S44" s="45">
        <v>1.952683E-3</v>
      </c>
      <c r="T44" s="45">
        <v>1.952683E-3</v>
      </c>
      <c r="U44" s="45">
        <v>1.952683E-3</v>
      </c>
      <c r="V44" s="45">
        <v>3.7490240000000001E-3</v>
      </c>
      <c r="W44" s="45">
        <v>3.7490240000000001E-3</v>
      </c>
      <c r="X44" s="45">
        <v>3.7490240000000001E-3</v>
      </c>
      <c r="Y44" s="45">
        <v>3.7490240000000001E-3</v>
      </c>
      <c r="Z44" s="45">
        <v>3.7490240000000001E-3</v>
      </c>
      <c r="AA44" s="45">
        <v>6.1653660000000002E-3</v>
      </c>
      <c r="AB44" s="45">
        <v>6.1653660000000002E-3</v>
      </c>
      <c r="AC44" s="45">
        <v>6.1653660000000002E-3</v>
      </c>
      <c r="AD44" s="45">
        <v>6.1653660000000002E-3</v>
      </c>
      <c r="AE44" s="45">
        <v>6.1653660000000002E-3</v>
      </c>
      <c r="AF44" s="45">
        <v>8.7904880000000008E-3</v>
      </c>
      <c r="AG44" s="45">
        <v>8.7904880000000008E-3</v>
      </c>
      <c r="AH44" s="45">
        <v>8.7904880000000008E-3</v>
      </c>
      <c r="AI44" s="45">
        <v>8.7904880000000008E-3</v>
      </c>
      <c r="AJ44" s="45">
        <v>8.7904880000000008E-3</v>
      </c>
      <c r="AK44" s="45">
        <v>1.0272195E-2</v>
      </c>
      <c r="AL44" s="45">
        <v>1.0272195E-2</v>
      </c>
      <c r="AM44" s="45">
        <v>1.0272195E-2</v>
      </c>
      <c r="AN44" s="45">
        <v>1.0272195E-2</v>
      </c>
      <c r="AO44" s="45">
        <v>1.0272195E-2</v>
      </c>
      <c r="AP44" s="45">
        <v>1.0323659000000001E-2</v>
      </c>
      <c r="AQ44" s="45">
        <v>1.0323659000000001E-2</v>
      </c>
      <c r="AR44" s="45">
        <v>1.0323659000000001E-2</v>
      </c>
      <c r="AS44" s="45">
        <v>1.0323659000000001E-2</v>
      </c>
      <c r="AT44" s="45">
        <v>1.0323659000000001E-2</v>
      </c>
      <c r="AU44" s="45">
        <v>1.0378780000000001E-2</v>
      </c>
      <c r="AV44" s="45">
        <v>1.0378780000000001E-2</v>
      </c>
      <c r="AW44" s="45">
        <v>1.0378780000000001E-2</v>
      </c>
      <c r="AX44" s="45">
        <v>1.0378780000000001E-2</v>
      </c>
      <c r="AY44" s="45">
        <v>1.0378780000000001E-2</v>
      </c>
      <c r="AZ44" s="45">
        <v>1.2075122000000001E-2</v>
      </c>
      <c r="BA44" s="45">
        <v>1.2075122000000001E-2</v>
      </c>
      <c r="BB44" s="45">
        <v>1.2075122000000001E-2</v>
      </c>
      <c r="BC44" s="45">
        <v>1.2075122000000001E-2</v>
      </c>
      <c r="BD44" s="45">
        <v>1.2075122000000001E-2</v>
      </c>
      <c r="BE44" s="45">
        <v>1.6080000000000001E-2</v>
      </c>
      <c r="BF44" s="45">
        <v>1.6080000000000001E-2</v>
      </c>
      <c r="BG44" s="45">
        <v>1.6080000000000001E-2</v>
      </c>
      <c r="BH44" s="45">
        <v>1.6080000000000001E-2</v>
      </c>
      <c r="BI44" s="45">
        <v>1.6080000000000001E-2</v>
      </c>
      <c r="BJ44" s="45">
        <v>2.1788780000000001E-2</v>
      </c>
      <c r="BK44" s="45">
        <v>2.1788780000000001E-2</v>
      </c>
      <c r="BL44" s="45">
        <v>2.1788780000000001E-2</v>
      </c>
      <c r="BM44" s="45">
        <v>2.1788780000000001E-2</v>
      </c>
      <c r="BN44" s="45">
        <v>2.1788780000000001E-2</v>
      </c>
      <c r="BO44" s="45">
        <v>3.3969024E-2</v>
      </c>
      <c r="BP44" s="45">
        <v>3.3969024E-2</v>
      </c>
      <c r="BQ44" s="45">
        <v>3.3969024E-2</v>
      </c>
      <c r="BR44" s="45">
        <v>3.3969024E-2</v>
      </c>
      <c r="BS44" s="45">
        <v>3.3969024E-2</v>
      </c>
      <c r="BT44" s="45">
        <v>5.3909024E-2</v>
      </c>
      <c r="BU44" s="45">
        <v>5.3909024E-2</v>
      </c>
      <c r="BV44" s="45">
        <v>5.3909024E-2</v>
      </c>
      <c r="BW44" s="45">
        <v>5.3909024E-2</v>
      </c>
      <c r="BX44" s="45">
        <v>5.3909024E-2</v>
      </c>
      <c r="BY44" s="45">
        <v>8.5237561000000003E-2</v>
      </c>
      <c r="BZ44" s="45">
        <v>8.5237561000000003E-2</v>
      </c>
      <c r="CA44" s="45">
        <v>8.5237561000000003E-2</v>
      </c>
      <c r="CB44" s="45">
        <v>8.5237561000000003E-2</v>
      </c>
      <c r="CC44" s="45">
        <v>8.5237561000000003E-2</v>
      </c>
      <c r="CD44" s="45">
        <v>0.13244804900000001</v>
      </c>
      <c r="CE44" s="45">
        <v>0.13244804900000001</v>
      </c>
      <c r="CF44" s="45">
        <v>0.13244804900000001</v>
      </c>
      <c r="CG44" s="45">
        <v>0.13244804900000001</v>
      </c>
      <c r="CH44" s="45">
        <v>0.13244804900000001</v>
      </c>
      <c r="CI44" s="45">
        <v>0.19970122000000001</v>
      </c>
      <c r="CJ44" s="45">
        <v>0.19970122000000001</v>
      </c>
      <c r="CK44" s="45">
        <v>0.19970122000000001</v>
      </c>
      <c r="CL44" s="45">
        <v>0.19970122000000001</v>
      </c>
      <c r="CM44" s="45">
        <v>0.19970122000000001</v>
      </c>
      <c r="CN44" s="45">
        <v>0.29157146299999998</v>
      </c>
      <c r="CO44" s="45">
        <v>0.29157146299999998</v>
      </c>
      <c r="CP44" s="45">
        <v>0.29157146299999998</v>
      </c>
      <c r="CQ44" s="45">
        <v>0.29157146299999998</v>
      </c>
      <c r="CR44" s="45">
        <v>0.29157146299999998</v>
      </c>
      <c r="CS44" s="45">
        <v>0.41195365900000003</v>
      </c>
      <c r="CT44" s="45">
        <v>0.41195365900000003</v>
      </c>
      <c r="CU44" s="45">
        <v>0.41195365900000003</v>
      </c>
      <c r="CV44" s="45">
        <v>0.41195365900000003</v>
      </c>
      <c r="CW44" s="45">
        <v>0.41195365900000003</v>
      </c>
      <c r="CX44" s="45">
        <v>1</v>
      </c>
    </row>
    <row r="45" spans="1:102" ht="14.25" customHeight="1" x14ac:dyDescent="0.3">
      <c r="A45" s="45" t="s">
        <v>208</v>
      </c>
      <c r="B45" s="45">
        <v>5.45E-3</v>
      </c>
      <c r="C45" s="45">
        <v>1.6000000000000001E-4</v>
      </c>
      <c r="D45" s="45">
        <v>1.6000000000000001E-4</v>
      </c>
      <c r="E45" s="45">
        <v>1.6000000000000001E-4</v>
      </c>
      <c r="F45" s="45">
        <v>1.6000000000000001E-4</v>
      </c>
      <c r="G45" s="45">
        <v>1.2E-4</v>
      </c>
      <c r="H45" s="45">
        <v>1.2E-4</v>
      </c>
      <c r="I45" s="45">
        <v>1.2E-4</v>
      </c>
      <c r="J45" s="45">
        <v>1.2E-4</v>
      </c>
      <c r="K45" s="45">
        <v>1.2E-4</v>
      </c>
      <c r="L45" s="45">
        <v>1.3999999999999999E-4</v>
      </c>
      <c r="M45" s="45">
        <v>1.3999999999999999E-4</v>
      </c>
      <c r="N45" s="45">
        <v>1.3999999999999999E-4</v>
      </c>
      <c r="O45" s="45">
        <v>1.3999999999999999E-4</v>
      </c>
      <c r="P45" s="45">
        <v>1.3999999999999999E-4</v>
      </c>
      <c r="Q45" s="45">
        <v>2.9E-4</v>
      </c>
      <c r="R45" s="45">
        <v>2.9E-4</v>
      </c>
      <c r="S45" s="45">
        <v>2.9E-4</v>
      </c>
      <c r="T45" s="45">
        <v>2.9E-4</v>
      </c>
      <c r="U45" s="45">
        <v>2.9E-4</v>
      </c>
      <c r="V45" s="45">
        <v>2.1000000000000001E-4</v>
      </c>
      <c r="W45" s="45">
        <v>2.1000000000000001E-4</v>
      </c>
      <c r="X45" s="45">
        <v>2.1000000000000001E-4</v>
      </c>
      <c r="Y45" s="45">
        <v>2.1000000000000001E-4</v>
      </c>
      <c r="Z45" s="45">
        <v>2.1000000000000001E-4</v>
      </c>
      <c r="AA45" s="45">
        <v>3.2000000000000003E-4</v>
      </c>
      <c r="AB45" s="45">
        <v>3.2000000000000003E-4</v>
      </c>
      <c r="AC45" s="45">
        <v>3.2000000000000003E-4</v>
      </c>
      <c r="AD45" s="45">
        <v>3.2000000000000003E-4</v>
      </c>
      <c r="AE45" s="45">
        <v>3.2000000000000003E-4</v>
      </c>
      <c r="AF45" s="45">
        <v>2.7999999999999998E-4</v>
      </c>
      <c r="AG45" s="45">
        <v>2.7999999999999998E-4</v>
      </c>
      <c r="AH45" s="45">
        <v>2.7999999999999998E-4</v>
      </c>
      <c r="AI45" s="45">
        <v>2.7999999999999998E-4</v>
      </c>
      <c r="AJ45" s="45">
        <v>2.7999999999999998E-4</v>
      </c>
      <c r="AK45" s="45">
        <v>6.4000000000000005E-4</v>
      </c>
      <c r="AL45" s="45">
        <v>6.4000000000000005E-4</v>
      </c>
      <c r="AM45" s="45">
        <v>6.4000000000000005E-4</v>
      </c>
      <c r="AN45" s="45">
        <v>6.4000000000000005E-4</v>
      </c>
      <c r="AO45" s="45">
        <v>6.4000000000000005E-4</v>
      </c>
      <c r="AP45" s="45">
        <v>1.08E-3</v>
      </c>
      <c r="AQ45" s="45">
        <v>1.08E-3</v>
      </c>
      <c r="AR45" s="45">
        <v>1.08E-3</v>
      </c>
      <c r="AS45" s="45">
        <v>1.08E-3</v>
      </c>
      <c r="AT45" s="45">
        <v>1.08E-3</v>
      </c>
      <c r="AU45" s="45">
        <v>1.8400000000000001E-3</v>
      </c>
      <c r="AV45" s="45">
        <v>1.8400000000000001E-3</v>
      </c>
      <c r="AW45" s="45">
        <v>1.8400000000000001E-3</v>
      </c>
      <c r="AX45" s="45">
        <v>1.8400000000000001E-3</v>
      </c>
      <c r="AY45" s="45">
        <v>1.8400000000000001E-3</v>
      </c>
      <c r="AZ45" s="45">
        <v>3.0899999999999999E-3</v>
      </c>
      <c r="BA45" s="45">
        <v>3.0899999999999999E-3</v>
      </c>
      <c r="BB45" s="45">
        <v>3.0899999999999999E-3</v>
      </c>
      <c r="BC45" s="45">
        <v>3.0899999999999999E-3</v>
      </c>
      <c r="BD45" s="45">
        <v>3.0899999999999999E-3</v>
      </c>
      <c r="BE45" s="45">
        <v>4.5300000000000002E-3</v>
      </c>
      <c r="BF45" s="45">
        <v>4.5300000000000002E-3</v>
      </c>
      <c r="BG45" s="45">
        <v>4.5300000000000002E-3</v>
      </c>
      <c r="BH45" s="45">
        <v>4.5300000000000002E-3</v>
      </c>
      <c r="BI45" s="45">
        <v>4.5300000000000002E-3</v>
      </c>
      <c r="BJ45" s="45">
        <v>7.3600000000000002E-3</v>
      </c>
      <c r="BK45" s="45">
        <v>7.3600000000000002E-3</v>
      </c>
      <c r="BL45" s="45">
        <v>7.3600000000000002E-3</v>
      </c>
      <c r="BM45" s="45">
        <v>7.3600000000000002E-3</v>
      </c>
      <c r="BN45" s="45">
        <v>7.3600000000000002E-3</v>
      </c>
      <c r="BO45" s="45">
        <v>1.3180000000000001E-2</v>
      </c>
      <c r="BP45" s="45">
        <v>1.3180000000000001E-2</v>
      </c>
      <c r="BQ45" s="45">
        <v>1.3180000000000001E-2</v>
      </c>
      <c r="BR45" s="45">
        <v>1.3180000000000001E-2</v>
      </c>
      <c r="BS45" s="45">
        <v>1.3180000000000001E-2</v>
      </c>
      <c r="BT45" s="45">
        <v>2.359E-2</v>
      </c>
      <c r="BU45" s="45">
        <v>2.359E-2</v>
      </c>
      <c r="BV45" s="45">
        <v>2.359E-2</v>
      </c>
      <c r="BW45" s="45">
        <v>2.359E-2</v>
      </c>
      <c r="BX45" s="45">
        <v>2.359E-2</v>
      </c>
      <c r="BY45" s="45">
        <v>4.6559999999999997E-2</v>
      </c>
      <c r="BZ45" s="45">
        <v>4.6559999999999997E-2</v>
      </c>
      <c r="CA45" s="45">
        <v>4.6559999999999997E-2</v>
      </c>
      <c r="CB45" s="45">
        <v>4.6559999999999997E-2</v>
      </c>
      <c r="CC45" s="45">
        <v>4.6559999999999997E-2</v>
      </c>
      <c r="CD45" s="45">
        <v>9.0730000000000005E-2</v>
      </c>
      <c r="CE45" s="45">
        <v>9.0730000000000005E-2</v>
      </c>
      <c r="CF45" s="45">
        <v>9.0730000000000005E-2</v>
      </c>
      <c r="CG45" s="45">
        <v>9.0730000000000005E-2</v>
      </c>
      <c r="CH45" s="45">
        <v>9.0730000000000005E-2</v>
      </c>
      <c r="CI45" s="45">
        <v>0.16231999999999999</v>
      </c>
      <c r="CJ45" s="45">
        <v>0.16231999999999999</v>
      </c>
      <c r="CK45" s="45">
        <v>0.16231999999999999</v>
      </c>
      <c r="CL45" s="45">
        <v>0.16231999999999999</v>
      </c>
      <c r="CM45" s="45">
        <v>0.16231999999999999</v>
      </c>
      <c r="CN45" s="45">
        <v>0.26656999999999997</v>
      </c>
      <c r="CO45" s="45">
        <v>0.26656999999999997</v>
      </c>
      <c r="CP45" s="45">
        <v>0.26656999999999997</v>
      </c>
      <c r="CQ45" s="45">
        <v>0.26656999999999997</v>
      </c>
      <c r="CR45" s="45">
        <v>0.26656999999999997</v>
      </c>
      <c r="CS45" s="45">
        <v>0.40188000000000001</v>
      </c>
      <c r="CT45" s="45">
        <v>0.40188000000000001</v>
      </c>
      <c r="CU45" s="45">
        <v>0.40188000000000001</v>
      </c>
      <c r="CV45" s="45">
        <v>0.40188000000000001</v>
      </c>
      <c r="CW45" s="45">
        <v>0.40188000000000001</v>
      </c>
      <c r="CX45" s="45">
        <v>1</v>
      </c>
    </row>
    <row r="46" spans="1:102" ht="14.25" customHeight="1" x14ac:dyDescent="0.3">
      <c r="A46" s="45" t="s">
        <v>210</v>
      </c>
      <c r="B46" s="45">
        <v>4.5500000000000002E-3</v>
      </c>
      <c r="C46" s="45">
        <v>3.1E-4</v>
      </c>
      <c r="D46" s="45">
        <v>3.1E-4</v>
      </c>
      <c r="E46" s="45">
        <v>3.1E-4</v>
      </c>
      <c r="F46" s="45">
        <v>3.1E-4</v>
      </c>
      <c r="G46" s="45">
        <v>1.2E-4</v>
      </c>
      <c r="H46" s="45">
        <v>1.2E-4</v>
      </c>
      <c r="I46" s="45">
        <v>1.2E-4</v>
      </c>
      <c r="J46" s="45">
        <v>1.2E-4</v>
      </c>
      <c r="K46" s="45">
        <v>1.2E-4</v>
      </c>
      <c r="L46" s="45">
        <v>1.3999999999999999E-4</v>
      </c>
      <c r="M46" s="45">
        <v>1.3999999999999999E-4</v>
      </c>
      <c r="N46" s="45">
        <v>1.3999999999999999E-4</v>
      </c>
      <c r="O46" s="45">
        <v>1.3999999999999999E-4</v>
      </c>
      <c r="P46" s="45">
        <v>1.3999999999999999E-4</v>
      </c>
      <c r="Q46" s="45">
        <v>2.7999999999999998E-4</v>
      </c>
      <c r="R46" s="45">
        <v>2.7999999999999998E-4</v>
      </c>
      <c r="S46" s="45">
        <v>2.7999999999999998E-4</v>
      </c>
      <c r="T46" s="45">
        <v>2.7999999999999998E-4</v>
      </c>
      <c r="U46" s="45">
        <v>2.7999999999999998E-4</v>
      </c>
      <c r="V46" s="45">
        <v>3.8000000000000002E-4</v>
      </c>
      <c r="W46" s="45">
        <v>3.8000000000000002E-4</v>
      </c>
      <c r="X46" s="45">
        <v>3.8000000000000002E-4</v>
      </c>
      <c r="Y46" s="45">
        <v>3.8000000000000002E-4</v>
      </c>
      <c r="Z46" s="45">
        <v>3.8000000000000002E-4</v>
      </c>
      <c r="AA46" s="45">
        <v>3.8999999999999999E-4</v>
      </c>
      <c r="AB46" s="45">
        <v>3.8999999999999999E-4</v>
      </c>
      <c r="AC46" s="45">
        <v>3.8999999999999999E-4</v>
      </c>
      <c r="AD46" s="45">
        <v>3.8999999999999999E-4</v>
      </c>
      <c r="AE46" s="45">
        <v>3.8999999999999999E-4</v>
      </c>
      <c r="AF46" s="45">
        <v>5.0000000000000001E-4</v>
      </c>
      <c r="AG46" s="45">
        <v>5.0000000000000001E-4</v>
      </c>
      <c r="AH46" s="45">
        <v>5.0000000000000001E-4</v>
      </c>
      <c r="AI46" s="45">
        <v>5.0000000000000001E-4</v>
      </c>
      <c r="AJ46" s="45">
        <v>5.0000000000000001E-4</v>
      </c>
      <c r="AK46" s="45">
        <v>8.4999999999999995E-4</v>
      </c>
      <c r="AL46" s="45">
        <v>8.4999999999999995E-4</v>
      </c>
      <c r="AM46" s="45">
        <v>8.4999999999999995E-4</v>
      </c>
      <c r="AN46" s="45">
        <v>8.4999999999999995E-4</v>
      </c>
      <c r="AO46" s="45">
        <v>8.4999999999999995E-4</v>
      </c>
      <c r="AP46" s="45">
        <v>1.2999999999999999E-3</v>
      </c>
      <c r="AQ46" s="45">
        <v>1.2999999999999999E-3</v>
      </c>
      <c r="AR46" s="45">
        <v>1.2999999999999999E-3</v>
      </c>
      <c r="AS46" s="45">
        <v>1.2999999999999999E-3</v>
      </c>
      <c r="AT46" s="45">
        <v>1.2999999999999999E-3</v>
      </c>
      <c r="AU46" s="45">
        <v>2.47E-3</v>
      </c>
      <c r="AV46" s="45">
        <v>2.47E-3</v>
      </c>
      <c r="AW46" s="45">
        <v>2.47E-3</v>
      </c>
      <c r="AX46" s="45">
        <v>2.47E-3</v>
      </c>
      <c r="AY46" s="45">
        <v>2.47E-3</v>
      </c>
      <c r="AZ46" s="45">
        <v>3.9300000000000003E-3</v>
      </c>
      <c r="BA46" s="45">
        <v>3.9300000000000003E-3</v>
      </c>
      <c r="BB46" s="45">
        <v>3.9300000000000003E-3</v>
      </c>
      <c r="BC46" s="45">
        <v>3.9300000000000003E-3</v>
      </c>
      <c r="BD46" s="45">
        <v>3.9300000000000003E-3</v>
      </c>
      <c r="BE46" s="45">
        <v>6.0499999999999998E-3</v>
      </c>
      <c r="BF46" s="45">
        <v>6.0499999999999998E-3</v>
      </c>
      <c r="BG46" s="45">
        <v>6.0499999999999998E-3</v>
      </c>
      <c r="BH46" s="45">
        <v>6.0499999999999998E-3</v>
      </c>
      <c r="BI46" s="45">
        <v>6.0499999999999998E-3</v>
      </c>
      <c r="BJ46" s="45">
        <v>9.4299999999999991E-3</v>
      </c>
      <c r="BK46" s="45">
        <v>9.4299999999999991E-3</v>
      </c>
      <c r="BL46" s="45">
        <v>9.4299999999999991E-3</v>
      </c>
      <c r="BM46" s="45">
        <v>9.4299999999999991E-3</v>
      </c>
      <c r="BN46" s="45">
        <v>9.4299999999999991E-3</v>
      </c>
      <c r="BO46" s="45">
        <v>1.383E-2</v>
      </c>
      <c r="BP46" s="45">
        <v>1.383E-2</v>
      </c>
      <c r="BQ46" s="45">
        <v>1.383E-2</v>
      </c>
      <c r="BR46" s="45">
        <v>1.383E-2</v>
      </c>
      <c r="BS46" s="45">
        <v>1.383E-2</v>
      </c>
      <c r="BT46" s="45">
        <v>2.486E-2</v>
      </c>
      <c r="BU46" s="45">
        <v>2.486E-2</v>
      </c>
      <c r="BV46" s="45">
        <v>2.486E-2</v>
      </c>
      <c r="BW46" s="45">
        <v>2.486E-2</v>
      </c>
      <c r="BX46" s="45">
        <v>2.486E-2</v>
      </c>
      <c r="BY46" s="45">
        <v>3.5770000000000003E-2</v>
      </c>
      <c r="BZ46" s="45">
        <v>3.5770000000000003E-2</v>
      </c>
      <c r="CA46" s="45">
        <v>3.5770000000000003E-2</v>
      </c>
      <c r="CB46" s="45">
        <v>3.5770000000000003E-2</v>
      </c>
      <c r="CC46" s="45">
        <v>3.5770000000000003E-2</v>
      </c>
      <c r="CD46" s="45">
        <v>7.1669999999999998E-2</v>
      </c>
      <c r="CE46" s="45">
        <v>7.1669999999999998E-2</v>
      </c>
      <c r="CF46" s="45">
        <v>7.1669999999999998E-2</v>
      </c>
      <c r="CG46" s="45">
        <v>7.1669999999999998E-2</v>
      </c>
      <c r="CH46" s="45">
        <v>7.1669999999999998E-2</v>
      </c>
      <c r="CI46" s="45">
        <v>0.13253999999999999</v>
      </c>
      <c r="CJ46" s="45">
        <v>0.13253999999999999</v>
      </c>
      <c r="CK46" s="45">
        <v>0.13253999999999999</v>
      </c>
      <c r="CL46" s="45">
        <v>0.13253999999999999</v>
      </c>
      <c r="CM46" s="45">
        <v>0.13253999999999999</v>
      </c>
      <c r="CN46" s="45">
        <v>0.22622999999999999</v>
      </c>
      <c r="CO46" s="45">
        <v>0.22622999999999999</v>
      </c>
      <c r="CP46" s="45">
        <v>0.22622999999999999</v>
      </c>
      <c r="CQ46" s="45">
        <v>0.22622999999999999</v>
      </c>
      <c r="CR46" s="45">
        <v>0.22622999999999999</v>
      </c>
      <c r="CS46" s="45">
        <v>0.35643000000000002</v>
      </c>
      <c r="CT46" s="45">
        <v>0.35643000000000002</v>
      </c>
      <c r="CU46" s="45">
        <v>0.35643000000000002</v>
      </c>
      <c r="CV46" s="45">
        <v>0.35643000000000002</v>
      </c>
      <c r="CW46" s="45">
        <v>0.35643000000000002</v>
      </c>
      <c r="CX46" s="45">
        <v>1</v>
      </c>
    </row>
    <row r="47" spans="1:102" ht="14.25" customHeight="1" x14ac:dyDescent="0.3">
      <c r="A47" s="45" t="s">
        <v>212</v>
      </c>
      <c r="B47" s="45">
        <v>1.8400000000000001E-3</v>
      </c>
      <c r="C47" s="45">
        <v>6.9999999999999994E-5</v>
      </c>
      <c r="D47" s="45">
        <v>6.9999999999999994E-5</v>
      </c>
      <c r="E47" s="45">
        <v>6.9999999999999994E-5</v>
      </c>
      <c r="F47" s="45">
        <v>6.9999999999999994E-5</v>
      </c>
      <c r="G47" s="45">
        <v>1E-4</v>
      </c>
      <c r="H47" s="45">
        <v>1E-4</v>
      </c>
      <c r="I47" s="45">
        <v>1E-4</v>
      </c>
      <c r="J47" s="45">
        <v>1E-4</v>
      </c>
      <c r="K47" s="45">
        <v>1E-4</v>
      </c>
      <c r="L47" s="45">
        <v>4.0000000000000003E-5</v>
      </c>
      <c r="M47" s="45">
        <v>4.0000000000000003E-5</v>
      </c>
      <c r="N47" s="45">
        <v>4.0000000000000003E-5</v>
      </c>
      <c r="O47" s="45">
        <v>4.0000000000000003E-5</v>
      </c>
      <c r="P47" s="45">
        <v>4.0000000000000003E-5</v>
      </c>
      <c r="Q47" s="45">
        <v>2.2000000000000001E-4</v>
      </c>
      <c r="R47" s="45">
        <v>2.2000000000000001E-4</v>
      </c>
      <c r="S47" s="45">
        <v>2.2000000000000001E-4</v>
      </c>
      <c r="T47" s="45">
        <v>2.2000000000000001E-4</v>
      </c>
      <c r="U47" s="45">
        <v>2.2000000000000001E-4</v>
      </c>
      <c r="V47" s="45">
        <v>9.0000000000000006E-5</v>
      </c>
      <c r="W47" s="45">
        <v>9.0000000000000006E-5</v>
      </c>
      <c r="X47" s="45">
        <v>9.0000000000000006E-5</v>
      </c>
      <c r="Y47" s="45">
        <v>9.0000000000000006E-5</v>
      </c>
      <c r="Z47" s="45">
        <v>9.0000000000000006E-5</v>
      </c>
      <c r="AA47" s="45">
        <v>2.3000000000000001E-4</v>
      </c>
      <c r="AB47" s="45">
        <v>2.3000000000000001E-4</v>
      </c>
      <c r="AC47" s="45">
        <v>2.3000000000000001E-4</v>
      </c>
      <c r="AD47" s="45">
        <v>2.3000000000000001E-4</v>
      </c>
      <c r="AE47" s="45">
        <v>2.3000000000000001E-4</v>
      </c>
      <c r="AF47" s="45">
        <v>4.0000000000000002E-4</v>
      </c>
      <c r="AG47" s="45">
        <v>4.0000000000000002E-4</v>
      </c>
      <c r="AH47" s="45">
        <v>4.0000000000000002E-4</v>
      </c>
      <c r="AI47" s="45">
        <v>4.0000000000000002E-4</v>
      </c>
      <c r="AJ47" s="45">
        <v>4.0000000000000002E-4</v>
      </c>
      <c r="AK47" s="45">
        <v>4.8999999999999998E-4</v>
      </c>
      <c r="AL47" s="45">
        <v>4.8999999999999998E-4</v>
      </c>
      <c r="AM47" s="45">
        <v>4.8999999999999998E-4</v>
      </c>
      <c r="AN47" s="45">
        <v>4.8999999999999998E-4</v>
      </c>
      <c r="AO47" s="45">
        <v>4.8999999999999998E-4</v>
      </c>
      <c r="AP47" s="45">
        <v>8.7000000000000001E-4</v>
      </c>
      <c r="AQ47" s="45">
        <v>8.7000000000000001E-4</v>
      </c>
      <c r="AR47" s="45">
        <v>8.7000000000000001E-4</v>
      </c>
      <c r="AS47" s="45">
        <v>8.7000000000000001E-4</v>
      </c>
      <c r="AT47" s="45">
        <v>8.7000000000000001E-4</v>
      </c>
      <c r="AU47" s="45">
        <v>1.15E-3</v>
      </c>
      <c r="AV47" s="45">
        <v>1.15E-3</v>
      </c>
      <c r="AW47" s="45">
        <v>1.15E-3</v>
      </c>
      <c r="AX47" s="45">
        <v>1.15E-3</v>
      </c>
      <c r="AY47" s="45">
        <v>1.15E-3</v>
      </c>
      <c r="AZ47" s="45">
        <v>1.7799999999999999E-3</v>
      </c>
      <c r="BA47" s="45">
        <v>1.7799999999999999E-3</v>
      </c>
      <c r="BB47" s="45">
        <v>1.7799999999999999E-3</v>
      </c>
      <c r="BC47" s="45">
        <v>1.7799999999999999E-3</v>
      </c>
      <c r="BD47" s="45">
        <v>1.7799999999999999E-3</v>
      </c>
      <c r="BE47" s="45">
        <v>3.1800000000000001E-3</v>
      </c>
      <c r="BF47" s="45">
        <v>3.1800000000000001E-3</v>
      </c>
      <c r="BG47" s="45">
        <v>3.1800000000000001E-3</v>
      </c>
      <c r="BH47" s="45">
        <v>3.1800000000000001E-3</v>
      </c>
      <c r="BI47" s="45">
        <v>3.1800000000000001E-3</v>
      </c>
      <c r="BJ47" s="45">
        <v>4.7800000000000004E-3</v>
      </c>
      <c r="BK47" s="45">
        <v>4.7800000000000004E-3</v>
      </c>
      <c r="BL47" s="45">
        <v>4.7800000000000004E-3</v>
      </c>
      <c r="BM47" s="45">
        <v>4.7800000000000004E-3</v>
      </c>
      <c r="BN47" s="45">
        <v>4.7800000000000004E-3</v>
      </c>
      <c r="BO47" s="45">
        <v>7.3699999999999998E-3</v>
      </c>
      <c r="BP47" s="45">
        <v>7.3699999999999998E-3</v>
      </c>
      <c r="BQ47" s="45">
        <v>7.3699999999999998E-3</v>
      </c>
      <c r="BR47" s="45">
        <v>7.3699999999999998E-3</v>
      </c>
      <c r="BS47" s="45">
        <v>7.3699999999999998E-3</v>
      </c>
      <c r="BT47" s="45">
        <v>1.452E-2</v>
      </c>
      <c r="BU47" s="45">
        <v>1.452E-2</v>
      </c>
      <c r="BV47" s="45">
        <v>1.452E-2</v>
      </c>
      <c r="BW47" s="45">
        <v>1.452E-2</v>
      </c>
      <c r="BX47" s="45">
        <v>1.452E-2</v>
      </c>
      <c r="BY47" s="45">
        <v>3.2039999999999999E-2</v>
      </c>
      <c r="BZ47" s="45">
        <v>3.2039999999999999E-2</v>
      </c>
      <c r="CA47" s="45">
        <v>3.2039999999999999E-2</v>
      </c>
      <c r="CB47" s="45">
        <v>3.2039999999999999E-2</v>
      </c>
      <c r="CC47" s="45">
        <v>3.2039999999999999E-2</v>
      </c>
      <c r="CD47" s="45">
        <v>6.5240000000000006E-2</v>
      </c>
      <c r="CE47" s="45">
        <v>6.5240000000000006E-2</v>
      </c>
      <c r="CF47" s="45">
        <v>6.5240000000000006E-2</v>
      </c>
      <c r="CG47" s="45">
        <v>6.5240000000000006E-2</v>
      </c>
      <c r="CH47" s="45">
        <v>6.5240000000000006E-2</v>
      </c>
      <c r="CI47" s="45">
        <v>0.12268999999999999</v>
      </c>
      <c r="CJ47" s="45">
        <v>0.12268999999999999</v>
      </c>
      <c r="CK47" s="45">
        <v>0.12268999999999999</v>
      </c>
      <c r="CL47" s="45">
        <v>0.12268999999999999</v>
      </c>
      <c r="CM47" s="45">
        <v>0.12268999999999999</v>
      </c>
      <c r="CN47" s="45">
        <v>0.21306</v>
      </c>
      <c r="CO47" s="45">
        <v>0.21306</v>
      </c>
      <c r="CP47" s="45">
        <v>0.21306</v>
      </c>
      <c r="CQ47" s="45">
        <v>0.21306</v>
      </c>
      <c r="CR47" s="45">
        <v>0.21306</v>
      </c>
      <c r="CS47" s="45">
        <v>0.34166999999999997</v>
      </c>
      <c r="CT47" s="45">
        <v>0.34166999999999997</v>
      </c>
      <c r="CU47" s="45">
        <v>0.34166999999999997</v>
      </c>
      <c r="CV47" s="45">
        <v>0.34166999999999997</v>
      </c>
      <c r="CW47" s="45">
        <v>0.34166999999999997</v>
      </c>
      <c r="CX47" s="45">
        <v>1</v>
      </c>
    </row>
    <row r="48" spans="1:102" ht="14.25" customHeight="1" x14ac:dyDescent="0.3">
      <c r="A48" s="45" t="s">
        <v>214</v>
      </c>
      <c r="B48" s="45">
        <v>2.6800000000000001E-3</v>
      </c>
      <c r="C48" s="45">
        <v>1.7000000000000001E-4</v>
      </c>
      <c r="D48" s="45">
        <v>1.7000000000000001E-4</v>
      </c>
      <c r="E48" s="45">
        <v>1.7000000000000001E-4</v>
      </c>
      <c r="F48" s="45">
        <v>1.7000000000000001E-4</v>
      </c>
      <c r="G48" s="45">
        <v>1.1E-4</v>
      </c>
      <c r="H48" s="45">
        <v>1.1E-4</v>
      </c>
      <c r="I48" s="45">
        <v>1.1E-4</v>
      </c>
      <c r="J48" s="45">
        <v>1.1E-4</v>
      </c>
      <c r="K48" s="45">
        <v>1.1E-4</v>
      </c>
      <c r="L48" s="45">
        <v>1.1E-4</v>
      </c>
      <c r="M48" s="45">
        <v>1.1E-4</v>
      </c>
      <c r="N48" s="45">
        <v>1.1E-4</v>
      </c>
      <c r="O48" s="45">
        <v>1.1E-4</v>
      </c>
      <c r="P48" s="45">
        <v>1.1E-4</v>
      </c>
      <c r="Q48" s="45">
        <v>2.0000000000000001E-4</v>
      </c>
      <c r="R48" s="45">
        <v>2.0000000000000001E-4</v>
      </c>
      <c r="S48" s="45">
        <v>2.0000000000000001E-4</v>
      </c>
      <c r="T48" s="45">
        <v>2.0000000000000001E-4</v>
      </c>
      <c r="U48" s="45">
        <v>2.0000000000000001E-4</v>
      </c>
      <c r="V48" s="45">
        <v>3.2000000000000003E-4</v>
      </c>
      <c r="W48" s="45">
        <v>3.2000000000000003E-4</v>
      </c>
      <c r="X48" s="45">
        <v>3.2000000000000003E-4</v>
      </c>
      <c r="Y48" s="45">
        <v>3.2000000000000003E-4</v>
      </c>
      <c r="Z48" s="45">
        <v>3.2000000000000003E-4</v>
      </c>
      <c r="AA48" s="45">
        <v>2.4000000000000001E-4</v>
      </c>
      <c r="AB48" s="45">
        <v>2.4000000000000001E-4</v>
      </c>
      <c r="AC48" s="45">
        <v>2.4000000000000001E-4</v>
      </c>
      <c r="AD48" s="45">
        <v>2.4000000000000001E-4</v>
      </c>
      <c r="AE48" s="45">
        <v>2.4000000000000001E-4</v>
      </c>
      <c r="AF48" s="45">
        <v>4.2999999999999999E-4</v>
      </c>
      <c r="AG48" s="45">
        <v>4.2999999999999999E-4</v>
      </c>
      <c r="AH48" s="45">
        <v>4.2999999999999999E-4</v>
      </c>
      <c r="AI48" s="45">
        <v>4.2999999999999999E-4</v>
      </c>
      <c r="AJ48" s="45">
        <v>4.2999999999999999E-4</v>
      </c>
      <c r="AK48" s="45">
        <v>6.4000000000000005E-4</v>
      </c>
      <c r="AL48" s="45">
        <v>6.4000000000000005E-4</v>
      </c>
      <c r="AM48" s="45">
        <v>6.4000000000000005E-4</v>
      </c>
      <c r="AN48" s="45">
        <v>6.4000000000000005E-4</v>
      </c>
      <c r="AO48" s="45">
        <v>6.4000000000000005E-4</v>
      </c>
      <c r="AP48" s="45">
        <v>1.1100000000000001E-3</v>
      </c>
      <c r="AQ48" s="45">
        <v>1.1100000000000001E-3</v>
      </c>
      <c r="AR48" s="45">
        <v>1.1100000000000001E-3</v>
      </c>
      <c r="AS48" s="45">
        <v>1.1100000000000001E-3</v>
      </c>
      <c r="AT48" s="45">
        <v>1.1100000000000001E-3</v>
      </c>
      <c r="AU48" s="45">
        <v>1.9E-3</v>
      </c>
      <c r="AV48" s="45">
        <v>1.9E-3</v>
      </c>
      <c r="AW48" s="45">
        <v>1.9E-3</v>
      </c>
      <c r="AX48" s="45">
        <v>1.9E-3</v>
      </c>
      <c r="AY48" s="45">
        <v>1.9E-3</v>
      </c>
      <c r="AZ48" s="45">
        <v>3.1099999999999999E-3</v>
      </c>
      <c r="BA48" s="45">
        <v>3.1099999999999999E-3</v>
      </c>
      <c r="BB48" s="45">
        <v>3.1099999999999999E-3</v>
      </c>
      <c r="BC48" s="45">
        <v>3.1099999999999999E-3</v>
      </c>
      <c r="BD48" s="45">
        <v>3.1099999999999999E-3</v>
      </c>
      <c r="BE48" s="45">
        <v>4.9800000000000001E-3</v>
      </c>
      <c r="BF48" s="45">
        <v>4.9800000000000001E-3</v>
      </c>
      <c r="BG48" s="45">
        <v>4.9800000000000001E-3</v>
      </c>
      <c r="BH48" s="45">
        <v>4.9800000000000001E-3</v>
      </c>
      <c r="BI48" s="45">
        <v>4.9800000000000001E-3</v>
      </c>
      <c r="BJ48" s="45">
        <v>7.9699999999999997E-3</v>
      </c>
      <c r="BK48" s="45">
        <v>7.9699999999999997E-3</v>
      </c>
      <c r="BL48" s="45">
        <v>7.9699999999999997E-3</v>
      </c>
      <c r="BM48" s="45">
        <v>7.9699999999999997E-3</v>
      </c>
      <c r="BN48" s="45">
        <v>7.9699999999999997E-3</v>
      </c>
      <c r="BO48" s="45">
        <v>1.274E-2</v>
      </c>
      <c r="BP48" s="45">
        <v>1.274E-2</v>
      </c>
      <c r="BQ48" s="45">
        <v>1.274E-2</v>
      </c>
      <c r="BR48" s="45">
        <v>1.274E-2</v>
      </c>
      <c r="BS48" s="45">
        <v>1.274E-2</v>
      </c>
      <c r="BT48" s="45">
        <v>2.129E-2</v>
      </c>
      <c r="BU48" s="45">
        <v>2.129E-2</v>
      </c>
      <c r="BV48" s="45">
        <v>2.129E-2</v>
      </c>
      <c r="BW48" s="45">
        <v>2.129E-2</v>
      </c>
      <c r="BX48" s="45">
        <v>2.129E-2</v>
      </c>
      <c r="BY48" s="45">
        <v>4.0710000000000003E-2</v>
      </c>
      <c r="BZ48" s="45">
        <v>4.0710000000000003E-2</v>
      </c>
      <c r="CA48" s="45">
        <v>4.0710000000000003E-2</v>
      </c>
      <c r="CB48" s="45">
        <v>4.0710000000000003E-2</v>
      </c>
      <c r="CC48" s="45">
        <v>4.0710000000000003E-2</v>
      </c>
      <c r="CD48" s="45">
        <v>7.7829999999999996E-2</v>
      </c>
      <c r="CE48" s="45">
        <v>7.7829999999999996E-2</v>
      </c>
      <c r="CF48" s="45">
        <v>7.7829999999999996E-2</v>
      </c>
      <c r="CG48" s="45">
        <v>7.7829999999999996E-2</v>
      </c>
      <c r="CH48" s="45">
        <v>7.7829999999999996E-2</v>
      </c>
      <c r="CI48" s="45">
        <v>0.13879</v>
      </c>
      <c r="CJ48" s="45">
        <v>0.13879</v>
      </c>
      <c r="CK48" s="45">
        <v>0.13879</v>
      </c>
      <c r="CL48" s="45">
        <v>0.13879</v>
      </c>
      <c r="CM48" s="45">
        <v>0.13879</v>
      </c>
      <c r="CN48" s="45">
        <v>0.23089000000000001</v>
      </c>
      <c r="CO48" s="45">
        <v>0.23089000000000001</v>
      </c>
      <c r="CP48" s="45">
        <v>0.23089000000000001</v>
      </c>
      <c r="CQ48" s="45">
        <v>0.23089000000000001</v>
      </c>
      <c r="CR48" s="45">
        <v>0.23089000000000001</v>
      </c>
      <c r="CS48" s="45">
        <v>0.35833999999999999</v>
      </c>
      <c r="CT48" s="45">
        <v>0.35833999999999999</v>
      </c>
      <c r="CU48" s="45">
        <v>0.35833999999999999</v>
      </c>
      <c r="CV48" s="45">
        <v>0.35833999999999999</v>
      </c>
      <c r="CW48" s="45">
        <v>0.35833999999999999</v>
      </c>
      <c r="CX48" s="45">
        <v>1</v>
      </c>
    </row>
    <row r="49" spans="1:102" ht="14.25" customHeight="1" x14ac:dyDescent="0.3">
      <c r="A49" s="45" t="s">
        <v>216</v>
      </c>
      <c r="B49" s="45">
        <v>2.8700000000000002E-3</v>
      </c>
      <c r="C49" s="45">
        <v>2.2000000000000001E-4</v>
      </c>
      <c r="D49" s="45">
        <v>2.2000000000000001E-4</v>
      </c>
      <c r="E49" s="45">
        <v>2.2000000000000001E-4</v>
      </c>
      <c r="F49" s="45">
        <v>2.2000000000000001E-4</v>
      </c>
      <c r="G49" s="45">
        <v>9.0000000000000006E-5</v>
      </c>
      <c r="H49" s="45">
        <v>9.0000000000000006E-5</v>
      </c>
      <c r="I49" s="45">
        <v>9.0000000000000006E-5</v>
      </c>
      <c r="J49" s="45">
        <v>9.0000000000000006E-5</v>
      </c>
      <c r="K49" s="45">
        <v>9.0000000000000006E-5</v>
      </c>
      <c r="L49" s="45">
        <v>6.9999999999999994E-5</v>
      </c>
      <c r="M49" s="45">
        <v>6.9999999999999994E-5</v>
      </c>
      <c r="N49" s="45">
        <v>6.9999999999999994E-5</v>
      </c>
      <c r="O49" s="45">
        <v>6.9999999999999994E-5</v>
      </c>
      <c r="P49" s="45">
        <v>6.9999999999999994E-5</v>
      </c>
      <c r="Q49" s="45">
        <v>2.0000000000000001E-4</v>
      </c>
      <c r="R49" s="45">
        <v>2.0000000000000001E-4</v>
      </c>
      <c r="S49" s="45">
        <v>2.0000000000000001E-4</v>
      </c>
      <c r="T49" s="45">
        <v>2.0000000000000001E-4</v>
      </c>
      <c r="U49" s="45">
        <v>2.0000000000000001E-4</v>
      </c>
      <c r="V49" s="45">
        <v>2.2000000000000001E-4</v>
      </c>
      <c r="W49" s="45">
        <v>2.2000000000000001E-4</v>
      </c>
      <c r="X49" s="45">
        <v>2.2000000000000001E-4</v>
      </c>
      <c r="Y49" s="45">
        <v>2.2000000000000001E-4</v>
      </c>
      <c r="Z49" s="45">
        <v>2.2000000000000001E-4</v>
      </c>
      <c r="AA49" s="45">
        <v>3.3E-4</v>
      </c>
      <c r="AB49" s="45">
        <v>3.3E-4</v>
      </c>
      <c r="AC49" s="45">
        <v>3.3E-4</v>
      </c>
      <c r="AD49" s="45">
        <v>3.3E-4</v>
      </c>
      <c r="AE49" s="45">
        <v>3.3E-4</v>
      </c>
      <c r="AF49" s="45">
        <v>4.0000000000000002E-4</v>
      </c>
      <c r="AG49" s="45">
        <v>4.0000000000000002E-4</v>
      </c>
      <c r="AH49" s="45">
        <v>4.0000000000000002E-4</v>
      </c>
      <c r="AI49" s="45">
        <v>4.0000000000000002E-4</v>
      </c>
      <c r="AJ49" s="45">
        <v>4.0000000000000002E-4</v>
      </c>
      <c r="AK49" s="45">
        <v>5.9999999999999995E-4</v>
      </c>
      <c r="AL49" s="45">
        <v>5.9999999999999995E-4</v>
      </c>
      <c r="AM49" s="45">
        <v>5.9999999999999995E-4</v>
      </c>
      <c r="AN49" s="45">
        <v>5.9999999999999995E-4</v>
      </c>
      <c r="AO49" s="45">
        <v>5.9999999999999995E-4</v>
      </c>
      <c r="AP49" s="45">
        <v>1.0399999999999999E-3</v>
      </c>
      <c r="AQ49" s="45">
        <v>1.0399999999999999E-3</v>
      </c>
      <c r="AR49" s="45">
        <v>1.0399999999999999E-3</v>
      </c>
      <c r="AS49" s="45">
        <v>1.0399999999999999E-3</v>
      </c>
      <c r="AT49" s="45">
        <v>1.0399999999999999E-3</v>
      </c>
      <c r="AU49" s="45">
        <v>1.97E-3</v>
      </c>
      <c r="AV49" s="45">
        <v>1.97E-3</v>
      </c>
      <c r="AW49" s="45">
        <v>1.97E-3</v>
      </c>
      <c r="AX49" s="45">
        <v>1.97E-3</v>
      </c>
      <c r="AY49" s="45">
        <v>1.97E-3</v>
      </c>
      <c r="AZ49" s="45">
        <v>3.3400000000000001E-3</v>
      </c>
      <c r="BA49" s="45">
        <v>3.3400000000000001E-3</v>
      </c>
      <c r="BB49" s="45">
        <v>3.3400000000000001E-3</v>
      </c>
      <c r="BC49" s="45">
        <v>3.3400000000000001E-3</v>
      </c>
      <c r="BD49" s="45">
        <v>3.3400000000000001E-3</v>
      </c>
      <c r="BE49" s="45">
        <v>5.3200000000000001E-3</v>
      </c>
      <c r="BF49" s="45">
        <v>5.3200000000000001E-3</v>
      </c>
      <c r="BG49" s="45">
        <v>5.3200000000000001E-3</v>
      </c>
      <c r="BH49" s="45">
        <v>5.3200000000000001E-3</v>
      </c>
      <c r="BI49" s="45">
        <v>5.3200000000000001E-3</v>
      </c>
      <c r="BJ49" s="45">
        <v>8.0700000000000008E-3</v>
      </c>
      <c r="BK49" s="45">
        <v>8.0700000000000008E-3</v>
      </c>
      <c r="BL49" s="45">
        <v>8.0700000000000008E-3</v>
      </c>
      <c r="BM49" s="45">
        <v>8.0700000000000008E-3</v>
      </c>
      <c r="BN49" s="45">
        <v>8.0700000000000008E-3</v>
      </c>
      <c r="BO49" s="45">
        <v>1.2840000000000001E-2</v>
      </c>
      <c r="BP49" s="45">
        <v>1.2840000000000001E-2</v>
      </c>
      <c r="BQ49" s="45">
        <v>1.2840000000000001E-2</v>
      </c>
      <c r="BR49" s="45">
        <v>1.2840000000000001E-2</v>
      </c>
      <c r="BS49" s="45">
        <v>1.2840000000000001E-2</v>
      </c>
      <c r="BT49" s="45">
        <v>2.0590000000000001E-2</v>
      </c>
      <c r="BU49" s="45">
        <v>2.0590000000000001E-2</v>
      </c>
      <c r="BV49" s="45">
        <v>2.0590000000000001E-2</v>
      </c>
      <c r="BW49" s="45">
        <v>2.0590000000000001E-2</v>
      </c>
      <c r="BX49" s="45">
        <v>2.0590000000000001E-2</v>
      </c>
      <c r="BY49" s="45">
        <v>3.8289999999999998E-2</v>
      </c>
      <c r="BZ49" s="45">
        <v>3.8289999999999998E-2</v>
      </c>
      <c r="CA49" s="45">
        <v>3.8289999999999998E-2</v>
      </c>
      <c r="CB49" s="45">
        <v>3.8289999999999998E-2</v>
      </c>
      <c r="CC49" s="45">
        <v>3.8289999999999998E-2</v>
      </c>
      <c r="CD49" s="45">
        <v>6.3630000000000006E-2</v>
      </c>
      <c r="CE49" s="45">
        <v>6.3630000000000006E-2</v>
      </c>
      <c r="CF49" s="45">
        <v>6.3630000000000006E-2</v>
      </c>
      <c r="CG49" s="45">
        <v>6.3630000000000006E-2</v>
      </c>
      <c r="CH49" s="45">
        <v>6.3630000000000006E-2</v>
      </c>
      <c r="CI49" s="45">
        <v>0.10475</v>
      </c>
      <c r="CJ49" s="45">
        <v>0.10475</v>
      </c>
      <c r="CK49" s="45">
        <v>0.10475</v>
      </c>
      <c r="CL49" s="45">
        <v>0.10475</v>
      </c>
      <c r="CM49" s="45">
        <v>0.10475</v>
      </c>
      <c r="CN49" s="45">
        <v>0.17076</v>
      </c>
      <c r="CO49" s="45">
        <v>0.17076</v>
      </c>
      <c r="CP49" s="45">
        <v>0.17076</v>
      </c>
      <c r="CQ49" s="45">
        <v>0.17076</v>
      </c>
      <c r="CR49" s="45">
        <v>0.17076</v>
      </c>
      <c r="CS49" s="45">
        <v>0.27571000000000001</v>
      </c>
      <c r="CT49" s="45">
        <v>0.27571000000000001</v>
      </c>
      <c r="CU49" s="45">
        <v>0.27571000000000001</v>
      </c>
      <c r="CV49" s="45">
        <v>0.27571000000000001</v>
      </c>
      <c r="CW49" s="45">
        <v>0.27571000000000001</v>
      </c>
      <c r="CX49" s="45">
        <v>1</v>
      </c>
    </row>
    <row r="50" spans="1:102" ht="14.25" customHeight="1" x14ac:dyDescent="0.3">
      <c r="A50" s="45" t="s">
        <v>218</v>
      </c>
      <c r="B50" s="45">
        <v>6.7799999999999999E-2</v>
      </c>
      <c r="C50" s="45">
        <v>4.7400000000000003E-3</v>
      </c>
      <c r="D50" s="45">
        <v>4.7400000000000003E-3</v>
      </c>
      <c r="E50" s="45">
        <v>4.7400000000000003E-3</v>
      </c>
      <c r="F50" s="45">
        <v>4.7400000000000003E-3</v>
      </c>
      <c r="G50" s="45">
        <v>1.66E-3</v>
      </c>
      <c r="H50" s="45">
        <v>1.66E-3</v>
      </c>
      <c r="I50" s="45">
        <v>1.66E-3</v>
      </c>
      <c r="J50" s="45">
        <v>1.66E-3</v>
      </c>
      <c r="K50" s="45">
        <v>1.66E-3</v>
      </c>
      <c r="L50" s="45">
        <v>1.16E-3</v>
      </c>
      <c r="M50" s="45">
        <v>1.16E-3</v>
      </c>
      <c r="N50" s="45">
        <v>1.16E-3</v>
      </c>
      <c r="O50" s="45">
        <v>1.16E-3</v>
      </c>
      <c r="P50" s="45">
        <v>1.16E-3</v>
      </c>
      <c r="Q50" s="45">
        <v>1.5399999999999999E-3</v>
      </c>
      <c r="R50" s="45">
        <v>1.5399999999999999E-3</v>
      </c>
      <c r="S50" s="45">
        <v>1.5399999999999999E-3</v>
      </c>
      <c r="T50" s="45">
        <v>1.5399999999999999E-3</v>
      </c>
      <c r="U50" s="45">
        <v>1.5399999999999999E-3</v>
      </c>
      <c r="V50" s="45">
        <v>2.7899999999999999E-3</v>
      </c>
      <c r="W50" s="45">
        <v>2.7899999999999999E-3</v>
      </c>
      <c r="X50" s="45">
        <v>2.7899999999999999E-3</v>
      </c>
      <c r="Y50" s="45">
        <v>2.7899999999999999E-3</v>
      </c>
      <c r="Z50" s="45">
        <v>2.7899999999999999E-3</v>
      </c>
      <c r="AA50" s="45">
        <v>4.6100000000000004E-3</v>
      </c>
      <c r="AB50" s="45">
        <v>4.6100000000000004E-3</v>
      </c>
      <c r="AC50" s="45">
        <v>4.6100000000000004E-3</v>
      </c>
      <c r="AD50" s="45">
        <v>4.6100000000000004E-3</v>
      </c>
      <c r="AE50" s="45">
        <v>4.6100000000000004E-3</v>
      </c>
      <c r="AF50" s="45">
        <v>6.4000000000000003E-3</v>
      </c>
      <c r="AG50" s="45">
        <v>6.4000000000000003E-3</v>
      </c>
      <c r="AH50" s="45">
        <v>6.4000000000000003E-3</v>
      </c>
      <c r="AI50" s="45">
        <v>6.4000000000000003E-3</v>
      </c>
      <c r="AJ50" s="45">
        <v>6.4000000000000003E-3</v>
      </c>
      <c r="AK50" s="45">
        <v>7.11E-3</v>
      </c>
      <c r="AL50" s="45">
        <v>7.11E-3</v>
      </c>
      <c r="AM50" s="45">
        <v>7.11E-3</v>
      </c>
      <c r="AN50" s="45">
        <v>7.11E-3</v>
      </c>
      <c r="AO50" s="45">
        <v>7.11E-3</v>
      </c>
      <c r="AP50" s="45">
        <v>7.4099999999999999E-3</v>
      </c>
      <c r="AQ50" s="45">
        <v>7.4099999999999999E-3</v>
      </c>
      <c r="AR50" s="45">
        <v>7.4099999999999999E-3</v>
      </c>
      <c r="AS50" s="45">
        <v>7.4099999999999999E-3</v>
      </c>
      <c r="AT50" s="45">
        <v>7.4099999999999999E-3</v>
      </c>
      <c r="AU50" s="45">
        <v>8.3099999999999997E-3</v>
      </c>
      <c r="AV50" s="45">
        <v>8.3099999999999997E-3</v>
      </c>
      <c r="AW50" s="45">
        <v>8.3099999999999997E-3</v>
      </c>
      <c r="AX50" s="45">
        <v>8.3099999999999997E-3</v>
      </c>
      <c r="AY50" s="45">
        <v>8.3099999999999997E-3</v>
      </c>
      <c r="AZ50" s="45">
        <v>1.048E-2</v>
      </c>
      <c r="BA50" s="45">
        <v>1.048E-2</v>
      </c>
      <c r="BB50" s="45">
        <v>1.048E-2</v>
      </c>
      <c r="BC50" s="45">
        <v>1.048E-2</v>
      </c>
      <c r="BD50" s="45">
        <v>1.048E-2</v>
      </c>
      <c r="BE50" s="45">
        <v>1.4500000000000001E-2</v>
      </c>
      <c r="BF50" s="45">
        <v>1.4500000000000001E-2</v>
      </c>
      <c r="BG50" s="45">
        <v>1.4500000000000001E-2</v>
      </c>
      <c r="BH50" s="45">
        <v>1.4500000000000001E-2</v>
      </c>
      <c r="BI50" s="45">
        <v>1.4500000000000001E-2</v>
      </c>
      <c r="BJ50" s="45">
        <v>2.0400000000000001E-2</v>
      </c>
      <c r="BK50" s="45">
        <v>2.0400000000000001E-2</v>
      </c>
      <c r="BL50" s="45">
        <v>2.0400000000000001E-2</v>
      </c>
      <c r="BM50" s="45">
        <v>2.0400000000000001E-2</v>
      </c>
      <c r="BN50" s="45">
        <v>2.0400000000000001E-2</v>
      </c>
      <c r="BO50" s="45">
        <v>3.2289999999999999E-2</v>
      </c>
      <c r="BP50" s="45">
        <v>3.2289999999999999E-2</v>
      </c>
      <c r="BQ50" s="45">
        <v>3.2289999999999999E-2</v>
      </c>
      <c r="BR50" s="45">
        <v>3.2289999999999999E-2</v>
      </c>
      <c r="BS50" s="45">
        <v>3.2289999999999999E-2</v>
      </c>
      <c r="BT50" s="45">
        <v>5.2740000000000002E-2</v>
      </c>
      <c r="BU50" s="45">
        <v>5.2740000000000002E-2</v>
      </c>
      <c r="BV50" s="45">
        <v>5.2740000000000002E-2</v>
      </c>
      <c r="BW50" s="45">
        <v>5.2740000000000002E-2</v>
      </c>
      <c r="BX50" s="45">
        <v>5.2740000000000002E-2</v>
      </c>
      <c r="BY50" s="45">
        <v>8.5190000000000002E-2</v>
      </c>
      <c r="BZ50" s="45">
        <v>8.5190000000000002E-2</v>
      </c>
      <c r="CA50" s="45">
        <v>8.5190000000000002E-2</v>
      </c>
      <c r="CB50" s="45">
        <v>8.5190000000000002E-2</v>
      </c>
      <c r="CC50" s="45">
        <v>8.5190000000000002E-2</v>
      </c>
      <c r="CD50" s="45">
        <v>0.13421</v>
      </c>
      <c r="CE50" s="45">
        <v>0.13421</v>
      </c>
      <c r="CF50" s="45">
        <v>0.13421</v>
      </c>
      <c r="CG50" s="45">
        <v>0.13421</v>
      </c>
      <c r="CH50" s="45">
        <v>0.13421</v>
      </c>
      <c r="CI50" s="45">
        <v>0.20374999999999999</v>
      </c>
      <c r="CJ50" s="45">
        <v>0.20374999999999999</v>
      </c>
      <c r="CK50" s="45">
        <v>0.20374999999999999</v>
      </c>
      <c r="CL50" s="45">
        <v>0.20374999999999999</v>
      </c>
      <c r="CM50" s="45">
        <v>0.20374999999999999</v>
      </c>
      <c r="CN50" s="45">
        <v>0.29804999999999998</v>
      </c>
      <c r="CO50" s="45">
        <v>0.29804999999999998</v>
      </c>
      <c r="CP50" s="45">
        <v>0.29804999999999998</v>
      </c>
      <c r="CQ50" s="45">
        <v>0.29804999999999998</v>
      </c>
      <c r="CR50" s="45">
        <v>0.29804999999999998</v>
      </c>
      <c r="CS50" s="45">
        <v>0.41996</v>
      </c>
      <c r="CT50" s="45">
        <v>0.41996</v>
      </c>
      <c r="CU50" s="45">
        <v>0.41996</v>
      </c>
      <c r="CV50" s="45">
        <v>0.41996</v>
      </c>
      <c r="CW50" s="45">
        <v>0.41996</v>
      </c>
      <c r="CX50" s="45">
        <v>1</v>
      </c>
    </row>
    <row r="51" spans="1:102" ht="14.25" customHeight="1" x14ac:dyDescent="0.3">
      <c r="A51" s="45" t="s">
        <v>220</v>
      </c>
      <c r="B51" s="45">
        <v>7.7299999999999999E-3</v>
      </c>
      <c r="C51" s="45">
        <v>3.5E-4</v>
      </c>
      <c r="D51" s="45">
        <v>3.5E-4</v>
      </c>
      <c r="E51" s="45">
        <v>3.5E-4</v>
      </c>
      <c r="F51" s="45">
        <v>3.5E-4</v>
      </c>
      <c r="G51" s="45">
        <v>1.1E-4</v>
      </c>
      <c r="H51" s="45">
        <v>1.1E-4</v>
      </c>
      <c r="I51" s="45">
        <v>1.1E-4</v>
      </c>
      <c r="J51" s="45">
        <v>1.1E-4</v>
      </c>
      <c r="K51" s="45">
        <v>1.1E-4</v>
      </c>
      <c r="L51" s="45">
        <v>1.4999999999999999E-4</v>
      </c>
      <c r="M51" s="45">
        <v>1.4999999999999999E-4</v>
      </c>
      <c r="N51" s="45">
        <v>1.4999999999999999E-4</v>
      </c>
      <c r="O51" s="45">
        <v>1.4999999999999999E-4</v>
      </c>
      <c r="P51" s="45">
        <v>1.4999999999999999E-4</v>
      </c>
      <c r="Q51" s="45">
        <v>1.2999999999999999E-4</v>
      </c>
      <c r="R51" s="45">
        <v>1.2999999999999999E-4</v>
      </c>
      <c r="S51" s="45">
        <v>1.2999999999999999E-4</v>
      </c>
      <c r="T51" s="45">
        <v>1.2999999999999999E-4</v>
      </c>
      <c r="U51" s="45">
        <v>1.2999999999999999E-4</v>
      </c>
      <c r="V51" s="45">
        <v>7.3999999999999999E-4</v>
      </c>
      <c r="W51" s="45">
        <v>7.3999999999999999E-4</v>
      </c>
      <c r="X51" s="45">
        <v>7.3999999999999999E-4</v>
      </c>
      <c r="Y51" s="45">
        <v>7.3999999999999999E-4</v>
      </c>
      <c r="Z51" s="45">
        <v>7.3999999999999999E-4</v>
      </c>
      <c r="AA51" s="45">
        <v>5.6999999999999998E-4</v>
      </c>
      <c r="AB51" s="45">
        <v>5.6999999999999998E-4</v>
      </c>
      <c r="AC51" s="45">
        <v>5.6999999999999998E-4</v>
      </c>
      <c r="AD51" s="45">
        <v>5.6999999999999998E-4</v>
      </c>
      <c r="AE51" s="45">
        <v>5.6999999999999998E-4</v>
      </c>
      <c r="AF51" s="45">
        <v>7.2000000000000005E-4</v>
      </c>
      <c r="AG51" s="45">
        <v>7.2000000000000005E-4</v>
      </c>
      <c r="AH51" s="45">
        <v>7.2000000000000005E-4</v>
      </c>
      <c r="AI51" s="45">
        <v>7.2000000000000005E-4</v>
      </c>
      <c r="AJ51" s="45">
        <v>7.2000000000000005E-4</v>
      </c>
      <c r="AK51" s="45">
        <v>1.6800000000000001E-3</v>
      </c>
      <c r="AL51" s="45">
        <v>1.6800000000000001E-3</v>
      </c>
      <c r="AM51" s="45">
        <v>1.6800000000000001E-3</v>
      </c>
      <c r="AN51" s="45">
        <v>1.6800000000000001E-3</v>
      </c>
      <c r="AO51" s="45">
        <v>1.6800000000000001E-3</v>
      </c>
      <c r="AP51" s="45">
        <v>2.4099999999999998E-3</v>
      </c>
      <c r="AQ51" s="45">
        <v>2.4099999999999998E-3</v>
      </c>
      <c r="AR51" s="45">
        <v>2.4099999999999998E-3</v>
      </c>
      <c r="AS51" s="45">
        <v>2.4099999999999998E-3</v>
      </c>
      <c r="AT51" s="45">
        <v>2.4099999999999998E-3</v>
      </c>
      <c r="AU51" s="45">
        <v>4.3E-3</v>
      </c>
      <c r="AV51" s="45">
        <v>4.3E-3</v>
      </c>
      <c r="AW51" s="45">
        <v>4.3E-3</v>
      </c>
      <c r="AX51" s="45">
        <v>4.3E-3</v>
      </c>
      <c r="AY51" s="45">
        <v>4.3E-3</v>
      </c>
      <c r="AZ51" s="45">
        <v>4.5999999999999999E-3</v>
      </c>
      <c r="BA51" s="45">
        <v>4.5999999999999999E-3</v>
      </c>
      <c r="BB51" s="45">
        <v>4.5999999999999999E-3</v>
      </c>
      <c r="BC51" s="45">
        <v>4.5999999999999999E-3</v>
      </c>
      <c r="BD51" s="45">
        <v>4.5999999999999999E-3</v>
      </c>
      <c r="BE51" s="45">
        <v>6.5399999999999998E-3</v>
      </c>
      <c r="BF51" s="45">
        <v>6.5399999999999998E-3</v>
      </c>
      <c r="BG51" s="45">
        <v>6.5399999999999998E-3</v>
      </c>
      <c r="BH51" s="45">
        <v>6.5399999999999998E-3</v>
      </c>
      <c r="BI51" s="45">
        <v>6.5399999999999998E-3</v>
      </c>
      <c r="BJ51" s="45">
        <v>8.8699999999999994E-3</v>
      </c>
      <c r="BK51" s="45">
        <v>8.8699999999999994E-3</v>
      </c>
      <c r="BL51" s="45">
        <v>8.8699999999999994E-3</v>
      </c>
      <c r="BM51" s="45">
        <v>8.8699999999999994E-3</v>
      </c>
      <c r="BN51" s="45">
        <v>8.8699999999999994E-3</v>
      </c>
      <c r="BO51" s="45">
        <v>1.6480000000000002E-2</v>
      </c>
      <c r="BP51" s="45">
        <v>1.6480000000000002E-2</v>
      </c>
      <c r="BQ51" s="45">
        <v>1.6480000000000002E-2</v>
      </c>
      <c r="BR51" s="45">
        <v>1.6480000000000002E-2</v>
      </c>
      <c r="BS51" s="45">
        <v>1.6480000000000002E-2</v>
      </c>
      <c r="BT51" s="45">
        <v>3.7409999999999999E-2</v>
      </c>
      <c r="BU51" s="45">
        <v>3.7409999999999999E-2</v>
      </c>
      <c r="BV51" s="45">
        <v>3.7409999999999999E-2</v>
      </c>
      <c r="BW51" s="45">
        <v>3.7409999999999999E-2</v>
      </c>
      <c r="BX51" s="45">
        <v>3.7409999999999999E-2</v>
      </c>
      <c r="BY51" s="45">
        <v>5.8939999999999999E-2</v>
      </c>
      <c r="BZ51" s="45">
        <v>5.8939999999999999E-2</v>
      </c>
      <c r="CA51" s="45">
        <v>5.8939999999999999E-2</v>
      </c>
      <c r="CB51" s="45">
        <v>5.8939999999999999E-2</v>
      </c>
      <c r="CC51" s="45">
        <v>5.8939999999999999E-2</v>
      </c>
      <c r="CD51" s="45">
        <v>9.6839999999999996E-2</v>
      </c>
      <c r="CE51" s="45">
        <v>9.6839999999999996E-2</v>
      </c>
      <c r="CF51" s="45">
        <v>9.6839999999999996E-2</v>
      </c>
      <c r="CG51" s="45">
        <v>9.6839999999999996E-2</v>
      </c>
      <c r="CH51" s="45">
        <v>9.6839999999999996E-2</v>
      </c>
      <c r="CI51" s="45">
        <v>0.15412999999999999</v>
      </c>
      <c r="CJ51" s="45">
        <v>0.15412999999999999</v>
      </c>
      <c r="CK51" s="45">
        <v>0.15412999999999999</v>
      </c>
      <c r="CL51" s="45">
        <v>0.15412999999999999</v>
      </c>
      <c r="CM51" s="45">
        <v>0.15412999999999999</v>
      </c>
      <c r="CN51" s="45">
        <v>0.23762</v>
      </c>
      <c r="CO51" s="45">
        <v>0.23762</v>
      </c>
      <c r="CP51" s="45">
        <v>0.23762</v>
      </c>
      <c r="CQ51" s="45">
        <v>0.23762</v>
      </c>
      <c r="CR51" s="45">
        <v>0.23762</v>
      </c>
      <c r="CS51" s="45">
        <v>0.35482000000000002</v>
      </c>
      <c r="CT51" s="45">
        <v>0.35482000000000002</v>
      </c>
      <c r="CU51" s="45">
        <v>0.35482000000000002</v>
      </c>
      <c r="CV51" s="45">
        <v>0.35482000000000002</v>
      </c>
      <c r="CW51" s="45">
        <v>0.35482000000000002</v>
      </c>
      <c r="CX51" s="45">
        <v>1</v>
      </c>
    </row>
    <row r="52" spans="1:102" ht="14.25" customHeight="1" x14ac:dyDescent="0.3">
      <c r="A52" s="45" t="s">
        <v>222</v>
      </c>
      <c r="B52" s="45">
        <v>2.554E-2</v>
      </c>
      <c r="C52" s="45">
        <v>1.1100000000000001E-3</v>
      </c>
      <c r="D52" s="45">
        <v>1.1100000000000001E-3</v>
      </c>
      <c r="E52" s="45">
        <v>1.1100000000000001E-3</v>
      </c>
      <c r="F52" s="45">
        <v>1.1100000000000001E-3</v>
      </c>
      <c r="G52" s="45">
        <v>2.9999999999999997E-4</v>
      </c>
      <c r="H52" s="45">
        <v>2.9999999999999997E-4</v>
      </c>
      <c r="I52" s="45">
        <v>2.9999999999999997E-4</v>
      </c>
      <c r="J52" s="45">
        <v>2.9999999999999997E-4</v>
      </c>
      <c r="K52" s="45">
        <v>2.9999999999999997E-4</v>
      </c>
      <c r="L52" s="45">
        <v>3.3E-4</v>
      </c>
      <c r="M52" s="45">
        <v>3.3E-4</v>
      </c>
      <c r="N52" s="45">
        <v>3.3E-4</v>
      </c>
      <c r="O52" s="45">
        <v>3.3E-4</v>
      </c>
      <c r="P52" s="45">
        <v>3.3E-4</v>
      </c>
      <c r="Q52" s="45">
        <v>6.8000000000000005E-4</v>
      </c>
      <c r="R52" s="45">
        <v>6.8000000000000005E-4</v>
      </c>
      <c r="S52" s="45">
        <v>6.8000000000000005E-4</v>
      </c>
      <c r="T52" s="45">
        <v>6.8000000000000005E-4</v>
      </c>
      <c r="U52" s="45">
        <v>6.8000000000000005E-4</v>
      </c>
      <c r="V52" s="45">
        <v>1.0399999999999999E-3</v>
      </c>
      <c r="W52" s="45">
        <v>1.0399999999999999E-3</v>
      </c>
      <c r="X52" s="45">
        <v>1.0399999999999999E-3</v>
      </c>
      <c r="Y52" s="45">
        <v>1.0399999999999999E-3</v>
      </c>
      <c r="Z52" s="45">
        <v>1.0399999999999999E-3</v>
      </c>
      <c r="AA52" s="45">
        <v>1.66E-3</v>
      </c>
      <c r="AB52" s="45">
        <v>1.66E-3</v>
      </c>
      <c r="AC52" s="45">
        <v>1.66E-3</v>
      </c>
      <c r="AD52" s="45">
        <v>1.66E-3</v>
      </c>
      <c r="AE52" s="45">
        <v>1.66E-3</v>
      </c>
      <c r="AF52" s="45">
        <v>1.83E-3</v>
      </c>
      <c r="AG52" s="45">
        <v>1.83E-3</v>
      </c>
      <c r="AH52" s="45">
        <v>1.83E-3</v>
      </c>
      <c r="AI52" s="45">
        <v>1.83E-3</v>
      </c>
      <c r="AJ52" s="45">
        <v>1.83E-3</v>
      </c>
      <c r="AK52" s="45">
        <v>2.6800000000000001E-3</v>
      </c>
      <c r="AL52" s="45">
        <v>2.6800000000000001E-3</v>
      </c>
      <c r="AM52" s="45">
        <v>2.6800000000000001E-3</v>
      </c>
      <c r="AN52" s="45">
        <v>2.6800000000000001E-3</v>
      </c>
      <c r="AO52" s="45">
        <v>2.6800000000000001E-3</v>
      </c>
      <c r="AP52" s="45">
        <v>3.3500000000000001E-3</v>
      </c>
      <c r="AQ52" s="45">
        <v>3.3500000000000001E-3</v>
      </c>
      <c r="AR52" s="45">
        <v>3.3500000000000001E-3</v>
      </c>
      <c r="AS52" s="45">
        <v>3.3500000000000001E-3</v>
      </c>
      <c r="AT52" s="45">
        <v>3.3500000000000001E-3</v>
      </c>
      <c r="AU52" s="45">
        <v>4.6299999999999996E-3</v>
      </c>
      <c r="AV52" s="45">
        <v>4.6299999999999996E-3</v>
      </c>
      <c r="AW52" s="45">
        <v>4.6299999999999996E-3</v>
      </c>
      <c r="AX52" s="45">
        <v>4.6299999999999996E-3</v>
      </c>
      <c r="AY52" s="45">
        <v>4.6299999999999996E-3</v>
      </c>
      <c r="AZ52" s="45">
        <v>6.62E-3</v>
      </c>
      <c r="BA52" s="45">
        <v>6.62E-3</v>
      </c>
      <c r="BB52" s="45">
        <v>6.62E-3</v>
      </c>
      <c r="BC52" s="45">
        <v>6.62E-3</v>
      </c>
      <c r="BD52" s="45">
        <v>6.62E-3</v>
      </c>
      <c r="BE52" s="45">
        <v>9.7199999999999995E-3</v>
      </c>
      <c r="BF52" s="45">
        <v>9.7199999999999995E-3</v>
      </c>
      <c r="BG52" s="45">
        <v>9.7199999999999995E-3</v>
      </c>
      <c r="BH52" s="45">
        <v>9.7199999999999995E-3</v>
      </c>
      <c r="BI52" s="45">
        <v>9.7199999999999995E-3</v>
      </c>
      <c r="BJ52" s="45">
        <v>1.602E-2</v>
      </c>
      <c r="BK52" s="45">
        <v>1.602E-2</v>
      </c>
      <c r="BL52" s="45">
        <v>1.602E-2</v>
      </c>
      <c r="BM52" s="45">
        <v>1.602E-2</v>
      </c>
      <c r="BN52" s="45">
        <v>1.602E-2</v>
      </c>
      <c r="BO52" s="45">
        <v>2.2290000000000001E-2</v>
      </c>
      <c r="BP52" s="45">
        <v>2.2290000000000001E-2</v>
      </c>
      <c r="BQ52" s="45">
        <v>2.2290000000000001E-2</v>
      </c>
      <c r="BR52" s="45">
        <v>2.2290000000000001E-2</v>
      </c>
      <c r="BS52" s="45">
        <v>2.2290000000000001E-2</v>
      </c>
      <c r="BT52" s="45">
        <v>3.891E-2</v>
      </c>
      <c r="BU52" s="45">
        <v>3.891E-2</v>
      </c>
      <c r="BV52" s="45">
        <v>3.891E-2</v>
      </c>
      <c r="BW52" s="45">
        <v>3.891E-2</v>
      </c>
      <c r="BX52" s="45">
        <v>3.891E-2</v>
      </c>
      <c r="BY52" s="45">
        <v>5.1049999999999998E-2</v>
      </c>
      <c r="BZ52" s="45">
        <v>5.1049999999999998E-2</v>
      </c>
      <c r="CA52" s="45">
        <v>5.1049999999999998E-2</v>
      </c>
      <c r="CB52" s="45">
        <v>5.1049999999999998E-2</v>
      </c>
      <c r="CC52" s="45">
        <v>5.1049999999999998E-2</v>
      </c>
      <c r="CD52" s="45">
        <v>9.4509999999999997E-2</v>
      </c>
      <c r="CE52" s="45">
        <v>9.4509999999999997E-2</v>
      </c>
      <c r="CF52" s="45">
        <v>9.4509999999999997E-2</v>
      </c>
      <c r="CG52" s="45">
        <v>9.4509999999999997E-2</v>
      </c>
      <c r="CH52" s="45">
        <v>9.4509999999999997E-2</v>
      </c>
      <c r="CI52" s="45">
        <v>0.16300000000000001</v>
      </c>
      <c r="CJ52" s="45">
        <v>0.16300000000000001</v>
      </c>
      <c r="CK52" s="45">
        <v>0.16300000000000001</v>
      </c>
      <c r="CL52" s="45">
        <v>0.16300000000000001</v>
      </c>
      <c r="CM52" s="45">
        <v>0.16300000000000001</v>
      </c>
      <c r="CN52" s="45">
        <v>0.26193</v>
      </c>
      <c r="CO52" s="45">
        <v>0.26193</v>
      </c>
      <c r="CP52" s="45">
        <v>0.26193</v>
      </c>
      <c r="CQ52" s="45">
        <v>0.26193</v>
      </c>
      <c r="CR52" s="45">
        <v>0.26193</v>
      </c>
      <c r="CS52" s="45">
        <v>0.39217000000000002</v>
      </c>
      <c r="CT52" s="45">
        <v>0.39217000000000002</v>
      </c>
      <c r="CU52" s="45">
        <v>0.39217000000000002</v>
      </c>
      <c r="CV52" s="45">
        <v>0.39217000000000002</v>
      </c>
      <c r="CW52" s="45">
        <v>0.39217000000000002</v>
      </c>
      <c r="CX52" s="45">
        <v>1</v>
      </c>
    </row>
    <row r="53" spans="1:102" ht="14.25" customHeight="1" x14ac:dyDescent="0.3">
      <c r="A53" s="45" t="s">
        <v>224</v>
      </c>
      <c r="B53" s="45">
        <v>1.7489999999999999E-2</v>
      </c>
      <c r="C53" s="45">
        <v>1.2099999999999999E-3</v>
      </c>
      <c r="D53" s="45">
        <v>1.2099999999999999E-3</v>
      </c>
      <c r="E53" s="45">
        <v>1.2099999999999999E-3</v>
      </c>
      <c r="F53" s="45">
        <v>1.2099999999999999E-3</v>
      </c>
      <c r="G53" s="45">
        <v>5.0000000000000001E-4</v>
      </c>
      <c r="H53" s="45">
        <v>5.0000000000000001E-4</v>
      </c>
      <c r="I53" s="45">
        <v>5.0000000000000001E-4</v>
      </c>
      <c r="J53" s="45">
        <v>5.0000000000000001E-4</v>
      </c>
      <c r="K53" s="45">
        <v>5.0000000000000001E-4</v>
      </c>
      <c r="L53" s="45">
        <v>4.4000000000000002E-4</v>
      </c>
      <c r="M53" s="45">
        <v>4.4000000000000002E-4</v>
      </c>
      <c r="N53" s="45">
        <v>4.4000000000000002E-4</v>
      </c>
      <c r="O53" s="45">
        <v>4.4000000000000002E-4</v>
      </c>
      <c r="P53" s="45">
        <v>4.4000000000000002E-4</v>
      </c>
      <c r="Q53" s="45">
        <v>6.8000000000000005E-4</v>
      </c>
      <c r="R53" s="45">
        <v>6.8000000000000005E-4</v>
      </c>
      <c r="S53" s="45">
        <v>6.8000000000000005E-4</v>
      </c>
      <c r="T53" s="45">
        <v>6.8000000000000005E-4</v>
      </c>
      <c r="U53" s="45">
        <v>6.8000000000000005E-4</v>
      </c>
      <c r="V53" s="45">
        <v>9.3999999999999997E-4</v>
      </c>
      <c r="W53" s="45">
        <v>9.3999999999999997E-4</v>
      </c>
      <c r="X53" s="45">
        <v>9.3999999999999997E-4</v>
      </c>
      <c r="Y53" s="45">
        <v>9.3999999999999997E-4</v>
      </c>
      <c r="Z53" s="45">
        <v>9.3999999999999997E-4</v>
      </c>
      <c r="AA53" s="45">
        <v>1.08E-3</v>
      </c>
      <c r="AB53" s="45">
        <v>1.08E-3</v>
      </c>
      <c r="AC53" s="45">
        <v>1.08E-3</v>
      </c>
      <c r="AD53" s="45">
        <v>1.08E-3</v>
      </c>
      <c r="AE53" s="45">
        <v>1.08E-3</v>
      </c>
      <c r="AF53" s="45">
        <v>1.15E-3</v>
      </c>
      <c r="AG53" s="45">
        <v>1.15E-3</v>
      </c>
      <c r="AH53" s="45">
        <v>1.15E-3</v>
      </c>
      <c r="AI53" s="45">
        <v>1.15E-3</v>
      </c>
      <c r="AJ53" s="45">
        <v>1.15E-3</v>
      </c>
      <c r="AK53" s="45">
        <v>1.4599999999999999E-3</v>
      </c>
      <c r="AL53" s="45">
        <v>1.4599999999999999E-3</v>
      </c>
      <c r="AM53" s="45">
        <v>1.4599999999999999E-3</v>
      </c>
      <c r="AN53" s="45">
        <v>1.4599999999999999E-3</v>
      </c>
      <c r="AO53" s="45">
        <v>1.4599999999999999E-3</v>
      </c>
      <c r="AP53" s="45">
        <v>1.92E-3</v>
      </c>
      <c r="AQ53" s="45">
        <v>1.92E-3</v>
      </c>
      <c r="AR53" s="45">
        <v>1.92E-3</v>
      </c>
      <c r="AS53" s="45">
        <v>1.92E-3</v>
      </c>
      <c r="AT53" s="45">
        <v>1.92E-3</v>
      </c>
      <c r="AU53" s="45">
        <v>2.9199999999999999E-3</v>
      </c>
      <c r="AV53" s="45">
        <v>2.9199999999999999E-3</v>
      </c>
      <c r="AW53" s="45">
        <v>2.9199999999999999E-3</v>
      </c>
      <c r="AX53" s="45">
        <v>2.9199999999999999E-3</v>
      </c>
      <c r="AY53" s="45">
        <v>2.9199999999999999E-3</v>
      </c>
      <c r="AZ53" s="45">
        <v>4.2300000000000003E-3</v>
      </c>
      <c r="BA53" s="45">
        <v>4.2300000000000003E-3</v>
      </c>
      <c r="BB53" s="45">
        <v>4.2300000000000003E-3</v>
      </c>
      <c r="BC53" s="45">
        <v>4.2300000000000003E-3</v>
      </c>
      <c r="BD53" s="45">
        <v>4.2300000000000003E-3</v>
      </c>
      <c r="BE53" s="45">
        <v>5.8900000000000003E-3</v>
      </c>
      <c r="BF53" s="45">
        <v>5.8900000000000003E-3</v>
      </c>
      <c r="BG53" s="45">
        <v>5.8900000000000003E-3</v>
      </c>
      <c r="BH53" s="45">
        <v>5.8900000000000003E-3</v>
      </c>
      <c r="BI53" s="45">
        <v>5.8900000000000003E-3</v>
      </c>
      <c r="BJ53" s="45">
        <v>9.7800000000000005E-3</v>
      </c>
      <c r="BK53" s="45">
        <v>9.7800000000000005E-3</v>
      </c>
      <c r="BL53" s="45">
        <v>9.7800000000000005E-3</v>
      </c>
      <c r="BM53" s="45">
        <v>9.7800000000000005E-3</v>
      </c>
      <c r="BN53" s="45">
        <v>9.7800000000000005E-3</v>
      </c>
      <c r="BO53" s="45">
        <v>1.3299999999999999E-2</v>
      </c>
      <c r="BP53" s="45">
        <v>1.3299999999999999E-2</v>
      </c>
      <c r="BQ53" s="45">
        <v>1.3299999999999999E-2</v>
      </c>
      <c r="BR53" s="45">
        <v>1.3299999999999999E-2</v>
      </c>
      <c r="BS53" s="45">
        <v>1.3299999999999999E-2</v>
      </c>
      <c r="BT53" s="45">
        <v>1.942E-2</v>
      </c>
      <c r="BU53" s="45">
        <v>1.942E-2</v>
      </c>
      <c r="BV53" s="45">
        <v>1.942E-2</v>
      </c>
      <c r="BW53" s="45">
        <v>1.942E-2</v>
      </c>
      <c r="BX53" s="45">
        <v>1.942E-2</v>
      </c>
      <c r="BY53" s="45">
        <v>3.193E-2</v>
      </c>
      <c r="BZ53" s="45">
        <v>3.193E-2</v>
      </c>
      <c r="CA53" s="45">
        <v>3.193E-2</v>
      </c>
      <c r="CB53" s="45">
        <v>3.193E-2</v>
      </c>
      <c r="CC53" s="45">
        <v>3.193E-2</v>
      </c>
      <c r="CD53" s="45">
        <v>5.5919999999999997E-2</v>
      </c>
      <c r="CE53" s="45">
        <v>5.5919999999999997E-2</v>
      </c>
      <c r="CF53" s="45">
        <v>5.5919999999999997E-2</v>
      </c>
      <c r="CG53" s="45">
        <v>5.5919999999999997E-2</v>
      </c>
      <c r="CH53" s="45">
        <v>5.5919999999999997E-2</v>
      </c>
      <c r="CI53" s="45">
        <v>9.6060000000000006E-2</v>
      </c>
      <c r="CJ53" s="45">
        <v>9.6060000000000006E-2</v>
      </c>
      <c r="CK53" s="45">
        <v>9.6060000000000006E-2</v>
      </c>
      <c r="CL53" s="45">
        <v>9.6060000000000006E-2</v>
      </c>
      <c r="CM53" s="45">
        <v>9.6060000000000006E-2</v>
      </c>
      <c r="CN53" s="45">
        <v>0.16192000000000001</v>
      </c>
      <c r="CO53" s="45">
        <v>0.16192000000000001</v>
      </c>
      <c r="CP53" s="45">
        <v>0.16192000000000001</v>
      </c>
      <c r="CQ53" s="45">
        <v>0.16192000000000001</v>
      </c>
      <c r="CR53" s="45">
        <v>0.16192000000000001</v>
      </c>
      <c r="CS53" s="45">
        <v>0.26779999999999998</v>
      </c>
      <c r="CT53" s="45">
        <v>0.26779999999999998</v>
      </c>
      <c r="CU53" s="45">
        <v>0.26779999999999998</v>
      </c>
      <c r="CV53" s="45">
        <v>0.26779999999999998</v>
      </c>
      <c r="CW53" s="45">
        <v>0.26779999999999998</v>
      </c>
      <c r="CX53" s="45">
        <v>1</v>
      </c>
    </row>
    <row r="54" spans="1:102" ht="14.25" customHeight="1" x14ac:dyDescent="0.3">
      <c r="A54" s="45" t="s">
        <v>226</v>
      </c>
      <c r="B54" s="45">
        <v>1.5089999999999999E-2</v>
      </c>
      <c r="C54" s="45">
        <v>6.9999999999999999E-4</v>
      </c>
      <c r="D54" s="45">
        <v>6.9999999999999999E-4</v>
      </c>
      <c r="E54" s="45">
        <v>6.9999999999999999E-4</v>
      </c>
      <c r="F54" s="45">
        <v>6.9999999999999999E-4</v>
      </c>
      <c r="G54" s="45">
        <v>4.0999999999999999E-4</v>
      </c>
      <c r="H54" s="45">
        <v>4.0999999999999999E-4</v>
      </c>
      <c r="I54" s="45">
        <v>4.0999999999999999E-4</v>
      </c>
      <c r="J54" s="45">
        <v>4.0999999999999999E-4</v>
      </c>
      <c r="K54" s="45">
        <v>4.0999999999999999E-4</v>
      </c>
      <c r="L54" s="45">
        <v>3.6999999999999999E-4</v>
      </c>
      <c r="M54" s="45">
        <v>3.6999999999999999E-4</v>
      </c>
      <c r="N54" s="45">
        <v>3.6999999999999999E-4</v>
      </c>
      <c r="O54" s="45">
        <v>3.6999999999999999E-4</v>
      </c>
      <c r="P54" s="45">
        <v>3.6999999999999999E-4</v>
      </c>
      <c r="Q54" s="45">
        <v>4.2000000000000002E-4</v>
      </c>
      <c r="R54" s="45">
        <v>4.2000000000000002E-4</v>
      </c>
      <c r="S54" s="45">
        <v>4.2000000000000002E-4</v>
      </c>
      <c r="T54" s="45">
        <v>4.2000000000000002E-4</v>
      </c>
      <c r="U54" s="45">
        <v>4.2000000000000002E-4</v>
      </c>
      <c r="V54" s="45">
        <v>5.5000000000000003E-4</v>
      </c>
      <c r="W54" s="45">
        <v>5.5000000000000003E-4</v>
      </c>
      <c r="X54" s="45">
        <v>5.5000000000000003E-4</v>
      </c>
      <c r="Y54" s="45">
        <v>5.5000000000000003E-4</v>
      </c>
      <c r="Z54" s="45">
        <v>5.5000000000000003E-4</v>
      </c>
      <c r="AA54" s="45">
        <v>6.6E-4</v>
      </c>
      <c r="AB54" s="45">
        <v>6.6E-4</v>
      </c>
      <c r="AC54" s="45">
        <v>6.6E-4</v>
      </c>
      <c r="AD54" s="45">
        <v>6.6E-4</v>
      </c>
      <c r="AE54" s="45">
        <v>6.6E-4</v>
      </c>
      <c r="AF54" s="45">
        <v>8.4000000000000003E-4</v>
      </c>
      <c r="AG54" s="45">
        <v>8.4000000000000003E-4</v>
      </c>
      <c r="AH54" s="45">
        <v>8.4000000000000003E-4</v>
      </c>
      <c r="AI54" s="45">
        <v>8.4000000000000003E-4</v>
      </c>
      <c r="AJ54" s="45">
        <v>8.4000000000000003E-4</v>
      </c>
      <c r="AK54" s="45">
        <v>1.2099999999999999E-3</v>
      </c>
      <c r="AL54" s="45">
        <v>1.2099999999999999E-3</v>
      </c>
      <c r="AM54" s="45">
        <v>1.2099999999999999E-3</v>
      </c>
      <c r="AN54" s="45">
        <v>1.2099999999999999E-3</v>
      </c>
      <c r="AO54" s="45">
        <v>1.2099999999999999E-3</v>
      </c>
      <c r="AP54" s="45">
        <v>1.8799999999999999E-3</v>
      </c>
      <c r="AQ54" s="45">
        <v>1.8799999999999999E-3</v>
      </c>
      <c r="AR54" s="45">
        <v>1.8799999999999999E-3</v>
      </c>
      <c r="AS54" s="45">
        <v>1.8799999999999999E-3</v>
      </c>
      <c r="AT54" s="45">
        <v>1.8799999999999999E-3</v>
      </c>
      <c r="AU54" s="45">
        <v>3.48E-3</v>
      </c>
      <c r="AV54" s="45">
        <v>3.48E-3</v>
      </c>
      <c r="AW54" s="45">
        <v>3.48E-3</v>
      </c>
      <c r="AX54" s="45">
        <v>3.48E-3</v>
      </c>
      <c r="AY54" s="45">
        <v>3.48E-3</v>
      </c>
      <c r="AZ54" s="45">
        <v>6.79E-3</v>
      </c>
      <c r="BA54" s="45">
        <v>6.79E-3</v>
      </c>
      <c r="BB54" s="45">
        <v>6.79E-3</v>
      </c>
      <c r="BC54" s="45">
        <v>6.79E-3</v>
      </c>
      <c r="BD54" s="45">
        <v>6.79E-3</v>
      </c>
      <c r="BE54" s="45">
        <v>1.2019999999999999E-2</v>
      </c>
      <c r="BF54" s="45">
        <v>1.2019999999999999E-2</v>
      </c>
      <c r="BG54" s="45">
        <v>1.2019999999999999E-2</v>
      </c>
      <c r="BH54" s="45">
        <v>1.2019999999999999E-2</v>
      </c>
      <c r="BI54" s="45">
        <v>1.2019999999999999E-2</v>
      </c>
      <c r="BJ54" s="45">
        <v>1.719E-2</v>
      </c>
      <c r="BK54" s="45">
        <v>1.719E-2</v>
      </c>
      <c r="BL54" s="45">
        <v>1.719E-2</v>
      </c>
      <c r="BM54" s="45">
        <v>1.719E-2</v>
      </c>
      <c r="BN54" s="45">
        <v>1.719E-2</v>
      </c>
      <c r="BO54" s="45">
        <v>2.758E-2</v>
      </c>
      <c r="BP54" s="45">
        <v>2.758E-2</v>
      </c>
      <c r="BQ54" s="45">
        <v>2.758E-2</v>
      </c>
      <c r="BR54" s="45">
        <v>2.758E-2</v>
      </c>
      <c r="BS54" s="45">
        <v>2.758E-2</v>
      </c>
      <c r="BT54" s="45">
        <v>4.1860000000000001E-2</v>
      </c>
      <c r="BU54" s="45">
        <v>4.1860000000000001E-2</v>
      </c>
      <c r="BV54" s="45">
        <v>4.1860000000000001E-2</v>
      </c>
      <c r="BW54" s="45">
        <v>4.1860000000000001E-2</v>
      </c>
      <c r="BX54" s="45">
        <v>4.1860000000000001E-2</v>
      </c>
      <c r="BY54" s="45">
        <v>7.1660000000000001E-2</v>
      </c>
      <c r="BZ54" s="45">
        <v>7.1660000000000001E-2</v>
      </c>
      <c r="CA54" s="45">
        <v>7.1660000000000001E-2</v>
      </c>
      <c r="CB54" s="45">
        <v>7.1660000000000001E-2</v>
      </c>
      <c r="CC54" s="45">
        <v>7.1660000000000001E-2</v>
      </c>
      <c r="CD54" s="45">
        <v>0.11808</v>
      </c>
      <c r="CE54" s="45">
        <v>0.11808</v>
      </c>
      <c r="CF54" s="45">
        <v>0.11808</v>
      </c>
      <c r="CG54" s="45">
        <v>0.11808</v>
      </c>
      <c r="CH54" s="45">
        <v>0.11808</v>
      </c>
      <c r="CI54" s="45">
        <v>0.18604000000000001</v>
      </c>
      <c r="CJ54" s="45">
        <v>0.18604000000000001</v>
      </c>
      <c r="CK54" s="45">
        <v>0.18604000000000001</v>
      </c>
      <c r="CL54" s="45">
        <v>0.18604000000000001</v>
      </c>
      <c r="CM54" s="45">
        <v>0.18604000000000001</v>
      </c>
      <c r="CN54" s="45">
        <v>0.28022999999999998</v>
      </c>
      <c r="CO54" s="45">
        <v>0.28022999999999998</v>
      </c>
      <c r="CP54" s="45">
        <v>0.28022999999999998</v>
      </c>
      <c r="CQ54" s="45">
        <v>0.28022999999999998</v>
      </c>
      <c r="CR54" s="45">
        <v>0.28022999999999998</v>
      </c>
      <c r="CS54" s="45">
        <v>0.40359</v>
      </c>
      <c r="CT54" s="45">
        <v>0.40359</v>
      </c>
      <c r="CU54" s="45">
        <v>0.40359</v>
      </c>
      <c r="CV54" s="45">
        <v>0.40359</v>
      </c>
      <c r="CW54" s="45">
        <v>0.40359</v>
      </c>
      <c r="CX54" s="45">
        <v>1</v>
      </c>
    </row>
    <row r="55" spans="1:102" ht="14.25" customHeight="1" x14ac:dyDescent="0.3">
      <c r="A55" s="45" t="s">
        <v>228</v>
      </c>
      <c r="B55" s="45">
        <v>1.349E-2</v>
      </c>
      <c r="C55" s="45">
        <v>4.0000000000000002E-4</v>
      </c>
      <c r="D55" s="45">
        <v>4.0000000000000002E-4</v>
      </c>
      <c r="E55" s="45">
        <v>4.0000000000000002E-4</v>
      </c>
      <c r="F55" s="45">
        <v>4.0000000000000002E-4</v>
      </c>
      <c r="G55" s="45">
        <v>3.4000000000000002E-4</v>
      </c>
      <c r="H55" s="45">
        <v>3.4000000000000002E-4</v>
      </c>
      <c r="I55" s="45">
        <v>3.4000000000000002E-4</v>
      </c>
      <c r="J55" s="45">
        <v>3.4000000000000002E-4</v>
      </c>
      <c r="K55" s="45">
        <v>3.4000000000000002E-4</v>
      </c>
      <c r="L55" s="45">
        <v>3.6999999999999999E-4</v>
      </c>
      <c r="M55" s="45">
        <v>3.6999999999999999E-4</v>
      </c>
      <c r="N55" s="45">
        <v>3.6999999999999999E-4</v>
      </c>
      <c r="O55" s="45">
        <v>3.6999999999999999E-4</v>
      </c>
      <c r="P55" s="45">
        <v>3.6999999999999999E-4</v>
      </c>
      <c r="Q55" s="45">
        <v>8.4999999999999995E-4</v>
      </c>
      <c r="R55" s="45">
        <v>8.4999999999999995E-4</v>
      </c>
      <c r="S55" s="45">
        <v>8.4999999999999995E-4</v>
      </c>
      <c r="T55" s="45">
        <v>8.4999999999999995E-4</v>
      </c>
      <c r="U55" s="45">
        <v>8.4999999999999995E-4</v>
      </c>
      <c r="V55" s="45">
        <v>9.2000000000000003E-4</v>
      </c>
      <c r="W55" s="45">
        <v>9.2000000000000003E-4</v>
      </c>
      <c r="X55" s="45">
        <v>9.2000000000000003E-4</v>
      </c>
      <c r="Y55" s="45">
        <v>9.2000000000000003E-4</v>
      </c>
      <c r="Z55" s="45">
        <v>9.2000000000000003E-4</v>
      </c>
      <c r="AA55" s="45">
        <v>1.33E-3</v>
      </c>
      <c r="AB55" s="45">
        <v>1.33E-3</v>
      </c>
      <c r="AC55" s="45">
        <v>1.33E-3</v>
      </c>
      <c r="AD55" s="45">
        <v>1.33E-3</v>
      </c>
      <c r="AE55" s="45">
        <v>1.33E-3</v>
      </c>
      <c r="AF55" s="45">
        <v>1.4599999999999999E-3</v>
      </c>
      <c r="AG55" s="45">
        <v>1.4599999999999999E-3</v>
      </c>
      <c r="AH55" s="45">
        <v>1.4599999999999999E-3</v>
      </c>
      <c r="AI55" s="45">
        <v>1.4599999999999999E-3</v>
      </c>
      <c r="AJ55" s="45">
        <v>1.4599999999999999E-3</v>
      </c>
      <c r="AK55" s="45">
        <v>1.97E-3</v>
      </c>
      <c r="AL55" s="45">
        <v>1.97E-3</v>
      </c>
      <c r="AM55" s="45">
        <v>1.97E-3</v>
      </c>
      <c r="AN55" s="45">
        <v>1.97E-3</v>
      </c>
      <c r="AO55" s="45">
        <v>1.97E-3</v>
      </c>
      <c r="AP55" s="45">
        <v>2.9499999999999999E-3</v>
      </c>
      <c r="AQ55" s="45">
        <v>2.9499999999999999E-3</v>
      </c>
      <c r="AR55" s="45">
        <v>2.9499999999999999E-3</v>
      </c>
      <c r="AS55" s="45">
        <v>2.9499999999999999E-3</v>
      </c>
      <c r="AT55" s="45">
        <v>2.9499999999999999E-3</v>
      </c>
      <c r="AU55" s="45">
        <v>4.0600000000000002E-3</v>
      </c>
      <c r="AV55" s="45">
        <v>4.0600000000000002E-3</v>
      </c>
      <c r="AW55" s="45">
        <v>4.0600000000000002E-3</v>
      </c>
      <c r="AX55" s="45">
        <v>4.0600000000000002E-3</v>
      </c>
      <c r="AY55" s="45">
        <v>4.0600000000000002E-3</v>
      </c>
      <c r="AZ55" s="45">
        <v>5.6299999999999996E-3</v>
      </c>
      <c r="BA55" s="45">
        <v>5.6299999999999996E-3</v>
      </c>
      <c r="BB55" s="45">
        <v>5.6299999999999996E-3</v>
      </c>
      <c r="BC55" s="45">
        <v>5.6299999999999996E-3</v>
      </c>
      <c r="BD55" s="45">
        <v>5.6299999999999996E-3</v>
      </c>
      <c r="BE55" s="45">
        <v>8.2000000000000007E-3</v>
      </c>
      <c r="BF55" s="45">
        <v>8.2000000000000007E-3</v>
      </c>
      <c r="BG55" s="45">
        <v>8.2000000000000007E-3</v>
      </c>
      <c r="BH55" s="45">
        <v>8.2000000000000007E-3</v>
      </c>
      <c r="BI55" s="45">
        <v>8.2000000000000007E-3</v>
      </c>
      <c r="BJ55" s="45">
        <v>1.264E-2</v>
      </c>
      <c r="BK55" s="45">
        <v>1.264E-2</v>
      </c>
      <c r="BL55" s="45">
        <v>1.264E-2</v>
      </c>
      <c r="BM55" s="45">
        <v>1.264E-2</v>
      </c>
      <c r="BN55" s="45">
        <v>1.264E-2</v>
      </c>
      <c r="BO55" s="45">
        <v>1.8069999999999999E-2</v>
      </c>
      <c r="BP55" s="45">
        <v>1.8069999999999999E-2</v>
      </c>
      <c r="BQ55" s="45">
        <v>1.8069999999999999E-2</v>
      </c>
      <c r="BR55" s="45">
        <v>1.8069999999999999E-2</v>
      </c>
      <c r="BS55" s="45">
        <v>1.8069999999999999E-2</v>
      </c>
      <c r="BT55" s="45">
        <v>2.7359999999999999E-2</v>
      </c>
      <c r="BU55" s="45">
        <v>2.7359999999999999E-2</v>
      </c>
      <c r="BV55" s="45">
        <v>2.7359999999999999E-2</v>
      </c>
      <c r="BW55" s="45">
        <v>2.7359999999999999E-2</v>
      </c>
      <c r="BX55" s="45">
        <v>2.7359999999999999E-2</v>
      </c>
      <c r="BY55" s="45">
        <v>4.6929999999999999E-2</v>
      </c>
      <c r="BZ55" s="45">
        <v>4.6929999999999999E-2</v>
      </c>
      <c r="CA55" s="45">
        <v>4.6929999999999999E-2</v>
      </c>
      <c r="CB55" s="45">
        <v>4.6929999999999999E-2</v>
      </c>
      <c r="CC55" s="45">
        <v>4.6929999999999999E-2</v>
      </c>
      <c r="CD55" s="45">
        <v>7.868E-2</v>
      </c>
      <c r="CE55" s="45">
        <v>7.868E-2</v>
      </c>
      <c r="CF55" s="45">
        <v>7.868E-2</v>
      </c>
      <c r="CG55" s="45">
        <v>7.868E-2</v>
      </c>
      <c r="CH55" s="45">
        <v>7.868E-2</v>
      </c>
      <c r="CI55" s="45">
        <v>0.12853999999999999</v>
      </c>
      <c r="CJ55" s="45">
        <v>0.12853999999999999</v>
      </c>
      <c r="CK55" s="45">
        <v>0.12853999999999999</v>
      </c>
      <c r="CL55" s="45">
        <v>0.12853999999999999</v>
      </c>
      <c r="CM55" s="45">
        <v>0.12853999999999999</v>
      </c>
      <c r="CN55" s="45">
        <v>0.20463000000000001</v>
      </c>
      <c r="CO55" s="45">
        <v>0.20463000000000001</v>
      </c>
      <c r="CP55" s="45">
        <v>0.20463000000000001</v>
      </c>
      <c r="CQ55" s="45">
        <v>0.20463000000000001</v>
      </c>
      <c r="CR55" s="45">
        <v>0.20463000000000001</v>
      </c>
      <c r="CS55" s="45">
        <v>0.31744</v>
      </c>
      <c r="CT55" s="45">
        <v>0.31744</v>
      </c>
      <c r="CU55" s="45">
        <v>0.31744</v>
      </c>
      <c r="CV55" s="45">
        <v>0.31744</v>
      </c>
      <c r="CW55" s="45">
        <v>0.31744</v>
      </c>
      <c r="CX55" s="45">
        <v>1</v>
      </c>
    </row>
    <row r="56" spans="1:102" ht="14.25" customHeight="1" x14ac:dyDescent="0.3">
      <c r="A56" s="45" t="s">
        <v>230</v>
      </c>
      <c r="B56" s="45">
        <v>8.7040000000000006E-2</v>
      </c>
      <c r="C56" s="45">
        <v>1.6310000000000002E-2</v>
      </c>
      <c r="D56" s="45">
        <v>1.6310000000000002E-2</v>
      </c>
      <c r="E56" s="45">
        <v>1.6310000000000002E-2</v>
      </c>
      <c r="F56" s="45">
        <v>1.6310000000000002E-2</v>
      </c>
      <c r="G56" s="45">
        <v>3.0999999999999999E-3</v>
      </c>
      <c r="H56" s="45">
        <v>3.0999999999999999E-3</v>
      </c>
      <c r="I56" s="45">
        <v>3.0999999999999999E-3</v>
      </c>
      <c r="J56" s="45">
        <v>3.0999999999999999E-3</v>
      </c>
      <c r="K56" s="45">
        <v>3.0999999999999999E-3</v>
      </c>
      <c r="L56" s="45">
        <v>1.8699999999999999E-3</v>
      </c>
      <c r="M56" s="45">
        <v>1.8699999999999999E-3</v>
      </c>
      <c r="N56" s="45">
        <v>1.8699999999999999E-3</v>
      </c>
      <c r="O56" s="45">
        <v>1.8699999999999999E-3</v>
      </c>
      <c r="P56" s="45">
        <v>1.8699999999999999E-3</v>
      </c>
      <c r="Q56" s="45">
        <v>2.9099999999999998E-3</v>
      </c>
      <c r="R56" s="45">
        <v>2.9099999999999998E-3</v>
      </c>
      <c r="S56" s="45">
        <v>2.9099999999999998E-3</v>
      </c>
      <c r="T56" s="45">
        <v>2.9099999999999998E-3</v>
      </c>
      <c r="U56" s="45">
        <v>2.9099999999999998E-3</v>
      </c>
      <c r="V56" s="45">
        <v>5.8300000000000001E-3</v>
      </c>
      <c r="W56" s="45">
        <v>5.8300000000000001E-3</v>
      </c>
      <c r="X56" s="45">
        <v>5.8300000000000001E-3</v>
      </c>
      <c r="Y56" s="45">
        <v>5.8300000000000001E-3</v>
      </c>
      <c r="Z56" s="45">
        <v>5.8300000000000001E-3</v>
      </c>
      <c r="AA56" s="45">
        <v>8.8100000000000001E-3</v>
      </c>
      <c r="AB56" s="45">
        <v>8.8100000000000001E-3</v>
      </c>
      <c r="AC56" s="45">
        <v>8.8100000000000001E-3</v>
      </c>
      <c r="AD56" s="45">
        <v>8.8100000000000001E-3</v>
      </c>
      <c r="AE56" s="45">
        <v>8.8100000000000001E-3</v>
      </c>
      <c r="AF56" s="45">
        <v>1.017E-2</v>
      </c>
      <c r="AG56" s="45">
        <v>1.017E-2</v>
      </c>
      <c r="AH56" s="45">
        <v>1.017E-2</v>
      </c>
      <c r="AI56" s="45">
        <v>1.017E-2</v>
      </c>
      <c r="AJ56" s="45">
        <v>1.017E-2</v>
      </c>
      <c r="AK56" s="45">
        <v>8.9899999999999997E-3</v>
      </c>
      <c r="AL56" s="45">
        <v>8.9899999999999997E-3</v>
      </c>
      <c r="AM56" s="45">
        <v>8.9899999999999997E-3</v>
      </c>
      <c r="AN56" s="45">
        <v>8.9899999999999997E-3</v>
      </c>
      <c r="AO56" s="45">
        <v>8.9899999999999997E-3</v>
      </c>
      <c r="AP56" s="45">
        <v>8.7799999999999996E-3</v>
      </c>
      <c r="AQ56" s="45">
        <v>8.7799999999999996E-3</v>
      </c>
      <c r="AR56" s="45">
        <v>8.7799999999999996E-3</v>
      </c>
      <c r="AS56" s="45">
        <v>8.7799999999999996E-3</v>
      </c>
      <c r="AT56" s="45">
        <v>8.7799999999999996E-3</v>
      </c>
      <c r="AU56" s="45">
        <v>1.004E-2</v>
      </c>
      <c r="AV56" s="45">
        <v>1.004E-2</v>
      </c>
      <c r="AW56" s="45">
        <v>1.004E-2</v>
      </c>
      <c r="AX56" s="45">
        <v>1.004E-2</v>
      </c>
      <c r="AY56" s="45">
        <v>1.004E-2</v>
      </c>
      <c r="AZ56" s="45">
        <v>1.324E-2</v>
      </c>
      <c r="BA56" s="45">
        <v>1.324E-2</v>
      </c>
      <c r="BB56" s="45">
        <v>1.324E-2</v>
      </c>
      <c r="BC56" s="45">
        <v>1.324E-2</v>
      </c>
      <c r="BD56" s="45">
        <v>1.324E-2</v>
      </c>
      <c r="BE56" s="45">
        <v>1.899E-2</v>
      </c>
      <c r="BF56" s="45">
        <v>1.899E-2</v>
      </c>
      <c r="BG56" s="45">
        <v>1.899E-2</v>
      </c>
      <c r="BH56" s="45">
        <v>1.899E-2</v>
      </c>
      <c r="BI56" s="45">
        <v>1.899E-2</v>
      </c>
      <c r="BJ56" s="45">
        <v>2.5870000000000001E-2</v>
      </c>
      <c r="BK56" s="45">
        <v>2.5870000000000001E-2</v>
      </c>
      <c r="BL56" s="45">
        <v>2.5870000000000001E-2</v>
      </c>
      <c r="BM56" s="45">
        <v>2.5870000000000001E-2</v>
      </c>
      <c r="BN56" s="45">
        <v>2.5870000000000001E-2</v>
      </c>
      <c r="BO56" s="45">
        <v>3.9600000000000003E-2</v>
      </c>
      <c r="BP56" s="45">
        <v>3.9600000000000003E-2</v>
      </c>
      <c r="BQ56" s="45">
        <v>3.9600000000000003E-2</v>
      </c>
      <c r="BR56" s="45">
        <v>3.9600000000000003E-2</v>
      </c>
      <c r="BS56" s="45">
        <v>3.9600000000000003E-2</v>
      </c>
      <c r="BT56" s="45">
        <v>6.2120000000000002E-2</v>
      </c>
      <c r="BU56" s="45">
        <v>6.2120000000000002E-2</v>
      </c>
      <c r="BV56" s="45">
        <v>6.2120000000000002E-2</v>
      </c>
      <c r="BW56" s="45">
        <v>6.2120000000000002E-2</v>
      </c>
      <c r="BX56" s="45">
        <v>6.2120000000000002E-2</v>
      </c>
      <c r="BY56" s="45">
        <v>9.5680000000000001E-2</v>
      </c>
      <c r="BZ56" s="45">
        <v>9.5680000000000001E-2</v>
      </c>
      <c r="CA56" s="45">
        <v>9.5680000000000001E-2</v>
      </c>
      <c r="CB56" s="45">
        <v>9.5680000000000001E-2</v>
      </c>
      <c r="CC56" s="45">
        <v>9.5680000000000001E-2</v>
      </c>
      <c r="CD56" s="45">
        <v>0.14476</v>
      </c>
      <c r="CE56" s="45">
        <v>0.14476</v>
      </c>
      <c r="CF56" s="45">
        <v>0.14476</v>
      </c>
      <c r="CG56" s="45">
        <v>0.14476</v>
      </c>
      <c r="CH56" s="45">
        <v>0.14476</v>
      </c>
      <c r="CI56" s="45">
        <v>0.21295</v>
      </c>
      <c r="CJ56" s="45">
        <v>0.21295</v>
      </c>
      <c r="CK56" s="45">
        <v>0.21295</v>
      </c>
      <c r="CL56" s="45">
        <v>0.21295</v>
      </c>
      <c r="CM56" s="45">
        <v>0.21295</v>
      </c>
      <c r="CN56" s="45">
        <v>0.30473</v>
      </c>
      <c r="CO56" s="45">
        <v>0.30473</v>
      </c>
      <c r="CP56" s="45">
        <v>0.30473</v>
      </c>
      <c r="CQ56" s="45">
        <v>0.30473</v>
      </c>
      <c r="CR56" s="45">
        <v>0.30473</v>
      </c>
      <c r="CS56" s="45">
        <v>0.42410999999999999</v>
      </c>
      <c r="CT56" s="45">
        <v>0.42410999999999999</v>
      </c>
      <c r="CU56" s="45">
        <v>0.42410999999999999</v>
      </c>
      <c r="CV56" s="45">
        <v>0.42410999999999999</v>
      </c>
      <c r="CW56" s="45">
        <v>0.42410999999999999</v>
      </c>
      <c r="CX56" s="45">
        <v>1</v>
      </c>
    </row>
    <row r="57" spans="1:102" ht="14.25" customHeight="1" x14ac:dyDescent="0.3">
      <c r="A57" s="45" t="s">
        <v>232</v>
      </c>
      <c r="B57" s="45">
        <v>3.5029999999999999E-2</v>
      </c>
      <c r="C57" s="45">
        <v>4.2599999999999999E-3</v>
      </c>
      <c r="D57" s="45">
        <v>4.2599999999999999E-3</v>
      </c>
      <c r="E57" s="45">
        <v>4.2599999999999999E-3</v>
      </c>
      <c r="F57" s="45">
        <v>4.2599999999999999E-3</v>
      </c>
      <c r="G57" s="45">
        <v>9.5E-4</v>
      </c>
      <c r="H57" s="45">
        <v>9.5E-4</v>
      </c>
      <c r="I57" s="45">
        <v>9.5E-4</v>
      </c>
      <c r="J57" s="45">
        <v>9.5E-4</v>
      </c>
      <c r="K57" s="45">
        <v>9.5E-4</v>
      </c>
      <c r="L57" s="45">
        <v>7.2000000000000005E-4</v>
      </c>
      <c r="M57" s="45">
        <v>7.2000000000000005E-4</v>
      </c>
      <c r="N57" s="45">
        <v>7.2000000000000005E-4</v>
      </c>
      <c r="O57" s="45">
        <v>7.2000000000000005E-4</v>
      </c>
      <c r="P57" s="45">
        <v>7.2000000000000005E-4</v>
      </c>
      <c r="Q57" s="45">
        <v>9.7000000000000005E-4</v>
      </c>
      <c r="R57" s="45">
        <v>9.7000000000000005E-4</v>
      </c>
      <c r="S57" s="45">
        <v>9.7000000000000005E-4</v>
      </c>
      <c r="T57" s="45">
        <v>9.7000000000000005E-4</v>
      </c>
      <c r="U57" s="45">
        <v>9.7000000000000005E-4</v>
      </c>
      <c r="V57" s="45">
        <v>1.39E-3</v>
      </c>
      <c r="W57" s="45">
        <v>1.39E-3</v>
      </c>
      <c r="X57" s="45">
        <v>1.39E-3</v>
      </c>
      <c r="Y57" s="45">
        <v>1.39E-3</v>
      </c>
      <c r="Z57" s="45">
        <v>1.39E-3</v>
      </c>
      <c r="AA57" s="45">
        <v>1.9599999999999999E-3</v>
      </c>
      <c r="AB57" s="45">
        <v>1.9599999999999999E-3</v>
      </c>
      <c r="AC57" s="45">
        <v>1.9599999999999999E-3</v>
      </c>
      <c r="AD57" s="45">
        <v>1.9599999999999999E-3</v>
      </c>
      <c r="AE57" s="45">
        <v>1.9599999999999999E-3</v>
      </c>
      <c r="AF57" s="45">
        <v>2.6700000000000001E-3</v>
      </c>
      <c r="AG57" s="45">
        <v>2.6700000000000001E-3</v>
      </c>
      <c r="AH57" s="45">
        <v>2.6700000000000001E-3</v>
      </c>
      <c r="AI57" s="45">
        <v>2.6700000000000001E-3</v>
      </c>
      <c r="AJ57" s="45">
        <v>2.6700000000000001E-3</v>
      </c>
      <c r="AK57" s="45">
        <v>3.5200000000000001E-3</v>
      </c>
      <c r="AL57" s="45">
        <v>3.5200000000000001E-3</v>
      </c>
      <c r="AM57" s="45">
        <v>3.5200000000000001E-3</v>
      </c>
      <c r="AN57" s="45">
        <v>3.5200000000000001E-3</v>
      </c>
      <c r="AO57" s="45">
        <v>3.5200000000000001E-3</v>
      </c>
      <c r="AP57" s="45">
        <v>4.5500000000000002E-3</v>
      </c>
      <c r="AQ57" s="45">
        <v>4.5500000000000002E-3</v>
      </c>
      <c r="AR57" s="45">
        <v>4.5500000000000002E-3</v>
      </c>
      <c r="AS57" s="45">
        <v>4.5500000000000002E-3</v>
      </c>
      <c r="AT57" s="45">
        <v>4.5500000000000002E-3</v>
      </c>
      <c r="AU57" s="45">
        <v>5.7499999999999999E-3</v>
      </c>
      <c r="AV57" s="45">
        <v>5.7499999999999999E-3</v>
      </c>
      <c r="AW57" s="45">
        <v>5.7499999999999999E-3</v>
      </c>
      <c r="AX57" s="45">
        <v>5.7499999999999999E-3</v>
      </c>
      <c r="AY57" s="45">
        <v>5.7499999999999999E-3</v>
      </c>
      <c r="AZ57" s="45">
        <v>7.6499999999999997E-3</v>
      </c>
      <c r="BA57" s="45">
        <v>7.6499999999999997E-3</v>
      </c>
      <c r="BB57" s="45">
        <v>7.6499999999999997E-3</v>
      </c>
      <c r="BC57" s="45">
        <v>7.6499999999999997E-3</v>
      </c>
      <c r="BD57" s="45">
        <v>7.6499999999999997E-3</v>
      </c>
      <c r="BE57" s="45">
        <v>1.108E-2</v>
      </c>
      <c r="BF57" s="45">
        <v>1.108E-2</v>
      </c>
      <c r="BG57" s="45">
        <v>1.108E-2</v>
      </c>
      <c r="BH57" s="45">
        <v>1.108E-2</v>
      </c>
      <c r="BI57" s="45">
        <v>1.108E-2</v>
      </c>
      <c r="BJ57" s="45">
        <v>1.651E-2</v>
      </c>
      <c r="BK57" s="45">
        <v>1.651E-2</v>
      </c>
      <c r="BL57" s="45">
        <v>1.651E-2</v>
      </c>
      <c r="BM57" s="45">
        <v>1.651E-2</v>
      </c>
      <c r="BN57" s="45">
        <v>1.651E-2</v>
      </c>
      <c r="BO57" s="45">
        <v>2.6859999999999998E-2</v>
      </c>
      <c r="BP57" s="45">
        <v>2.6859999999999998E-2</v>
      </c>
      <c r="BQ57" s="45">
        <v>2.6859999999999998E-2</v>
      </c>
      <c r="BR57" s="45">
        <v>2.6859999999999998E-2</v>
      </c>
      <c r="BS57" s="45">
        <v>2.6859999999999998E-2</v>
      </c>
      <c r="BT57" s="45">
        <v>4.5319999999999999E-2</v>
      </c>
      <c r="BU57" s="45">
        <v>4.5319999999999999E-2</v>
      </c>
      <c r="BV57" s="45">
        <v>4.5319999999999999E-2</v>
      </c>
      <c r="BW57" s="45">
        <v>4.5319999999999999E-2</v>
      </c>
      <c r="BX57" s="45">
        <v>4.5319999999999999E-2</v>
      </c>
      <c r="BY57" s="45">
        <v>7.5889999999999999E-2</v>
      </c>
      <c r="BZ57" s="45">
        <v>7.5889999999999999E-2</v>
      </c>
      <c r="CA57" s="45">
        <v>7.5889999999999999E-2</v>
      </c>
      <c r="CB57" s="45">
        <v>7.5889999999999999E-2</v>
      </c>
      <c r="CC57" s="45">
        <v>7.5889999999999999E-2</v>
      </c>
      <c r="CD57" s="45">
        <v>0.12418999999999999</v>
      </c>
      <c r="CE57" s="45">
        <v>0.12418999999999999</v>
      </c>
      <c r="CF57" s="45">
        <v>0.12418999999999999</v>
      </c>
      <c r="CG57" s="45">
        <v>0.12418999999999999</v>
      </c>
      <c r="CH57" s="45">
        <v>0.12418999999999999</v>
      </c>
      <c r="CI57" s="45">
        <v>0.19422</v>
      </c>
      <c r="CJ57" s="45">
        <v>0.19422</v>
      </c>
      <c r="CK57" s="45">
        <v>0.19422</v>
      </c>
      <c r="CL57" s="45">
        <v>0.19422</v>
      </c>
      <c r="CM57" s="45">
        <v>0.19422</v>
      </c>
      <c r="CN57" s="45">
        <v>0.29017999999999999</v>
      </c>
      <c r="CO57" s="45">
        <v>0.29017999999999999</v>
      </c>
      <c r="CP57" s="45">
        <v>0.29017999999999999</v>
      </c>
      <c r="CQ57" s="45">
        <v>0.29017999999999999</v>
      </c>
      <c r="CR57" s="45">
        <v>0.29017999999999999</v>
      </c>
      <c r="CS57" s="45">
        <v>0.41421000000000002</v>
      </c>
      <c r="CT57" s="45">
        <v>0.41421000000000002</v>
      </c>
      <c r="CU57" s="45">
        <v>0.41421000000000002</v>
      </c>
      <c r="CV57" s="45">
        <v>0.41421000000000002</v>
      </c>
      <c r="CW57" s="45">
        <v>0.41421000000000002</v>
      </c>
      <c r="CX57" s="45">
        <v>1</v>
      </c>
    </row>
    <row r="58" spans="1:102" ht="14.25" customHeight="1" x14ac:dyDescent="0.3">
      <c r="A58" s="45" t="s">
        <v>234</v>
      </c>
      <c r="B58" s="45">
        <v>2.98E-3</v>
      </c>
      <c r="C58" s="45">
        <v>2.4000000000000001E-4</v>
      </c>
      <c r="D58" s="45">
        <v>2.4000000000000001E-4</v>
      </c>
      <c r="E58" s="45">
        <v>2.4000000000000001E-4</v>
      </c>
      <c r="F58" s="45">
        <v>2.4000000000000001E-4</v>
      </c>
      <c r="G58" s="45">
        <v>2.5999999999999998E-4</v>
      </c>
      <c r="H58" s="45">
        <v>2.5999999999999998E-4</v>
      </c>
      <c r="I58" s="45">
        <v>2.5999999999999998E-4</v>
      </c>
      <c r="J58" s="45">
        <v>2.5999999999999998E-4</v>
      </c>
      <c r="K58" s="45">
        <v>2.5999999999999998E-4</v>
      </c>
      <c r="L58" s="45">
        <v>3.0000000000000001E-5</v>
      </c>
      <c r="M58" s="45">
        <v>3.0000000000000001E-5</v>
      </c>
      <c r="N58" s="45">
        <v>3.0000000000000001E-5</v>
      </c>
      <c r="O58" s="45">
        <v>3.0000000000000001E-5</v>
      </c>
      <c r="P58" s="45">
        <v>3.0000000000000001E-5</v>
      </c>
      <c r="Q58" s="45">
        <v>1.7000000000000001E-4</v>
      </c>
      <c r="R58" s="45">
        <v>1.7000000000000001E-4</v>
      </c>
      <c r="S58" s="45">
        <v>1.7000000000000001E-4</v>
      </c>
      <c r="T58" s="45">
        <v>1.7000000000000001E-4</v>
      </c>
      <c r="U58" s="45">
        <v>1.7000000000000001E-4</v>
      </c>
      <c r="V58" s="45">
        <v>5.5000000000000003E-4</v>
      </c>
      <c r="W58" s="45">
        <v>5.5000000000000003E-4</v>
      </c>
      <c r="X58" s="45">
        <v>5.5000000000000003E-4</v>
      </c>
      <c r="Y58" s="45">
        <v>5.5000000000000003E-4</v>
      </c>
      <c r="Z58" s="45">
        <v>5.5000000000000003E-4</v>
      </c>
      <c r="AA58" s="45">
        <v>5.0000000000000001E-4</v>
      </c>
      <c r="AB58" s="45">
        <v>5.0000000000000001E-4</v>
      </c>
      <c r="AC58" s="45">
        <v>5.0000000000000001E-4</v>
      </c>
      <c r="AD58" s="45">
        <v>5.0000000000000001E-4</v>
      </c>
      <c r="AE58" s="45">
        <v>5.0000000000000001E-4</v>
      </c>
      <c r="AF58" s="45">
        <v>4.2999999999999999E-4</v>
      </c>
      <c r="AG58" s="45">
        <v>4.2999999999999999E-4</v>
      </c>
      <c r="AH58" s="45">
        <v>4.2999999999999999E-4</v>
      </c>
      <c r="AI58" s="45">
        <v>4.2999999999999999E-4</v>
      </c>
      <c r="AJ58" s="45">
        <v>4.2999999999999999E-4</v>
      </c>
      <c r="AK58" s="45">
        <v>1.1299999999999999E-3</v>
      </c>
      <c r="AL58" s="45">
        <v>1.1299999999999999E-3</v>
      </c>
      <c r="AM58" s="45">
        <v>1.1299999999999999E-3</v>
      </c>
      <c r="AN58" s="45">
        <v>1.1299999999999999E-3</v>
      </c>
      <c r="AO58" s="45">
        <v>1.1299999999999999E-3</v>
      </c>
      <c r="AP58" s="45">
        <v>1.3799999999999999E-3</v>
      </c>
      <c r="AQ58" s="45">
        <v>1.3799999999999999E-3</v>
      </c>
      <c r="AR58" s="45">
        <v>1.3799999999999999E-3</v>
      </c>
      <c r="AS58" s="45">
        <v>1.3799999999999999E-3</v>
      </c>
      <c r="AT58" s="45">
        <v>1.3799999999999999E-3</v>
      </c>
      <c r="AU58" s="45">
        <v>2.4499999999999999E-3</v>
      </c>
      <c r="AV58" s="45">
        <v>2.4499999999999999E-3</v>
      </c>
      <c r="AW58" s="45">
        <v>2.4499999999999999E-3</v>
      </c>
      <c r="AX58" s="45">
        <v>2.4499999999999999E-3</v>
      </c>
      <c r="AY58" s="45">
        <v>2.4499999999999999E-3</v>
      </c>
      <c r="AZ58" s="45">
        <v>3.6700000000000001E-3</v>
      </c>
      <c r="BA58" s="45">
        <v>3.6700000000000001E-3</v>
      </c>
      <c r="BB58" s="45">
        <v>3.6700000000000001E-3</v>
      </c>
      <c r="BC58" s="45">
        <v>3.6700000000000001E-3</v>
      </c>
      <c r="BD58" s="45">
        <v>3.6700000000000001E-3</v>
      </c>
      <c r="BE58" s="45">
        <v>5.6600000000000001E-3</v>
      </c>
      <c r="BF58" s="45">
        <v>5.6600000000000001E-3</v>
      </c>
      <c r="BG58" s="45">
        <v>5.6600000000000001E-3</v>
      </c>
      <c r="BH58" s="45">
        <v>5.6600000000000001E-3</v>
      </c>
      <c r="BI58" s="45">
        <v>5.6600000000000001E-3</v>
      </c>
      <c r="BJ58" s="45">
        <v>8.5699999999999995E-3</v>
      </c>
      <c r="BK58" s="45">
        <v>8.5699999999999995E-3</v>
      </c>
      <c r="BL58" s="45">
        <v>8.5699999999999995E-3</v>
      </c>
      <c r="BM58" s="45">
        <v>8.5699999999999995E-3</v>
      </c>
      <c r="BN58" s="45">
        <v>8.5699999999999995E-3</v>
      </c>
      <c r="BO58" s="45">
        <v>1.238E-2</v>
      </c>
      <c r="BP58" s="45">
        <v>1.238E-2</v>
      </c>
      <c r="BQ58" s="45">
        <v>1.238E-2</v>
      </c>
      <c r="BR58" s="45">
        <v>1.238E-2</v>
      </c>
      <c r="BS58" s="45">
        <v>1.238E-2</v>
      </c>
      <c r="BT58" s="45">
        <v>2.1049999999999999E-2</v>
      </c>
      <c r="BU58" s="45">
        <v>2.1049999999999999E-2</v>
      </c>
      <c r="BV58" s="45">
        <v>2.1049999999999999E-2</v>
      </c>
      <c r="BW58" s="45">
        <v>2.1049999999999999E-2</v>
      </c>
      <c r="BX58" s="45">
        <v>2.1049999999999999E-2</v>
      </c>
      <c r="BY58" s="45">
        <v>3.823E-2</v>
      </c>
      <c r="BZ58" s="45">
        <v>3.823E-2</v>
      </c>
      <c r="CA58" s="45">
        <v>3.823E-2</v>
      </c>
      <c r="CB58" s="45">
        <v>3.823E-2</v>
      </c>
      <c r="CC58" s="45">
        <v>3.823E-2</v>
      </c>
      <c r="CD58" s="45">
        <v>7.0940000000000003E-2</v>
      </c>
      <c r="CE58" s="45">
        <v>7.0940000000000003E-2</v>
      </c>
      <c r="CF58" s="45">
        <v>7.0940000000000003E-2</v>
      </c>
      <c r="CG58" s="45">
        <v>7.0940000000000003E-2</v>
      </c>
      <c r="CH58" s="45">
        <v>7.0940000000000003E-2</v>
      </c>
      <c r="CI58" s="45">
        <v>0.12476</v>
      </c>
      <c r="CJ58" s="45">
        <v>0.12476</v>
      </c>
      <c r="CK58" s="45">
        <v>0.12476</v>
      </c>
      <c r="CL58" s="45">
        <v>0.12476</v>
      </c>
      <c r="CM58" s="45">
        <v>0.12476</v>
      </c>
      <c r="CN58" s="45">
        <v>0.20796000000000001</v>
      </c>
      <c r="CO58" s="45">
        <v>0.20796000000000001</v>
      </c>
      <c r="CP58" s="45">
        <v>0.20796000000000001</v>
      </c>
      <c r="CQ58" s="45">
        <v>0.20796000000000001</v>
      </c>
      <c r="CR58" s="45">
        <v>0.20796000000000001</v>
      </c>
      <c r="CS58" s="45">
        <v>0.32856000000000002</v>
      </c>
      <c r="CT58" s="45">
        <v>0.32856000000000002</v>
      </c>
      <c r="CU58" s="45">
        <v>0.32856000000000002</v>
      </c>
      <c r="CV58" s="45">
        <v>0.32856000000000002</v>
      </c>
      <c r="CW58" s="45">
        <v>0.32856000000000002</v>
      </c>
      <c r="CX58" s="45">
        <v>1</v>
      </c>
    </row>
    <row r="59" spans="1:102" ht="14.25" customHeight="1" x14ac:dyDescent="0.3">
      <c r="A59" s="45" t="s">
        <v>236</v>
      </c>
      <c r="B59" s="45">
        <v>6.062E-2</v>
      </c>
      <c r="C59" s="45">
        <v>1.042E-2</v>
      </c>
      <c r="D59" s="45">
        <v>1.042E-2</v>
      </c>
      <c r="E59" s="45">
        <v>1.042E-2</v>
      </c>
      <c r="F59" s="45">
        <v>1.042E-2</v>
      </c>
      <c r="G59" s="45">
        <v>2.7499999999999998E-3</v>
      </c>
      <c r="H59" s="45">
        <v>2.7499999999999998E-3</v>
      </c>
      <c r="I59" s="45">
        <v>2.7499999999999998E-3</v>
      </c>
      <c r="J59" s="45">
        <v>2.7499999999999998E-3</v>
      </c>
      <c r="K59" s="45">
        <v>2.7499999999999998E-3</v>
      </c>
      <c r="L59" s="45">
        <v>2.1700000000000001E-3</v>
      </c>
      <c r="M59" s="45">
        <v>2.1700000000000001E-3</v>
      </c>
      <c r="N59" s="45">
        <v>2.1700000000000001E-3</v>
      </c>
      <c r="O59" s="45">
        <v>2.1700000000000001E-3</v>
      </c>
      <c r="P59" s="45">
        <v>2.1700000000000001E-3</v>
      </c>
      <c r="Q59" s="45">
        <v>3.46E-3</v>
      </c>
      <c r="R59" s="45">
        <v>3.46E-3</v>
      </c>
      <c r="S59" s="45">
        <v>3.46E-3</v>
      </c>
      <c r="T59" s="45">
        <v>3.46E-3</v>
      </c>
      <c r="U59" s="45">
        <v>3.46E-3</v>
      </c>
      <c r="V59" s="45">
        <v>4.7699999999999999E-3</v>
      </c>
      <c r="W59" s="45">
        <v>4.7699999999999999E-3</v>
      </c>
      <c r="X59" s="45">
        <v>4.7699999999999999E-3</v>
      </c>
      <c r="Y59" s="45">
        <v>4.7699999999999999E-3</v>
      </c>
      <c r="Z59" s="45">
        <v>4.7699999999999999E-3</v>
      </c>
      <c r="AA59" s="45">
        <v>5.8100000000000001E-3</v>
      </c>
      <c r="AB59" s="45">
        <v>5.8100000000000001E-3</v>
      </c>
      <c r="AC59" s="45">
        <v>5.8100000000000001E-3</v>
      </c>
      <c r="AD59" s="45">
        <v>5.8100000000000001E-3</v>
      </c>
      <c r="AE59" s="45">
        <v>5.8100000000000001E-3</v>
      </c>
      <c r="AF59" s="45">
        <v>7.5700000000000003E-3</v>
      </c>
      <c r="AG59" s="45">
        <v>7.5700000000000003E-3</v>
      </c>
      <c r="AH59" s="45">
        <v>7.5700000000000003E-3</v>
      </c>
      <c r="AI59" s="45">
        <v>7.5700000000000003E-3</v>
      </c>
      <c r="AJ59" s="45">
        <v>7.5700000000000003E-3</v>
      </c>
      <c r="AK59" s="45">
        <v>9.4199999999999996E-3</v>
      </c>
      <c r="AL59" s="45">
        <v>9.4199999999999996E-3</v>
      </c>
      <c r="AM59" s="45">
        <v>9.4199999999999996E-3</v>
      </c>
      <c r="AN59" s="45">
        <v>9.4199999999999996E-3</v>
      </c>
      <c r="AO59" s="45">
        <v>9.4199999999999996E-3</v>
      </c>
      <c r="AP59" s="45">
        <v>1.1259999999999999E-2</v>
      </c>
      <c r="AQ59" s="45">
        <v>1.1259999999999999E-2</v>
      </c>
      <c r="AR59" s="45">
        <v>1.1259999999999999E-2</v>
      </c>
      <c r="AS59" s="45">
        <v>1.1259999999999999E-2</v>
      </c>
      <c r="AT59" s="45">
        <v>1.1259999999999999E-2</v>
      </c>
      <c r="AU59" s="45">
        <v>1.341E-2</v>
      </c>
      <c r="AV59" s="45">
        <v>1.341E-2</v>
      </c>
      <c r="AW59" s="45">
        <v>1.341E-2</v>
      </c>
      <c r="AX59" s="45">
        <v>1.341E-2</v>
      </c>
      <c r="AY59" s="45">
        <v>1.341E-2</v>
      </c>
      <c r="AZ59" s="45">
        <v>1.6979999999999999E-2</v>
      </c>
      <c r="BA59" s="45">
        <v>1.6979999999999999E-2</v>
      </c>
      <c r="BB59" s="45">
        <v>1.6979999999999999E-2</v>
      </c>
      <c r="BC59" s="45">
        <v>1.6979999999999999E-2</v>
      </c>
      <c r="BD59" s="45">
        <v>1.6979999999999999E-2</v>
      </c>
      <c r="BE59" s="45">
        <v>2.249E-2</v>
      </c>
      <c r="BF59" s="45">
        <v>2.249E-2</v>
      </c>
      <c r="BG59" s="45">
        <v>2.249E-2</v>
      </c>
      <c r="BH59" s="45">
        <v>2.249E-2</v>
      </c>
      <c r="BI59" s="45">
        <v>2.249E-2</v>
      </c>
      <c r="BJ59" s="45">
        <v>2.9149999999999999E-2</v>
      </c>
      <c r="BK59" s="45">
        <v>2.9149999999999999E-2</v>
      </c>
      <c r="BL59" s="45">
        <v>2.9149999999999999E-2</v>
      </c>
      <c r="BM59" s="45">
        <v>2.9149999999999999E-2</v>
      </c>
      <c r="BN59" s="45">
        <v>2.9149999999999999E-2</v>
      </c>
      <c r="BO59" s="45">
        <v>4.2000000000000003E-2</v>
      </c>
      <c r="BP59" s="45">
        <v>4.2000000000000003E-2</v>
      </c>
      <c r="BQ59" s="45">
        <v>4.2000000000000003E-2</v>
      </c>
      <c r="BR59" s="45">
        <v>4.2000000000000003E-2</v>
      </c>
      <c r="BS59" s="45">
        <v>4.2000000000000003E-2</v>
      </c>
      <c r="BT59" s="45">
        <v>6.293E-2</v>
      </c>
      <c r="BU59" s="45">
        <v>6.293E-2</v>
      </c>
      <c r="BV59" s="45">
        <v>6.293E-2</v>
      </c>
      <c r="BW59" s="45">
        <v>6.293E-2</v>
      </c>
      <c r="BX59" s="45">
        <v>6.293E-2</v>
      </c>
      <c r="BY59" s="45">
        <v>9.3659999999999993E-2</v>
      </c>
      <c r="BZ59" s="45">
        <v>9.3659999999999993E-2</v>
      </c>
      <c r="CA59" s="45">
        <v>9.3659999999999993E-2</v>
      </c>
      <c r="CB59" s="45">
        <v>9.3659999999999993E-2</v>
      </c>
      <c r="CC59" s="45">
        <v>9.3659999999999993E-2</v>
      </c>
      <c r="CD59" s="45">
        <v>0.14158000000000001</v>
      </c>
      <c r="CE59" s="45">
        <v>0.14158000000000001</v>
      </c>
      <c r="CF59" s="45">
        <v>0.14158000000000001</v>
      </c>
      <c r="CG59" s="45">
        <v>0.14158000000000001</v>
      </c>
      <c r="CH59" s="45">
        <v>0.14158000000000001</v>
      </c>
      <c r="CI59" s="45">
        <v>0.20849999999999999</v>
      </c>
      <c r="CJ59" s="45">
        <v>0.20849999999999999</v>
      </c>
      <c r="CK59" s="45">
        <v>0.20849999999999999</v>
      </c>
      <c r="CL59" s="45">
        <v>0.20849999999999999</v>
      </c>
      <c r="CM59" s="45">
        <v>0.20849999999999999</v>
      </c>
      <c r="CN59" s="45">
        <v>0.29909999999999998</v>
      </c>
      <c r="CO59" s="45">
        <v>0.29909999999999998</v>
      </c>
      <c r="CP59" s="45">
        <v>0.29909999999999998</v>
      </c>
      <c r="CQ59" s="45">
        <v>0.29909999999999998</v>
      </c>
      <c r="CR59" s="45">
        <v>0.29909999999999998</v>
      </c>
      <c r="CS59" s="45">
        <v>0.41787999999999997</v>
      </c>
      <c r="CT59" s="45">
        <v>0.41787999999999997</v>
      </c>
      <c r="CU59" s="45">
        <v>0.41787999999999997</v>
      </c>
      <c r="CV59" s="45">
        <v>0.41787999999999997</v>
      </c>
      <c r="CW59" s="45">
        <v>0.41787999999999997</v>
      </c>
      <c r="CX59" s="45">
        <v>1</v>
      </c>
    </row>
    <row r="60" spans="1:102" ht="14.25" customHeight="1" x14ac:dyDescent="0.3">
      <c r="A60" s="45" t="s">
        <v>238</v>
      </c>
      <c r="B60" s="45">
        <v>1.387E-2</v>
      </c>
      <c r="C60" s="45">
        <v>3.6999999999999999E-4</v>
      </c>
      <c r="D60" s="45">
        <v>3.6999999999999999E-4</v>
      </c>
      <c r="E60" s="45">
        <v>3.6999999999999999E-4</v>
      </c>
      <c r="F60" s="45">
        <v>3.6999999999999999E-4</v>
      </c>
      <c r="G60" s="45">
        <v>4.0000000000000002E-4</v>
      </c>
      <c r="H60" s="45">
        <v>4.0000000000000002E-4</v>
      </c>
      <c r="I60" s="45">
        <v>4.0000000000000002E-4</v>
      </c>
      <c r="J60" s="45">
        <v>4.0000000000000002E-4</v>
      </c>
      <c r="K60" s="45">
        <v>4.0000000000000002E-4</v>
      </c>
      <c r="L60" s="45">
        <v>3.8999999999999999E-4</v>
      </c>
      <c r="M60" s="45">
        <v>3.8999999999999999E-4</v>
      </c>
      <c r="N60" s="45">
        <v>3.8999999999999999E-4</v>
      </c>
      <c r="O60" s="45">
        <v>3.8999999999999999E-4</v>
      </c>
      <c r="P60" s="45">
        <v>3.8999999999999999E-4</v>
      </c>
      <c r="Q60" s="45">
        <v>7.6999999999999996E-4</v>
      </c>
      <c r="R60" s="45">
        <v>7.6999999999999996E-4</v>
      </c>
      <c r="S60" s="45">
        <v>7.6999999999999996E-4</v>
      </c>
      <c r="T60" s="45">
        <v>7.6999999999999996E-4</v>
      </c>
      <c r="U60" s="45">
        <v>7.6999999999999996E-4</v>
      </c>
      <c r="V60" s="45">
        <v>9.7000000000000005E-4</v>
      </c>
      <c r="W60" s="45">
        <v>9.7000000000000005E-4</v>
      </c>
      <c r="X60" s="45">
        <v>9.7000000000000005E-4</v>
      </c>
      <c r="Y60" s="45">
        <v>9.7000000000000005E-4</v>
      </c>
      <c r="Z60" s="45">
        <v>9.7000000000000005E-4</v>
      </c>
      <c r="AA60" s="45">
        <v>1.1199999999999999E-3</v>
      </c>
      <c r="AB60" s="45">
        <v>1.1199999999999999E-3</v>
      </c>
      <c r="AC60" s="45">
        <v>1.1199999999999999E-3</v>
      </c>
      <c r="AD60" s="45">
        <v>1.1199999999999999E-3</v>
      </c>
      <c r="AE60" s="45">
        <v>1.1199999999999999E-3</v>
      </c>
      <c r="AF60" s="45">
        <v>1.5E-3</v>
      </c>
      <c r="AG60" s="45">
        <v>1.5E-3</v>
      </c>
      <c r="AH60" s="45">
        <v>1.5E-3</v>
      </c>
      <c r="AI60" s="45">
        <v>1.5E-3</v>
      </c>
      <c r="AJ60" s="45">
        <v>1.5E-3</v>
      </c>
      <c r="AK60" s="45">
        <v>2.2200000000000002E-3</v>
      </c>
      <c r="AL60" s="45">
        <v>2.2200000000000002E-3</v>
      </c>
      <c r="AM60" s="45">
        <v>2.2200000000000002E-3</v>
      </c>
      <c r="AN60" s="45">
        <v>2.2200000000000002E-3</v>
      </c>
      <c r="AO60" s="45">
        <v>2.2200000000000002E-3</v>
      </c>
      <c r="AP60" s="45">
        <v>3.4299999999999999E-3</v>
      </c>
      <c r="AQ60" s="45">
        <v>3.4299999999999999E-3</v>
      </c>
      <c r="AR60" s="45">
        <v>3.4299999999999999E-3</v>
      </c>
      <c r="AS60" s="45">
        <v>3.4299999999999999E-3</v>
      </c>
      <c r="AT60" s="45">
        <v>3.4299999999999999E-3</v>
      </c>
      <c r="AU60" s="45">
        <v>5.2100000000000002E-3</v>
      </c>
      <c r="AV60" s="45">
        <v>5.2100000000000002E-3</v>
      </c>
      <c r="AW60" s="45">
        <v>5.2100000000000002E-3</v>
      </c>
      <c r="AX60" s="45">
        <v>5.2100000000000002E-3</v>
      </c>
      <c r="AY60" s="45">
        <v>5.2100000000000002E-3</v>
      </c>
      <c r="AZ60" s="45">
        <v>7.79E-3</v>
      </c>
      <c r="BA60" s="45">
        <v>7.79E-3</v>
      </c>
      <c r="BB60" s="45">
        <v>7.79E-3</v>
      </c>
      <c r="BC60" s="45">
        <v>7.79E-3</v>
      </c>
      <c r="BD60" s="45">
        <v>7.79E-3</v>
      </c>
      <c r="BE60" s="45">
        <v>1.123E-2</v>
      </c>
      <c r="BF60" s="45">
        <v>1.123E-2</v>
      </c>
      <c r="BG60" s="45">
        <v>1.123E-2</v>
      </c>
      <c r="BH60" s="45">
        <v>1.123E-2</v>
      </c>
      <c r="BI60" s="45">
        <v>1.123E-2</v>
      </c>
      <c r="BJ60" s="45">
        <v>1.7080000000000001E-2</v>
      </c>
      <c r="BK60" s="45">
        <v>1.7080000000000001E-2</v>
      </c>
      <c r="BL60" s="45">
        <v>1.7080000000000001E-2</v>
      </c>
      <c r="BM60" s="45">
        <v>1.7080000000000001E-2</v>
      </c>
      <c r="BN60" s="45">
        <v>1.7080000000000001E-2</v>
      </c>
      <c r="BO60" s="45">
        <v>2.554E-2</v>
      </c>
      <c r="BP60" s="45">
        <v>2.554E-2</v>
      </c>
      <c r="BQ60" s="45">
        <v>2.554E-2</v>
      </c>
      <c r="BR60" s="45">
        <v>2.554E-2</v>
      </c>
      <c r="BS60" s="45">
        <v>2.554E-2</v>
      </c>
      <c r="BT60" s="45">
        <v>4.0739999999999998E-2</v>
      </c>
      <c r="BU60" s="45">
        <v>4.0739999999999998E-2</v>
      </c>
      <c r="BV60" s="45">
        <v>4.0739999999999998E-2</v>
      </c>
      <c r="BW60" s="45">
        <v>4.0739999999999998E-2</v>
      </c>
      <c r="BX60" s="45">
        <v>4.0739999999999998E-2</v>
      </c>
      <c r="BY60" s="45">
        <v>6.5449999999999994E-2</v>
      </c>
      <c r="BZ60" s="45">
        <v>6.5449999999999994E-2</v>
      </c>
      <c r="CA60" s="45">
        <v>6.5449999999999994E-2</v>
      </c>
      <c r="CB60" s="45">
        <v>6.5449999999999994E-2</v>
      </c>
      <c r="CC60" s="45">
        <v>6.5449999999999994E-2</v>
      </c>
      <c r="CD60" s="45">
        <v>0.10928</v>
      </c>
      <c r="CE60" s="45">
        <v>0.10928</v>
      </c>
      <c r="CF60" s="45">
        <v>0.10928</v>
      </c>
      <c r="CG60" s="45">
        <v>0.10928</v>
      </c>
      <c r="CH60" s="45">
        <v>0.10928</v>
      </c>
      <c r="CI60" s="45">
        <v>0.17449999999999999</v>
      </c>
      <c r="CJ60" s="45">
        <v>0.17449999999999999</v>
      </c>
      <c r="CK60" s="45">
        <v>0.17449999999999999</v>
      </c>
      <c r="CL60" s="45">
        <v>0.17449999999999999</v>
      </c>
      <c r="CM60" s="45">
        <v>0.17449999999999999</v>
      </c>
      <c r="CN60" s="45">
        <v>0.26645999999999997</v>
      </c>
      <c r="CO60" s="45">
        <v>0.26645999999999997</v>
      </c>
      <c r="CP60" s="45">
        <v>0.26645999999999997</v>
      </c>
      <c r="CQ60" s="45">
        <v>0.26645999999999997</v>
      </c>
      <c r="CR60" s="45">
        <v>0.26645999999999997</v>
      </c>
      <c r="CS60" s="45">
        <v>0.38907999999999998</v>
      </c>
      <c r="CT60" s="45">
        <v>0.38907999999999998</v>
      </c>
      <c r="CU60" s="45">
        <v>0.38907999999999998</v>
      </c>
      <c r="CV60" s="45">
        <v>0.38907999999999998</v>
      </c>
      <c r="CW60" s="45">
        <v>0.38907999999999998</v>
      </c>
      <c r="CX60" s="45">
        <v>1</v>
      </c>
    </row>
    <row r="61" spans="1:102" ht="14.25" customHeight="1" x14ac:dyDescent="0.3">
      <c r="A61" s="45" t="s">
        <v>240</v>
      </c>
      <c r="B61" s="45">
        <v>2.7899999999999999E-3</v>
      </c>
      <c r="C61" s="45">
        <v>1.1E-4</v>
      </c>
      <c r="D61" s="45">
        <v>1.1E-4</v>
      </c>
      <c r="E61" s="45">
        <v>1.1E-4</v>
      </c>
      <c r="F61" s="45">
        <v>1.1E-4</v>
      </c>
      <c r="G61" s="45">
        <v>6.0000000000000002E-5</v>
      </c>
      <c r="H61" s="45">
        <v>6.0000000000000002E-5</v>
      </c>
      <c r="I61" s="45">
        <v>6.0000000000000002E-5</v>
      </c>
      <c r="J61" s="45">
        <v>6.0000000000000002E-5</v>
      </c>
      <c r="K61" s="45">
        <v>6.0000000000000002E-5</v>
      </c>
      <c r="L61" s="45">
        <v>1.2E-4</v>
      </c>
      <c r="M61" s="45">
        <v>1.2E-4</v>
      </c>
      <c r="N61" s="45">
        <v>1.2E-4</v>
      </c>
      <c r="O61" s="45">
        <v>1.2E-4</v>
      </c>
      <c r="P61" s="45">
        <v>1.2E-4</v>
      </c>
      <c r="Q61" s="45">
        <v>2.4000000000000001E-4</v>
      </c>
      <c r="R61" s="45">
        <v>2.4000000000000001E-4</v>
      </c>
      <c r="S61" s="45">
        <v>2.4000000000000001E-4</v>
      </c>
      <c r="T61" s="45">
        <v>2.4000000000000001E-4</v>
      </c>
      <c r="U61" s="45">
        <v>2.4000000000000001E-4</v>
      </c>
      <c r="V61" s="45">
        <v>3.3E-4</v>
      </c>
      <c r="W61" s="45">
        <v>3.3E-4</v>
      </c>
      <c r="X61" s="45">
        <v>3.3E-4</v>
      </c>
      <c r="Y61" s="45">
        <v>3.3E-4</v>
      </c>
      <c r="Z61" s="45">
        <v>3.3E-4</v>
      </c>
      <c r="AA61" s="45">
        <v>3.6999999999999999E-4</v>
      </c>
      <c r="AB61" s="45">
        <v>3.6999999999999999E-4</v>
      </c>
      <c r="AC61" s="45">
        <v>3.6999999999999999E-4</v>
      </c>
      <c r="AD61" s="45">
        <v>3.6999999999999999E-4</v>
      </c>
      <c r="AE61" s="45">
        <v>3.6999999999999999E-4</v>
      </c>
      <c r="AF61" s="45">
        <v>4.4000000000000002E-4</v>
      </c>
      <c r="AG61" s="45">
        <v>4.4000000000000002E-4</v>
      </c>
      <c r="AH61" s="45">
        <v>4.4000000000000002E-4</v>
      </c>
      <c r="AI61" s="45">
        <v>4.4000000000000002E-4</v>
      </c>
      <c r="AJ61" s="45">
        <v>4.4000000000000002E-4</v>
      </c>
      <c r="AK61" s="45">
        <v>5.9000000000000003E-4</v>
      </c>
      <c r="AL61" s="45">
        <v>5.9000000000000003E-4</v>
      </c>
      <c r="AM61" s="45">
        <v>5.9000000000000003E-4</v>
      </c>
      <c r="AN61" s="45">
        <v>5.9000000000000003E-4</v>
      </c>
      <c r="AO61" s="45">
        <v>5.9000000000000003E-4</v>
      </c>
      <c r="AP61" s="45">
        <v>1.1000000000000001E-3</v>
      </c>
      <c r="AQ61" s="45">
        <v>1.1000000000000001E-3</v>
      </c>
      <c r="AR61" s="45">
        <v>1.1000000000000001E-3</v>
      </c>
      <c r="AS61" s="45">
        <v>1.1000000000000001E-3</v>
      </c>
      <c r="AT61" s="45">
        <v>1.1000000000000001E-3</v>
      </c>
      <c r="AU61" s="45">
        <v>1.75E-3</v>
      </c>
      <c r="AV61" s="45">
        <v>1.75E-3</v>
      </c>
      <c r="AW61" s="45">
        <v>1.75E-3</v>
      </c>
      <c r="AX61" s="45">
        <v>1.75E-3</v>
      </c>
      <c r="AY61" s="45">
        <v>1.75E-3</v>
      </c>
      <c r="AZ61" s="45">
        <v>2.5799999999999998E-3</v>
      </c>
      <c r="BA61" s="45">
        <v>2.5799999999999998E-3</v>
      </c>
      <c r="BB61" s="45">
        <v>2.5799999999999998E-3</v>
      </c>
      <c r="BC61" s="45">
        <v>2.5799999999999998E-3</v>
      </c>
      <c r="BD61" s="45">
        <v>2.5799999999999998E-3</v>
      </c>
      <c r="BE61" s="45">
        <v>4.0699999999999998E-3</v>
      </c>
      <c r="BF61" s="45">
        <v>4.0699999999999998E-3</v>
      </c>
      <c r="BG61" s="45">
        <v>4.0699999999999998E-3</v>
      </c>
      <c r="BH61" s="45">
        <v>4.0699999999999998E-3</v>
      </c>
      <c r="BI61" s="45">
        <v>4.0699999999999998E-3</v>
      </c>
      <c r="BJ61" s="45">
        <v>5.7499999999999999E-3</v>
      </c>
      <c r="BK61" s="45">
        <v>5.7499999999999999E-3</v>
      </c>
      <c r="BL61" s="45">
        <v>5.7499999999999999E-3</v>
      </c>
      <c r="BM61" s="45">
        <v>5.7499999999999999E-3</v>
      </c>
      <c r="BN61" s="45">
        <v>5.7499999999999999E-3</v>
      </c>
      <c r="BO61" s="45">
        <v>8.5299999999999994E-3</v>
      </c>
      <c r="BP61" s="45">
        <v>8.5299999999999994E-3</v>
      </c>
      <c r="BQ61" s="45">
        <v>8.5299999999999994E-3</v>
      </c>
      <c r="BR61" s="45">
        <v>8.5299999999999994E-3</v>
      </c>
      <c r="BS61" s="45">
        <v>8.5299999999999994E-3</v>
      </c>
      <c r="BT61" s="45">
        <v>1.3820000000000001E-2</v>
      </c>
      <c r="BU61" s="45">
        <v>1.3820000000000001E-2</v>
      </c>
      <c r="BV61" s="45">
        <v>1.3820000000000001E-2</v>
      </c>
      <c r="BW61" s="45">
        <v>1.3820000000000001E-2</v>
      </c>
      <c r="BX61" s="45">
        <v>1.3820000000000001E-2</v>
      </c>
      <c r="BY61" s="45">
        <v>2.5579999999999999E-2</v>
      </c>
      <c r="BZ61" s="45">
        <v>2.5579999999999999E-2</v>
      </c>
      <c r="CA61" s="45">
        <v>2.5579999999999999E-2</v>
      </c>
      <c r="CB61" s="45">
        <v>2.5579999999999999E-2</v>
      </c>
      <c r="CC61" s="45">
        <v>2.5579999999999999E-2</v>
      </c>
      <c r="CD61" s="45">
        <v>5.2600000000000001E-2</v>
      </c>
      <c r="CE61" s="45">
        <v>5.2600000000000001E-2</v>
      </c>
      <c r="CF61" s="45">
        <v>5.2600000000000001E-2</v>
      </c>
      <c r="CG61" s="45">
        <v>5.2600000000000001E-2</v>
      </c>
      <c r="CH61" s="45">
        <v>5.2600000000000001E-2</v>
      </c>
      <c r="CI61" s="45">
        <v>0.10095</v>
      </c>
      <c r="CJ61" s="45">
        <v>0.10095</v>
      </c>
      <c r="CK61" s="45">
        <v>0.10095</v>
      </c>
      <c r="CL61" s="45">
        <v>0.10095</v>
      </c>
      <c r="CM61" s="45">
        <v>0.10095</v>
      </c>
      <c r="CN61" s="45">
        <v>0.18079000000000001</v>
      </c>
      <c r="CO61" s="45">
        <v>0.18079000000000001</v>
      </c>
      <c r="CP61" s="45">
        <v>0.18079000000000001</v>
      </c>
      <c r="CQ61" s="45">
        <v>0.18079000000000001</v>
      </c>
      <c r="CR61" s="45">
        <v>0.18079000000000001</v>
      </c>
      <c r="CS61" s="45">
        <v>0.30212</v>
      </c>
      <c r="CT61" s="45">
        <v>0.30212</v>
      </c>
      <c r="CU61" s="45">
        <v>0.30212</v>
      </c>
      <c r="CV61" s="45">
        <v>0.30212</v>
      </c>
      <c r="CW61" s="45">
        <v>0.30212</v>
      </c>
      <c r="CX61" s="45">
        <v>1</v>
      </c>
    </row>
    <row r="62" spans="1:102" ht="14.25" customHeight="1" x14ac:dyDescent="0.3">
      <c r="A62" s="45" t="s">
        <v>242</v>
      </c>
      <c r="B62" s="45">
        <v>3.0500000000000002E-3</v>
      </c>
      <c r="C62" s="45">
        <v>1.7000000000000001E-4</v>
      </c>
      <c r="D62" s="45">
        <v>1.7000000000000001E-4</v>
      </c>
      <c r="E62" s="45">
        <v>1.7000000000000001E-4</v>
      </c>
      <c r="F62" s="45">
        <v>1.7000000000000001E-4</v>
      </c>
      <c r="G62" s="45">
        <v>8.0000000000000007E-5</v>
      </c>
      <c r="H62" s="45">
        <v>8.0000000000000007E-5</v>
      </c>
      <c r="I62" s="45">
        <v>8.0000000000000007E-5</v>
      </c>
      <c r="J62" s="45">
        <v>8.0000000000000007E-5</v>
      </c>
      <c r="K62" s="45">
        <v>8.0000000000000007E-5</v>
      </c>
      <c r="L62" s="45">
        <v>8.0000000000000007E-5</v>
      </c>
      <c r="M62" s="45">
        <v>8.0000000000000007E-5</v>
      </c>
      <c r="N62" s="45">
        <v>8.0000000000000007E-5</v>
      </c>
      <c r="O62" s="45">
        <v>8.0000000000000007E-5</v>
      </c>
      <c r="P62" s="45">
        <v>8.0000000000000007E-5</v>
      </c>
      <c r="Q62" s="45">
        <v>1.7000000000000001E-4</v>
      </c>
      <c r="R62" s="45">
        <v>1.7000000000000001E-4</v>
      </c>
      <c r="S62" s="45">
        <v>1.7000000000000001E-4</v>
      </c>
      <c r="T62" s="45">
        <v>1.7000000000000001E-4</v>
      </c>
      <c r="U62" s="45">
        <v>1.7000000000000001E-4</v>
      </c>
      <c r="V62" s="45">
        <v>2.2000000000000001E-4</v>
      </c>
      <c r="W62" s="45">
        <v>2.2000000000000001E-4</v>
      </c>
      <c r="X62" s="45">
        <v>2.2000000000000001E-4</v>
      </c>
      <c r="Y62" s="45">
        <v>2.2000000000000001E-4</v>
      </c>
      <c r="Z62" s="45">
        <v>2.2000000000000001E-4</v>
      </c>
      <c r="AA62" s="45">
        <v>2.7E-4</v>
      </c>
      <c r="AB62" s="45">
        <v>2.7E-4</v>
      </c>
      <c r="AC62" s="45">
        <v>2.7E-4</v>
      </c>
      <c r="AD62" s="45">
        <v>2.7E-4</v>
      </c>
      <c r="AE62" s="45">
        <v>2.7E-4</v>
      </c>
      <c r="AF62" s="45">
        <v>4.2000000000000002E-4</v>
      </c>
      <c r="AG62" s="45">
        <v>4.2000000000000002E-4</v>
      </c>
      <c r="AH62" s="45">
        <v>4.2000000000000002E-4</v>
      </c>
      <c r="AI62" s="45">
        <v>4.2000000000000002E-4</v>
      </c>
      <c r="AJ62" s="45">
        <v>4.2000000000000002E-4</v>
      </c>
      <c r="AK62" s="45">
        <v>6.8000000000000005E-4</v>
      </c>
      <c r="AL62" s="45">
        <v>6.8000000000000005E-4</v>
      </c>
      <c r="AM62" s="45">
        <v>6.8000000000000005E-4</v>
      </c>
      <c r="AN62" s="45">
        <v>6.8000000000000005E-4</v>
      </c>
      <c r="AO62" s="45">
        <v>6.8000000000000005E-4</v>
      </c>
      <c r="AP62" s="45">
        <v>1.1299999999999999E-3</v>
      </c>
      <c r="AQ62" s="45">
        <v>1.1299999999999999E-3</v>
      </c>
      <c r="AR62" s="45">
        <v>1.1299999999999999E-3</v>
      </c>
      <c r="AS62" s="45">
        <v>1.1299999999999999E-3</v>
      </c>
      <c r="AT62" s="45">
        <v>1.1299999999999999E-3</v>
      </c>
      <c r="AU62" s="45">
        <v>1.83E-3</v>
      </c>
      <c r="AV62" s="45">
        <v>1.83E-3</v>
      </c>
      <c r="AW62" s="45">
        <v>1.83E-3</v>
      </c>
      <c r="AX62" s="45">
        <v>1.83E-3</v>
      </c>
      <c r="AY62" s="45">
        <v>1.83E-3</v>
      </c>
      <c r="AZ62" s="45">
        <v>2.7299999999999998E-3</v>
      </c>
      <c r="BA62" s="45">
        <v>2.7299999999999998E-3</v>
      </c>
      <c r="BB62" s="45">
        <v>2.7299999999999998E-3</v>
      </c>
      <c r="BC62" s="45">
        <v>2.7299999999999998E-3</v>
      </c>
      <c r="BD62" s="45">
        <v>2.7299999999999998E-3</v>
      </c>
      <c r="BE62" s="45">
        <v>3.6700000000000001E-3</v>
      </c>
      <c r="BF62" s="45">
        <v>3.6700000000000001E-3</v>
      </c>
      <c r="BG62" s="45">
        <v>3.6700000000000001E-3</v>
      </c>
      <c r="BH62" s="45">
        <v>3.6700000000000001E-3</v>
      </c>
      <c r="BI62" s="45">
        <v>3.6700000000000001E-3</v>
      </c>
      <c r="BJ62" s="45">
        <v>5.0000000000000001E-3</v>
      </c>
      <c r="BK62" s="45">
        <v>5.0000000000000001E-3</v>
      </c>
      <c r="BL62" s="45">
        <v>5.0000000000000001E-3</v>
      </c>
      <c r="BM62" s="45">
        <v>5.0000000000000001E-3</v>
      </c>
      <c r="BN62" s="45">
        <v>5.0000000000000001E-3</v>
      </c>
      <c r="BO62" s="45">
        <v>7.26E-3</v>
      </c>
      <c r="BP62" s="45">
        <v>7.26E-3</v>
      </c>
      <c r="BQ62" s="45">
        <v>7.26E-3</v>
      </c>
      <c r="BR62" s="45">
        <v>7.26E-3</v>
      </c>
      <c r="BS62" s="45">
        <v>7.26E-3</v>
      </c>
      <c r="BT62" s="45">
        <v>1.15E-2</v>
      </c>
      <c r="BU62" s="45">
        <v>1.15E-2</v>
      </c>
      <c r="BV62" s="45">
        <v>1.15E-2</v>
      </c>
      <c r="BW62" s="45">
        <v>1.15E-2</v>
      </c>
      <c r="BX62" s="45">
        <v>1.15E-2</v>
      </c>
      <c r="BY62" s="45">
        <v>2.0889999999999999E-2</v>
      </c>
      <c r="BZ62" s="45">
        <v>2.0889999999999999E-2</v>
      </c>
      <c r="CA62" s="45">
        <v>2.0889999999999999E-2</v>
      </c>
      <c r="CB62" s="45">
        <v>2.0889999999999999E-2</v>
      </c>
      <c r="CC62" s="45">
        <v>2.0889999999999999E-2</v>
      </c>
      <c r="CD62" s="45">
        <v>4.0529999999999997E-2</v>
      </c>
      <c r="CE62" s="45">
        <v>4.0529999999999997E-2</v>
      </c>
      <c r="CF62" s="45">
        <v>4.0529999999999997E-2</v>
      </c>
      <c r="CG62" s="45">
        <v>4.0529999999999997E-2</v>
      </c>
      <c r="CH62" s="45">
        <v>4.0529999999999997E-2</v>
      </c>
      <c r="CI62" s="45">
        <v>7.6100000000000001E-2</v>
      </c>
      <c r="CJ62" s="45">
        <v>7.6100000000000001E-2</v>
      </c>
      <c r="CK62" s="45">
        <v>7.6100000000000001E-2</v>
      </c>
      <c r="CL62" s="45">
        <v>7.6100000000000001E-2</v>
      </c>
      <c r="CM62" s="45">
        <v>7.6100000000000001E-2</v>
      </c>
      <c r="CN62" s="45">
        <v>0.13825000000000001</v>
      </c>
      <c r="CO62" s="45">
        <v>0.13825000000000001</v>
      </c>
      <c r="CP62" s="45">
        <v>0.13825000000000001</v>
      </c>
      <c r="CQ62" s="45">
        <v>0.13825000000000001</v>
      </c>
      <c r="CR62" s="45">
        <v>0.13825000000000001</v>
      </c>
      <c r="CS62" s="45">
        <v>0.24307000000000001</v>
      </c>
      <c r="CT62" s="45">
        <v>0.24307000000000001</v>
      </c>
      <c r="CU62" s="45">
        <v>0.24307000000000001</v>
      </c>
      <c r="CV62" s="45">
        <v>0.24307000000000001</v>
      </c>
      <c r="CW62" s="45">
        <v>0.24307000000000001</v>
      </c>
      <c r="CX62" s="45">
        <v>1</v>
      </c>
    </row>
    <row r="63" spans="1:102" ht="14.25" customHeight="1" x14ac:dyDescent="0.3">
      <c r="A63" s="45" t="s">
        <v>244</v>
      </c>
      <c r="B63" s="45">
        <v>4.2189999999999998E-2</v>
      </c>
      <c r="C63" s="45">
        <v>5.1000000000000004E-3</v>
      </c>
      <c r="D63" s="45">
        <v>5.1000000000000004E-3</v>
      </c>
      <c r="E63" s="45">
        <v>5.1000000000000004E-3</v>
      </c>
      <c r="F63" s="45">
        <v>5.1000000000000004E-3</v>
      </c>
      <c r="G63" s="45">
        <v>1.25E-3</v>
      </c>
      <c r="H63" s="45">
        <v>1.25E-3</v>
      </c>
      <c r="I63" s="45">
        <v>1.25E-3</v>
      </c>
      <c r="J63" s="45">
        <v>1.25E-3</v>
      </c>
      <c r="K63" s="45">
        <v>1.25E-3</v>
      </c>
      <c r="L63" s="45">
        <v>9.5E-4</v>
      </c>
      <c r="M63" s="45">
        <v>9.5E-4</v>
      </c>
      <c r="N63" s="45">
        <v>9.5E-4</v>
      </c>
      <c r="O63" s="45">
        <v>9.5E-4</v>
      </c>
      <c r="P63" s="45">
        <v>9.5E-4</v>
      </c>
      <c r="Q63" s="45">
        <v>1.15E-3</v>
      </c>
      <c r="R63" s="45">
        <v>1.15E-3</v>
      </c>
      <c r="S63" s="45">
        <v>1.15E-3</v>
      </c>
      <c r="T63" s="45">
        <v>1.15E-3</v>
      </c>
      <c r="U63" s="45">
        <v>1.15E-3</v>
      </c>
      <c r="V63" s="45">
        <v>2.5999999999999999E-3</v>
      </c>
      <c r="W63" s="45">
        <v>2.5999999999999999E-3</v>
      </c>
      <c r="X63" s="45">
        <v>2.5999999999999999E-3</v>
      </c>
      <c r="Y63" s="45">
        <v>2.5999999999999999E-3</v>
      </c>
      <c r="Z63" s="45">
        <v>2.5999999999999999E-3</v>
      </c>
      <c r="AA63" s="45">
        <v>5.1700000000000001E-3</v>
      </c>
      <c r="AB63" s="45">
        <v>5.1700000000000001E-3</v>
      </c>
      <c r="AC63" s="45">
        <v>5.1700000000000001E-3</v>
      </c>
      <c r="AD63" s="45">
        <v>5.1700000000000001E-3</v>
      </c>
      <c r="AE63" s="45">
        <v>5.1700000000000001E-3</v>
      </c>
      <c r="AF63" s="45">
        <v>7.28E-3</v>
      </c>
      <c r="AG63" s="45">
        <v>7.28E-3</v>
      </c>
      <c r="AH63" s="45">
        <v>7.28E-3</v>
      </c>
      <c r="AI63" s="45">
        <v>7.28E-3</v>
      </c>
      <c r="AJ63" s="45">
        <v>7.28E-3</v>
      </c>
      <c r="AK63" s="45">
        <v>7.6499999999999997E-3</v>
      </c>
      <c r="AL63" s="45">
        <v>7.6499999999999997E-3</v>
      </c>
      <c r="AM63" s="45">
        <v>7.6499999999999997E-3</v>
      </c>
      <c r="AN63" s="45">
        <v>7.6499999999999997E-3</v>
      </c>
      <c r="AO63" s="45">
        <v>7.6499999999999997E-3</v>
      </c>
      <c r="AP63" s="45">
        <v>7.4700000000000001E-3</v>
      </c>
      <c r="AQ63" s="45">
        <v>7.4700000000000001E-3</v>
      </c>
      <c r="AR63" s="45">
        <v>7.4700000000000001E-3</v>
      </c>
      <c r="AS63" s="45">
        <v>7.4700000000000001E-3</v>
      </c>
      <c r="AT63" s="45">
        <v>7.4700000000000001E-3</v>
      </c>
      <c r="AU63" s="45">
        <v>7.7000000000000002E-3</v>
      </c>
      <c r="AV63" s="45">
        <v>7.7000000000000002E-3</v>
      </c>
      <c r="AW63" s="45">
        <v>7.7000000000000002E-3</v>
      </c>
      <c r="AX63" s="45">
        <v>7.7000000000000002E-3</v>
      </c>
      <c r="AY63" s="45">
        <v>7.7000000000000002E-3</v>
      </c>
      <c r="AZ63" s="45">
        <v>9.2300000000000004E-3</v>
      </c>
      <c r="BA63" s="45">
        <v>9.2300000000000004E-3</v>
      </c>
      <c r="BB63" s="45">
        <v>9.2300000000000004E-3</v>
      </c>
      <c r="BC63" s="45">
        <v>9.2300000000000004E-3</v>
      </c>
      <c r="BD63" s="45">
        <v>9.2300000000000004E-3</v>
      </c>
      <c r="BE63" s="45">
        <v>1.2449999999999999E-2</v>
      </c>
      <c r="BF63" s="45">
        <v>1.2449999999999999E-2</v>
      </c>
      <c r="BG63" s="45">
        <v>1.2449999999999999E-2</v>
      </c>
      <c r="BH63" s="45">
        <v>1.2449999999999999E-2</v>
      </c>
      <c r="BI63" s="45">
        <v>1.2449999999999999E-2</v>
      </c>
      <c r="BJ63" s="45">
        <v>1.779E-2</v>
      </c>
      <c r="BK63" s="45">
        <v>1.779E-2</v>
      </c>
      <c r="BL63" s="45">
        <v>1.779E-2</v>
      </c>
      <c r="BM63" s="45">
        <v>1.779E-2</v>
      </c>
      <c r="BN63" s="45">
        <v>1.779E-2</v>
      </c>
      <c r="BO63" s="45">
        <v>2.8320000000000001E-2</v>
      </c>
      <c r="BP63" s="45">
        <v>2.8320000000000001E-2</v>
      </c>
      <c r="BQ63" s="45">
        <v>2.8320000000000001E-2</v>
      </c>
      <c r="BR63" s="45">
        <v>2.8320000000000001E-2</v>
      </c>
      <c r="BS63" s="45">
        <v>2.8320000000000001E-2</v>
      </c>
      <c r="BT63" s="45">
        <v>4.6879999999999998E-2</v>
      </c>
      <c r="BU63" s="45">
        <v>4.6879999999999998E-2</v>
      </c>
      <c r="BV63" s="45">
        <v>4.6879999999999998E-2</v>
      </c>
      <c r="BW63" s="45">
        <v>4.6879999999999998E-2</v>
      </c>
      <c r="BX63" s="45">
        <v>4.6879999999999998E-2</v>
      </c>
      <c r="BY63" s="45">
        <v>7.7679999999999999E-2</v>
      </c>
      <c r="BZ63" s="45">
        <v>7.7679999999999999E-2</v>
      </c>
      <c r="CA63" s="45">
        <v>7.7679999999999999E-2</v>
      </c>
      <c r="CB63" s="45">
        <v>7.7679999999999999E-2</v>
      </c>
      <c r="CC63" s="45">
        <v>7.7679999999999999E-2</v>
      </c>
      <c r="CD63" s="45">
        <v>0.12617999999999999</v>
      </c>
      <c r="CE63" s="45">
        <v>0.12617999999999999</v>
      </c>
      <c r="CF63" s="45">
        <v>0.12617999999999999</v>
      </c>
      <c r="CG63" s="45">
        <v>0.12617999999999999</v>
      </c>
      <c r="CH63" s="45">
        <v>0.12617999999999999</v>
      </c>
      <c r="CI63" s="45">
        <v>0.19617000000000001</v>
      </c>
      <c r="CJ63" s="45">
        <v>0.19617000000000001</v>
      </c>
      <c r="CK63" s="45">
        <v>0.19617000000000001</v>
      </c>
      <c r="CL63" s="45">
        <v>0.19617000000000001</v>
      </c>
      <c r="CM63" s="45">
        <v>0.19617000000000001</v>
      </c>
      <c r="CN63" s="45">
        <v>0.29187999999999997</v>
      </c>
      <c r="CO63" s="45">
        <v>0.29187999999999997</v>
      </c>
      <c r="CP63" s="45">
        <v>0.29187999999999997</v>
      </c>
      <c r="CQ63" s="45">
        <v>0.29187999999999997</v>
      </c>
      <c r="CR63" s="45">
        <v>0.29187999999999997</v>
      </c>
      <c r="CS63" s="45">
        <v>0.41552</v>
      </c>
      <c r="CT63" s="45">
        <v>0.41552</v>
      </c>
      <c r="CU63" s="45">
        <v>0.41552</v>
      </c>
      <c r="CV63" s="45">
        <v>0.41552</v>
      </c>
      <c r="CW63" s="45">
        <v>0.41552</v>
      </c>
      <c r="CX63" s="45">
        <v>1</v>
      </c>
    </row>
    <row r="64" spans="1:102" ht="14.25" customHeight="1" x14ac:dyDescent="0.3">
      <c r="A64" s="45" t="s">
        <v>246</v>
      </c>
      <c r="B64" s="45">
        <v>7.6730000000000007E-2</v>
      </c>
      <c r="C64" s="45">
        <v>6.2500000000000003E-3</v>
      </c>
      <c r="D64" s="45">
        <v>6.2500000000000003E-3</v>
      </c>
      <c r="E64" s="45">
        <v>6.2500000000000003E-3</v>
      </c>
      <c r="F64" s="45">
        <v>6.2500000000000003E-3</v>
      </c>
      <c r="G64" s="45">
        <v>1.8699999999999999E-3</v>
      </c>
      <c r="H64" s="45">
        <v>1.8699999999999999E-3</v>
      </c>
      <c r="I64" s="45">
        <v>1.8699999999999999E-3</v>
      </c>
      <c r="J64" s="45">
        <v>1.8699999999999999E-3</v>
      </c>
      <c r="K64" s="45">
        <v>1.8699999999999999E-3</v>
      </c>
      <c r="L64" s="45">
        <v>1.1800000000000001E-3</v>
      </c>
      <c r="M64" s="45">
        <v>1.1800000000000001E-3</v>
      </c>
      <c r="N64" s="45">
        <v>1.1800000000000001E-3</v>
      </c>
      <c r="O64" s="45">
        <v>1.1800000000000001E-3</v>
      </c>
      <c r="P64" s="45">
        <v>1.1800000000000001E-3</v>
      </c>
      <c r="Q64" s="45">
        <v>1.82E-3</v>
      </c>
      <c r="R64" s="45">
        <v>1.82E-3</v>
      </c>
      <c r="S64" s="45">
        <v>1.82E-3</v>
      </c>
      <c r="T64" s="45">
        <v>1.82E-3</v>
      </c>
      <c r="U64" s="45">
        <v>1.82E-3</v>
      </c>
      <c r="V64" s="45">
        <v>3.0500000000000002E-3</v>
      </c>
      <c r="W64" s="45">
        <v>3.0500000000000002E-3</v>
      </c>
      <c r="X64" s="45">
        <v>3.0500000000000002E-3</v>
      </c>
      <c r="Y64" s="45">
        <v>3.0500000000000002E-3</v>
      </c>
      <c r="Z64" s="45">
        <v>3.0500000000000002E-3</v>
      </c>
      <c r="AA64" s="45">
        <v>3.8400000000000001E-3</v>
      </c>
      <c r="AB64" s="45">
        <v>3.8400000000000001E-3</v>
      </c>
      <c r="AC64" s="45">
        <v>3.8400000000000001E-3</v>
      </c>
      <c r="AD64" s="45">
        <v>3.8400000000000001E-3</v>
      </c>
      <c r="AE64" s="45">
        <v>3.8400000000000001E-3</v>
      </c>
      <c r="AF64" s="45">
        <v>4.3200000000000001E-3</v>
      </c>
      <c r="AG64" s="45">
        <v>4.3200000000000001E-3</v>
      </c>
      <c r="AH64" s="45">
        <v>4.3200000000000001E-3</v>
      </c>
      <c r="AI64" s="45">
        <v>4.3200000000000001E-3</v>
      </c>
      <c r="AJ64" s="45">
        <v>4.3200000000000001E-3</v>
      </c>
      <c r="AK64" s="45">
        <v>4.9399999999999999E-3</v>
      </c>
      <c r="AL64" s="45">
        <v>4.9399999999999999E-3</v>
      </c>
      <c r="AM64" s="45">
        <v>4.9399999999999999E-3</v>
      </c>
      <c r="AN64" s="45">
        <v>4.9399999999999999E-3</v>
      </c>
      <c r="AO64" s="45">
        <v>4.9399999999999999E-3</v>
      </c>
      <c r="AP64" s="45">
        <v>5.7999999999999996E-3</v>
      </c>
      <c r="AQ64" s="45">
        <v>5.7999999999999996E-3</v>
      </c>
      <c r="AR64" s="45">
        <v>5.7999999999999996E-3</v>
      </c>
      <c r="AS64" s="45">
        <v>5.7999999999999996E-3</v>
      </c>
      <c r="AT64" s="45">
        <v>5.7999999999999996E-3</v>
      </c>
      <c r="AU64" s="45">
        <v>7.4200000000000004E-3</v>
      </c>
      <c r="AV64" s="45">
        <v>7.4200000000000004E-3</v>
      </c>
      <c r="AW64" s="45">
        <v>7.4200000000000004E-3</v>
      </c>
      <c r="AX64" s="45">
        <v>7.4200000000000004E-3</v>
      </c>
      <c r="AY64" s="45">
        <v>7.4200000000000004E-3</v>
      </c>
      <c r="AZ64" s="45">
        <v>1.026E-2</v>
      </c>
      <c r="BA64" s="45">
        <v>1.026E-2</v>
      </c>
      <c r="BB64" s="45">
        <v>1.026E-2</v>
      </c>
      <c r="BC64" s="45">
        <v>1.026E-2</v>
      </c>
      <c r="BD64" s="45">
        <v>1.026E-2</v>
      </c>
      <c r="BE64" s="45">
        <v>1.507E-2</v>
      </c>
      <c r="BF64" s="45">
        <v>1.507E-2</v>
      </c>
      <c r="BG64" s="45">
        <v>1.507E-2</v>
      </c>
      <c r="BH64" s="45">
        <v>1.507E-2</v>
      </c>
      <c r="BI64" s="45">
        <v>1.507E-2</v>
      </c>
      <c r="BJ64" s="45">
        <v>2.1430000000000001E-2</v>
      </c>
      <c r="BK64" s="45">
        <v>2.1430000000000001E-2</v>
      </c>
      <c r="BL64" s="45">
        <v>2.1430000000000001E-2</v>
      </c>
      <c r="BM64" s="45">
        <v>2.1430000000000001E-2</v>
      </c>
      <c r="BN64" s="45">
        <v>2.1430000000000001E-2</v>
      </c>
      <c r="BO64" s="45">
        <v>3.4270000000000002E-2</v>
      </c>
      <c r="BP64" s="45">
        <v>3.4270000000000002E-2</v>
      </c>
      <c r="BQ64" s="45">
        <v>3.4270000000000002E-2</v>
      </c>
      <c r="BR64" s="45">
        <v>3.4270000000000002E-2</v>
      </c>
      <c r="BS64" s="45">
        <v>3.4270000000000002E-2</v>
      </c>
      <c r="BT64" s="45">
        <v>5.5660000000000001E-2</v>
      </c>
      <c r="BU64" s="45">
        <v>5.5660000000000001E-2</v>
      </c>
      <c r="BV64" s="45">
        <v>5.5660000000000001E-2</v>
      </c>
      <c r="BW64" s="45">
        <v>5.5660000000000001E-2</v>
      </c>
      <c r="BX64" s="45">
        <v>5.5660000000000001E-2</v>
      </c>
      <c r="BY64" s="45">
        <v>8.8739999999999999E-2</v>
      </c>
      <c r="BZ64" s="45">
        <v>8.8739999999999999E-2</v>
      </c>
      <c r="CA64" s="45">
        <v>8.8739999999999999E-2</v>
      </c>
      <c r="CB64" s="45">
        <v>8.8739999999999999E-2</v>
      </c>
      <c r="CC64" s="45">
        <v>8.8739999999999999E-2</v>
      </c>
      <c r="CD64" s="45">
        <v>0.13789999999999999</v>
      </c>
      <c r="CE64" s="45">
        <v>0.13789999999999999</v>
      </c>
      <c r="CF64" s="45">
        <v>0.13789999999999999</v>
      </c>
      <c r="CG64" s="45">
        <v>0.13789999999999999</v>
      </c>
      <c r="CH64" s="45">
        <v>0.13789999999999999</v>
      </c>
      <c r="CI64" s="45">
        <v>0.20707</v>
      </c>
      <c r="CJ64" s="45">
        <v>0.20707</v>
      </c>
      <c r="CK64" s="45">
        <v>0.20707</v>
      </c>
      <c r="CL64" s="45">
        <v>0.20707</v>
      </c>
      <c r="CM64" s="45">
        <v>0.20707</v>
      </c>
      <c r="CN64" s="45">
        <v>0.30053999999999997</v>
      </c>
      <c r="CO64" s="45">
        <v>0.30053999999999997</v>
      </c>
      <c r="CP64" s="45">
        <v>0.30053999999999997</v>
      </c>
      <c r="CQ64" s="45">
        <v>0.30053999999999997</v>
      </c>
      <c r="CR64" s="45">
        <v>0.30053999999999997</v>
      </c>
      <c r="CS64" s="45">
        <v>0.42157</v>
      </c>
      <c r="CT64" s="45">
        <v>0.42157</v>
      </c>
      <c r="CU64" s="45">
        <v>0.42157</v>
      </c>
      <c r="CV64" s="45">
        <v>0.42157</v>
      </c>
      <c r="CW64" s="45">
        <v>0.42157</v>
      </c>
      <c r="CX64" s="45">
        <v>1</v>
      </c>
    </row>
    <row r="65" spans="1:102" ht="14.25" customHeight="1" x14ac:dyDescent="0.3">
      <c r="A65" s="45" t="s">
        <v>248</v>
      </c>
      <c r="B65" s="45">
        <v>2.3869999999999999E-2</v>
      </c>
      <c r="C65" s="45">
        <v>7.1000000000000002E-4</v>
      </c>
      <c r="D65" s="45">
        <v>7.1000000000000002E-4</v>
      </c>
      <c r="E65" s="45">
        <v>7.1000000000000002E-4</v>
      </c>
      <c r="F65" s="45">
        <v>7.1000000000000002E-4</v>
      </c>
      <c r="G65" s="45">
        <v>3.8999999999999999E-4</v>
      </c>
      <c r="H65" s="45">
        <v>3.8999999999999999E-4</v>
      </c>
      <c r="I65" s="45">
        <v>3.8999999999999999E-4</v>
      </c>
      <c r="J65" s="45">
        <v>3.8999999999999999E-4</v>
      </c>
      <c r="K65" s="45">
        <v>3.8999999999999999E-4</v>
      </c>
      <c r="L65" s="45">
        <v>3.5E-4</v>
      </c>
      <c r="M65" s="45">
        <v>3.5E-4</v>
      </c>
      <c r="N65" s="45">
        <v>3.5E-4</v>
      </c>
      <c r="O65" s="45">
        <v>3.5E-4</v>
      </c>
      <c r="P65" s="45">
        <v>3.5E-4</v>
      </c>
      <c r="Q65" s="45">
        <v>4.6000000000000001E-4</v>
      </c>
      <c r="R65" s="45">
        <v>4.6000000000000001E-4</v>
      </c>
      <c r="S65" s="45">
        <v>4.6000000000000001E-4</v>
      </c>
      <c r="T65" s="45">
        <v>4.6000000000000001E-4</v>
      </c>
      <c r="U65" s="45">
        <v>4.6000000000000001E-4</v>
      </c>
      <c r="V65" s="45">
        <v>8.0000000000000004E-4</v>
      </c>
      <c r="W65" s="45">
        <v>8.0000000000000004E-4</v>
      </c>
      <c r="X65" s="45">
        <v>8.0000000000000004E-4</v>
      </c>
      <c r="Y65" s="45">
        <v>8.0000000000000004E-4</v>
      </c>
      <c r="Z65" s="45">
        <v>8.0000000000000004E-4</v>
      </c>
      <c r="AA65" s="45">
        <v>7.9000000000000001E-4</v>
      </c>
      <c r="AB65" s="45">
        <v>7.9000000000000001E-4</v>
      </c>
      <c r="AC65" s="45">
        <v>7.9000000000000001E-4</v>
      </c>
      <c r="AD65" s="45">
        <v>7.9000000000000001E-4</v>
      </c>
      <c r="AE65" s="45">
        <v>7.9000000000000001E-4</v>
      </c>
      <c r="AF65" s="45">
        <v>1.07E-3</v>
      </c>
      <c r="AG65" s="45">
        <v>1.07E-3</v>
      </c>
      <c r="AH65" s="45">
        <v>1.07E-3</v>
      </c>
      <c r="AI65" s="45">
        <v>1.07E-3</v>
      </c>
      <c r="AJ65" s="45">
        <v>1.07E-3</v>
      </c>
      <c r="AK65" s="45">
        <v>1.47E-3</v>
      </c>
      <c r="AL65" s="45">
        <v>1.47E-3</v>
      </c>
      <c r="AM65" s="45">
        <v>1.47E-3</v>
      </c>
      <c r="AN65" s="45">
        <v>1.47E-3</v>
      </c>
      <c r="AO65" s="45">
        <v>1.47E-3</v>
      </c>
      <c r="AP65" s="45">
        <v>2.3700000000000001E-3</v>
      </c>
      <c r="AQ65" s="45">
        <v>2.3700000000000001E-3</v>
      </c>
      <c r="AR65" s="45">
        <v>2.3700000000000001E-3</v>
      </c>
      <c r="AS65" s="45">
        <v>2.3700000000000001E-3</v>
      </c>
      <c r="AT65" s="45">
        <v>2.3700000000000001E-3</v>
      </c>
      <c r="AU65" s="45">
        <v>2.82E-3</v>
      </c>
      <c r="AV65" s="45">
        <v>2.82E-3</v>
      </c>
      <c r="AW65" s="45">
        <v>2.82E-3</v>
      </c>
      <c r="AX65" s="45">
        <v>2.82E-3</v>
      </c>
      <c r="AY65" s="45">
        <v>2.82E-3</v>
      </c>
      <c r="AZ65" s="45">
        <v>4.1900000000000001E-3</v>
      </c>
      <c r="BA65" s="45">
        <v>4.1900000000000001E-3</v>
      </c>
      <c r="BB65" s="45">
        <v>4.1900000000000001E-3</v>
      </c>
      <c r="BC65" s="45">
        <v>4.1900000000000001E-3</v>
      </c>
      <c r="BD65" s="45">
        <v>4.1900000000000001E-3</v>
      </c>
      <c r="BE65" s="45">
        <v>6.5399999999999998E-3</v>
      </c>
      <c r="BF65" s="45">
        <v>6.5399999999999998E-3</v>
      </c>
      <c r="BG65" s="45">
        <v>6.5399999999999998E-3</v>
      </c>
      <c r="BH65" s="45">
        <v>6.5399999999999998E-3</v>
      </c>
      <c r="BI65" s="45">
        <v>6.5399999999999998E-3</v>
      </c>
      <c r="BJ65" s="45">
        <v>1.1440000000000001E-2</v>
      </c>
      <c r="BK65" s="45">
        <v>1.1440000000000001E-2</v>
      </c>
      <c r="BL65" s="45">
        <v>1.1440000000000001E-2</v>
      </c>
      <c r="BM65" s="45">
        <v>1.1440000000000001E-2</v>
      </c>
      <c r="BN65" s="45">
        <v>1.1440000000000001E-2</v>
      </c>
      <c r="BO65" s="45">
        <v>2.971E-2</v>
      </c>
      <c r="BP65" s="45">
        <v>2.971E-2</v>
      </c>
      <c r="BQ65" s="45">
        <v>2.971E-2</v>
      </c>
      <c r="BR65" s="45">
        <v>2.971E-2</v>
      </c>
      <c r="BS65" s="45">
        <v>2.971E-2</v>
      </c>
      <c r="BT65" s="45">
        <v>3.2390000000000002E-2</v>
      </c>
      <c r="BU65" s="45">
        <v>3.2390000000000002E-2</v>
      </c>
      <c r="BV65" s="45">
        <v>3.2390000000000002E-2</v>
      </c>
      <c r="BW65" s="45">
        <v>3.2390000000000002E-2</v>
      </c>
      <c r="BX65" s="45">
        <v>3.2390000000000002E-2</v>
      </c>
      <c r="BY65" s="45">
        <v>6.5199999999999994E-2</v>
      </c>
      <c r="BZ65" s="45">
        <v>6.5199999999999994E-2</v>
      </c>
      <c r="CA65" s="45">
        <v>6.5199999999999994E-2</v>
      </c>
      <c r="CB65" s="45">
        <v>6.5199999999999994E-2</v>
      </c>
      <c r="CC65" s="45">
        <v>6.5199999999999994E-2</v>
      </c>
      <c r="CD65" s="45">
        <v>8.5510000000000003E-2</v>
      </c>
      <c r="CE65" s="45">
        <v>8.5510000000000003E-2</v>
      </c>
      <c r="CF65" s="45">
        <v>8.5510000000000003E-2</v>
      </c>
      <c r="CG65" s="45">
        <v>8.5510000000000003E-2</v>
      </c>
      <c r="CH65" s="45">
        <v>8.5510000000000003E-2</v>
      </c>
      <c r="CI65" s="45">
        <v>0.11814</v>
      </c>
      <c r="CJ65" s="45">
        <v>0.11814</v>
      </c>
      <c r="CK65" s="45">
        <v>0.11814</v>
      </c>
      <c r="CL65" s="45">
        <v>0.11814</v>
      </c>
      <c r="CM65" s="45">
        <v>0.11814</v>
      </c>
      <c r="CN65" s="45">
        <v>0.17197000000000001</v>
      </c>
      <c r="CO65" s="45">
        <v>0.17197000000000001</v>
      </c>
      <c r="CP65" s="45">
        <v>0.17197000000000001</v>
      </c>
      <c r="CQ65" s="45">
        <v>0.17197000000000001</v>
      </c>
      <c r="CR65" s="45">
        <v>0.17197000000000001</v>
      </c>
      <c r="CS65" s="45">
        <v>0.26372000000000001</v>
      </c>
      <c r="CT65" s="45">
        <v>0.26372000000000001</v>
      </c>
      <c r="CU65" s="45">
        <v>0.26372000000000001</v>
      </c>
      <c r="CV65" s="45">
        <v>0.26372000000000001</v>
      </c>
      <c r="CW65" s="45">
        <v>0.26372000000000001</v>
      </c>
      <c r="CX65" s="45">
        <v>1</v>
      </c>
    </row>
    <row r="66" spans="1:102" ht="14.25" customHeight="1" x14ac:dyDescent="0.3">
      <c r="A66" s="45" t="s">
        <v>250</v>
      </c>
      <c r="B66" s="45">
        <v>9.7912499999999996E-3</v>
      </c>
      <c r="C66" s="45">
        <v>3.5649999999999999E-4</v>
      </c>
      <c r="D66" s="45">
        <v>3.5649999999999999E-4</v>
      </c>
      <c r="E66" s="45">
        <v>3.5649999999999999E-4</v>
      </c>
      <c r="F66" s="45">
        <v>3.5649999999999999E-4</v>
      </c>
      <c r="G66" s="45">
        <v>1.7899999999999999E-4</v>
      </c>
      <c r="H66" s="45">
        <v>1.7899999999999999E-4</v>
      </c>
      <c r="I66" s="45">
        <v>1.7899999999999999E-4</v>
      </c>
      <c r="J66" s="45">
        <v>1.7899999999999999E-4</v>
      </c>
      <c r="K66" s="45">
        <v>1.7899999999999999E-4</v>
      </c>
      <c r="L66" s="45">
        <v>1.8075E-4</v>
      </c>
      <c r="M66" s="45">
        <v>1.8075E-4</v>
      </c>
      <c r="N66" s="45">
        <v>1.8075E-4</v>
      </c>
      <c r="O66" s="45">
        <v>1.8075E-4</v>
      </c>
      <c r="P66" s="45">
        <v>1.8075E-4</v>
      </c>
      <c r="Q66" s="45">
        <v>3.0775000000000003E-4</v>
      </c>
      <c r="R66" s="45">
        <v>3.0775000000000003E-4</v>
      </c>
      <c r="S66" s="45">
        <v>3.0775000000000003E-4</v>
      </c>
      <c r="T66" s="45">
        <v>3.0775000000000003E-4</v>
      </c>
      <c r="U66" s="45">
        <v>3.0775000000000003E-4</v>
      </c>
      <c r="V66" s="45">
        <v>4.2025E-4</v>
      </c>
      <c r="W66" s="45">
        <v>4.2025E-4</v>
      </c>
      <c r="X66" s="45">
        <v>4.2025E-4</v>
      </c>
      <c r="Y66" s="45">
        <v>4.2025E-4</v>
      </c>
      <c r="Z66" s="45">
        <v>4.2025E-4</v>
      </c>
      <c r="AA66" s="45">
        <v>5.2674999999999998E-4</v>
      </c>
      <c r="AB66" s="45">
        <v>5.2674999999999998E-4</v>
      </c>
      <c r="AC66" s="45">
        <v>5.2674999999999998E-4</v>
      </c>
      <c r="AD66" s="45">
        <v>5.2674999999999998E-4</v>
      </c>
      <c r="AE66" s="45">
        <v>5.2674999999999998E-4</v>
      </c>
      <c r="AF66" s="45">
        <v>7.3850000000000001E-4</v>
      </c>
      <c r="AG66" s="45">
        <v>7.3850000000000001E-4</v>
      </c>
      <c r="AH66" s="45">
        <v>7.3850000000000001E-4</v>
      </c>
      <c r="AI66" s="45">
        <v>7.3850000000000001E-4</v>
      </c>
      <c r="AJ66" s="45">
        <v>7.3850000000000001E-4</v>
      </c>
      <c r="AK66" s="45">
        <v>1.0690000000000001E-3</v>
      </c>
      <c r="AL66" s="45">
        <v>1.0690000000000001E-3</v>
      </c>
      <c r="AM66" s="45">
        <v>1.0690000000000001E-3</v>
      </c>
      <c r="AN66" s="45">
        <v>1.0690000000000001E-3</v>
      </c>
      <c r="AO66" s="45">
        <v>1.0690000000000001E-3</v>
      </c>
      <c r="AP66" s="45">
        <v>1.622E-3</v>
      </c>
      <c r="AQ66" s="45">
        <v>1.622E-3</v>
      </c>
      <c r="AR66" s="45">
        <v>1.622E-3</v>
      </c>
      <c r="AS66" s="45">
        <v>1.622E-3</v>
      </c>
      <c r="AT66" s="45">
        <v>1.622E-3</v>
      </c>
      <c r="AU66" s="45">
        <v>2.5685E-3</v>
      </c>
      <c r="AV66" s="45">
        <v>2.5685E-3</v>
      </c>
      <c r="AW66" s="45">
        <v>2.5685E-3</v>
      </c>
      <c r="AX66" s="45">
        <v>2.5685E-3</v>
      </c>
      <c r="AY66" s="45">
        <v>2.5685E-3</v>
      </c>
      <c r="AZ66" s="45">
        <v>4.117E-3</v>
      </c>
      <c r="BA66" s="45">
        <v>4.117E-3</v>
      </c>
      <c r="BB66" s="45">
        <v>4.117E-3</v>
      </c>
      <c r="BC66" s="45">
        <v>4.117E-3</v>
      </c>
      <c r="BD66" s="45">
        <v>4.117E-3</v>
      </c>
      <c r="BE66" s="45">
        <v>6.4475000000000001E-3</v>
      </c>
      <c r="BF66" s="45">
        <v>6.4475000000000001E-3</v>
      </c>
      <c r="BG66" s="45">
        <v>6.4475000000000001E-3</v>
      </c>
      <c r="BH66" s="45">
        <v>6.4475000000000001E-3</v>
      </c>
      <c r="BI66" s="45">
        <v>6.4475000000000001E-3</v>
      </c>
      <c r="BJ66" s="45">
        <v>9.7327500000000001E-3</v>
      </c>
      <c r="BK66" s="45">
        <v>9.7327500000000001E-3</v>
      </c>
      <c r="BL66" s="45">
        <v>9.7327500000000001E-3</v>
      </c>
      <c r="BM66" s="45">
        <v>9.7327500000000001E-3</v>
      </c>
      <c r="BN66" s="45">
        <v>9.7327500000000001E-3</v>
      </c>
      <c r="BO66" s="45">
        <v>1.5950249999999999E-2</v>
      </c>
      <c r="BP66" s="45">
        <v>1.5950249999999999E-2</v>
      </c>
      <c r="BQ66" s="45">
        <v>1.5950249999999999E-2</v>
      </c>
      <c r="BR66" s="45">
        <v>1.5950249999999999E-2</v>
      </c>
      <c r="BS66" s="45">
        <v>1.5950249999999999E-2</v>
      </c>
      <c r="BT66" s="45">
        <v>2.6643500000000001E-2</v>
      </c>
      <c r="BU66" s="45">
        <v>2.6643500000000001E-2</v>
      </c>
      <c r="BV66" s="45">
        <v>2.6643500000000001E-2</v>
      </c>
      <c r="BW66" s="45">
        <v>2.6643500000000001E-2</v>
      </c>
      <c r="BX66" s="45">
        <v>2.6643500000000001E-2</v>
      </c>
      <c r="BY66" s="45">
        <v>4.6877250000000002E-2</v>
      </c>
      <c r="BZ66" s="45">
        <v>4.6877250000000002E-2</v>
      </c>
      <c r="CA66" s="45">
        <v>4.6877250000000002E-2</v>
      </c>
      <c r="CB66" s="45">
        <v>4.6877250000000002E-2</v>
      </c>
      <c r="CC66" s="45">
        <v>4.6877250000000002E-2</v>
      </c>
      <c r="CD66" s="45">
        <v>8.3014249999999998E-2</v>
      </c>
      <c r="CE66" s="45">
        <v>8.3014249999999998E-2</v>
      </c>
      <c r="CF66" s="45">
        <v>8.3014249999999998E-2</v>
      </c>
      <c r="CG66" s="45">
        <v>8.3014249999999998E-2</v>
      </c>
      <c r="CH66" s="45">
        <v>8.3014249999999998E-2</v>
      </c>
      <c r="CI66" s="45">
        <v>0.14132575</v>
      </c>
      <c r="CJ66" s="45">
        <v>0.14132575</v>
      </c>
      <c r="CK66" s="45">
        <v>0.14132575</v>
      </c>
      <c r="CL66" s="45">
        <v>0.14132575</v>
      </c>
      <c r="CM66" s="45">
        <v>0.14132575</v>
      </c>
      <c r="CN66" s="45">
        <v>0.22859225</v>
      </c>
      <c r="CO66" s="45">
        <v>0.22859225</v>
      </c>
      <c r="CP66" s="45">
        <v>0.22859225</v>
      </c>
      <c r="CQ66" s="45">
        <v>0.22859225</v>
      </c>
      <c r="CR66" s="45">
        <v>0.22859225</v>
      </c>
      <c r="CS66" s="45">
        <v>0.34928749999999997</v>
      </c>
      <c r="CT66" s="45">
        <v>0.34928749999999997</v>
      </c>
      <c r="CU66" s="45">
        <v>0.34928749999999997</v>
      </c>
      <c r="CV66" s="45">
        <v>0.34928749999999997</v>
      </c>
      <c r="CW66" s="45">
        <v>0.34928749999999997</v>
      </c>
      <c r="CX66" s="45">
        <v>1</v>
      </c>
    </row>
    <row r="67" spans="1:102" ht="14.25" customHeight="1" x14ac:dyDescent="0.3">
      <c r="A67" s="45" t="s">
        <v>252</v>
      </c>
      <c r="B67" s="45">
        <v>4.4060000000000002E-2</v>
      </c>
      <c r="C67" s="45">
        <v>4.8599999999999997E-3</v>
      </c>
      <c r="D67" s="45">
        <v>4.8599999999999997E-3</v>
      </c>
      <c r="E67" s="45">
        <v>4.8599999999999997E-3</v>
      </c>
      <c r="F67" s="45">
        <v>4.8599999999999997E-3</v>
      </c>
      <c r="G67" s="45">
        <v>1.3799999999999999E-3</v>
      </c>
      <c r="H67" s="45">
        <v>1.3799999999999999E-3</v>
      </c>
      <c r="I67" s="45">
        <v>1.3799999999999999E-3</v>
      </c>
      <c r="J67" s="45">
        <v>1.3799999999999999E-3</v>
      </c>
      <c r="K67" s="45">
        <v>1.3799999999999999E-3</v>
      </c>
      <c r="L67" s="45">
        <v>1.07E-3</v>
      </c>
      <c r="M67" s="45">
        <v>1.07E-3</v>
      </c>
      <c r="N67" s="45">
        <v>1.07E-3</v>
      </c>
      <c r="O67" s="45">
        <v>1.07E-3</v>
      </c>
      <c r="P67" s="45">
        <v>1.07E-3</v>
      </c>
      <c r="Q67" s="45">
        <v>1.5399999999999999E-3</v>
      </c>
      <c r="R67" s="45">
        <v>1.5399999999999999E-3</v>
      </c>
      <c r="S67" s="45">
        <v>1.5399999999999999E-3</v>
      </c>
      <c r="T67" s="45">
        <v>1.5399999999999999E-3</v>
      </c>
      <c r="U67" s="45">
        <v>1.5399999999999999E-3</v>
      </c>
      <c r="V67" s="45">
        <v>2.4199999999999998E-3</v>
      </c>
      <c r="W67" s="45">
        <v>2.4199999999999998E-3</v>
      </c>
      <c r="X67" s="45">
        <v>2.4199999999999998E-3</v>
      </c>
      <c r="Y67" s="45">
        <v>2.4199999999999998E-3</v>
      </c>
      <c r="Z67" s="45">
        <v>2.4199999999999998E-3</v>
      </c>
      <c r="AA67" s="45">
        <v>3.62E-3</v>
      </c>
      <c r="AB67" s="45">
        <v>3.62E-3</v>
      </c>
      <c r="AC67" s="45">
        <v>3.62E-3</v>
      </c>
      <c r="AD67" s="45">
        <v>3.62E-3</v>
      </c>
      <c r="AE67" s="45">
        <v>3.62E-3</v>
      </c>
      <c r="AF67" s="45">
        <v>5.1599999999999997E-3</v>
      </c>
      <c r="AG67" s="45">
        <v>5.1599999999999997E-3</v>
      </c>
      <c r="AH67" s="45">
        <v>5.1599999999999997E-3</v>
      </c>
      <c r="AI67" s="45">
        <v>5.1599999999999997E-3</v>
      </c>
      <c r="AJ67" s="45">
        <v>5.1599999999999997E-3</v>
      </c>
      <c r="AK67" s="45">
        <v>5.94E-3</v>
      </c>
      <c r="AL67" s="45">
        <v>5.94E-3</v>
      </c>
      <c r="AM67" s="45">
        <v>5.94E-3</v>
      </c>
      <c r="AN67" s="45">
        <v>5.94E-3</v>
      </c>
      <c r="AO67" s="45">
        <v>5.94E-3</v>
      </c>
      <c r="AP67" s="45">
        <v>6.7299999999999999E-3</v>
      </c>
      <c r="AQ67" s="45">
        <v>6.7299999999999999E-3</v>
      </c>
      <c r="AR67" s="45">
        <v>6.7299999999999999E-3</v>
      </c>
      <c r="AS67" s="45">
        <v>6.7299999999999999E-3</v>
      </c>
      <c r="AT67" s="45">
        <v>6.7299999999999999E-3</v>
      </c>
      <c r="AU67" s="45">
        <v>8.0199999999999994E-3</v>
      </c>
      <c r="AV67" s="45">
        <v>8.0199999999999994E-3</v>
      </c>
      <c r="AW67" s="45">
        <v>8.0199999999999994E-3</v>
      </c>
      <c r="AX67" s="45">
        <v>8.0199999999999994E-3</v>
      </c>
      <c r="AY67" s="45">
        <v>8.0199999999999994E-3</v>
      </c>
      <c r="AZ67" s="45">
        <v>1.048E-2</v>
      </c>
      <c r="BA67" s="45">
        <v>1.048E-2</v>
      </c>
      <c r="BB67" s="45">
        <v>1.048E-2</v>
      </c>
      <c r="BC67" s="45">
        <v>1.048E-2</v>
      </c>
      <c r="BD67" s="45">
        <v>1.048E-2</v>
      </c>
      <c r="BE67" s="45">
        <v>1.455E-2</v>
      </c>
      <c r="BF67" s="45">
        <v>1.455E-2</v>
      </c>
      <c r="BG67" s="45">
        <v>1.455E-2</v>
      </c>
      <c r="BH67" s="45">
        <v>1.455E-2</v>
      </c>
      <c r="BI67" s="45">
        <v>1.455E-2</v>
      </c>
      <c r="BJ67" s="45">
        <v>2.0549999999999999E-2</v>
      </c>
      <c r="BK67" s="45">
        <v>2.0549999999999999E-2</v>
      </c>
      <c r="BL67" s="45">
        <v>2.0549999999999999E-2</v>
      </c>
      <c r="BM67" s="45">
        <v>2.0549999999999999E-2</v>
      </c>
      <c r="BN67" s="45">
        <v>2.0549999999999999E-2</v>
      </c>
      <c r="BO67" s="45">
        <v>3.193E-2</v>
      </c>
      <c r="BP67" s="45">
        <v>3.193E-2</v>
      </c>
      <c r="BQ67" s="45">
        <v>3.193E-2</v>
      </c>
      <c r="BR67" s="45">
        <v>3.193E-2</v>
      </c>
      <c r="BS67" s="45">
        <v>3.193E-2</v>
      </c>
      <c r="BT67" s="45">
        <v>5.151E-2</v>
      </c>
      <c r="BU67" s="45">
        <v>5.151E-2</v>
      </c>
      <c r="BV67" s="45">
        <v>5.151E-2</v>
      </c>
      <c r="BW67" s="45">
        <v>5.151E-2</v>
      </c>
      <c r="BX67" s="45">
        <v>5.151E-2</v>
      </c>
      <c r="BY67" s="45">
        <v>8.2379999999999995E-2</v>
      </c>
      <c r="BZ67" s="45">
        <v>8.2379999999999995E-2</v>
      </c>
      <c r="CA67" s="45">
        <v>8.2379999999999995E-2</v>
      </c>
      <c r="CB67" s="45">
        <v>8.2379999999999995E-2</v>
      </c>
      <c r="CC67" s="45">
        <v>8.2379999999999995E-2</v>
      </c>
      <c r="CD67" s="45">
        <v>0.13055</v>
      </c>
      <c r="CE67" s="45">
        <v>0.13055</v>
      </c>
      <c r="CF67" s="45">
        <v>0.13055</v>
      </c>
      <c r="CG67" s="45">
        <v>0.13055</v>
      </c>
      <c r="CH67" s="45">
        <v>0.13055</v>
      </c>
      <c r="CI67" s="45">
        <v>0.19928000000000001</v>
      </c>
      <c r="CJ67" s="45">
        <v>0.19928000000000001</v>
      </c>
      <c r="CK67" s="45">
        <v>0.19928000000000001</v>
      </c>
      <c r="CL67" s="45">
        <v>0.19928000000000001</v>
      </c>
      <c r="CM67" s="45">
        <v>0.19928000000000001</v>
      </c>
      <c r="CN67" s="45">
        <v>0.29297000000000001</v>
      </c>
      <c r="CO67" s="45">
        <v>0.29297000000000001</v>
      </c>
      <c r="CP67" s="45">
        <v>0.29297000000000001</v>
      </c>
      <c r="CQ67" s="45">
        <v>0.29297000000000001</v>
      </c>
      <c r="CR67" s="45">
        <v>0.29297000000000001</v>
      </c>
      <c r="CS67" s="45">
        <v>0.41477000000000003</v>
      </c>
      <c r="CT67" s="45">
        <v>0.41477000000000003</v>
      </c>
      <c r="CU67" s="45">
        <v>0.41477000000000003</v>
      </c>
      <c r="CV67" s="45">
        <v>0.41477000000000003</v>
      </c>
      <c r="CW67" s="45">
        <v>0.41477000000000003</v>
      </c>
      <c r="CX67" s="45">
        <v>1</v>
      </c>
    </row>
    <row r="68" spans="1:102" ht="14.25" customHeight="1" x14ac:dyDescent="0.3">
      <c r="A68" s="45" t="s">
        <v>254</v>
      </c>
      <c r="B68" s="45">
        <v>2.9299999999999999E-3</v>
      </c>
      <c r="C68" s="45">
        <v>1.7000000000000001E-4</v>
      </c>
      <c r="D68" s="45">
        <v>1.7000000000000001E-4</v>
      </c>
      <c r="E68" s="45">
        <v>1.7000000000000001E-4</v>
      </c>
      <c r="F68" s="45">
        <v>1.7000000000000001E-4</v>
      </c>
      <c r="G68" s="45">
        <v>1.2E-4</v>
      </c>
      <c r="H68" s="45">
        <v>1.2E-4</v>
      </c>
      <c r="I68" s="45">
        <v>1.2E-4</v>
      </c>
      <c r="J68" s="45">
        <v>1.2E-4</v>
      </c>
      <c r="K68" s="45">
        <v>1.2E-4</v>
      </c>
      <c r="L68" s="45">
        <v>1E-4</v>
      </c>
      <c r="M68" s="45">
        <v>1E-4</v>
      </c>
      <c r="N68" s="45">
        <v>1E-4</v>
      </c>
      <c r="O68" s="45">
        <v>1E-4</v>
      </c>
      <c r="P68" s="45">
        <v>1E-4</v>
      </c>
      <c r="Q68" s="45">
        <v>1.9000000000000001E-4</v>
      </c>
      <c r="R68" s="45">
        <v>1.9000000000000001E-4</v>
      </c>
      <c r="S68" s="45">
        <v>1.9000000000000001E-4</v>
      </c>
      <c r="T68" s="45">
        <v>1.9000000000000001E-4</v>
      </c>
      <c r="U68" s="45">
        <v>1.9000000000000001E-4</v>
      </c>
      <c r="V68" s="45">
        <v>2.7E-4</v>
      </c>
      <c r="W68" s="45">
        <v>2.7E-4</v>
      </c>
      <c r="X68" s="45">
        <v>2.7E-4</v>
      </c>
      <c r="Y68" s="45">
        <v>2.7E-4</v>
      </c>
      <c r="Z68" s="45">
        <v>2.7E-4</v>
      </c>
      <c r="AA68" s="45">
        <v>3.4000000000000002E-4</v>
      </c>
      <c r="AB68" s="45">
        <v>3.4000000000000002E-4</v>
      </c>
      <c r="AC68" s="45">
        <v>3.4000000000000002E-4</v>
      </c>
      <c r="AD68" s="45">
        <v>3.4000000000000002E-4</v>
      </c>
      <c r="AE68" s="45">
        <v>3.4000000000000002E-4</v>
      </c>
      <c r="AF68" s="45">
        <v>4.0999999999999999E-4</v>
      </c>
      <c r="AG68" s="45">
        <v>4.0999999999999999E-4</v>
      </c>
      <c r="AH68" s="45">
        <v>4.0999999999999999E-4</v>
      </c>
      <c r="AI68" s="45">
        <v>4.0999999999999999E-4</v>
      </c>
      <c r="AJ68" s="45">
        <v>4.0999999999999999E-4</v>
      </c>
      <c r="AK68" s="45">
        <v>5.6999999999999998E-4</v>
      </c>
      <c r="AL68" s="45">
        <v>5.6999999999999998E-4</v>
      </c>
      <c r="AM68" s="45">
        <v>5.6999999999999998E-4</v>
      </c>
      <c r="AN68" s="45">
        <v>5.6999999999999998E-4</v>
      </c>
      <c r="AO68" s="45">
        <v>5.6999999999999998E-4</v>
      </c>
      <c r="AP68" s="45">
        <v>7.6000000000000004E-4</v>
      </c>
      <c r="AQ68" s="45">
        <v>7.6000000000000004E-4</v>
      </c>
      <c r="AR68" s="45">
        <v>7.6000000000000004E-4</v>
      </c>
      <c r="AS68" s="45">
        <v>7.6000000000000004E-4</v>
      </c>
      <c r="AT68" s="45">
        <v>7.6000000000000004E-4</v>
      </c>
      <c r="AU68" s="45">
        <v>1.3799999999999999E-3</v>
      </c>
      <c r="AV68" s="45">
        <v>1.3799999999999999E-3</v>
      </c>
      <c r="AW68" s="45">
        <v>1.3799999999999999E-3</v>
      </c>
      <c r="AX68" s="45">
        <v>1.3799999999999999E-3</v>
      </c>
      <c r="AY68" s="45">
        <v>1.3799999999999999E-3</v>
      </c>
      <c r="AZ68" s="45">
        <v>2.0799999999999998E-3</v>
      </c>
      <c r="BA68" s="45">
        <v>2.0799999999999998E-3</v>
      </c>
      <c r="BB68" s="45">
        <v>2.0799999999999998E-3</v>
      </c>
      <c r="BC68" s="45">
        <v>2.0799999999999998E-3</v>
      </c>
      <c r="BD68" s="45">
        <v>2.0799999999999998E-3</v>
      </c>
      <c r="BE68" s="45">
        <v>3.0400000000000002E-3</v>
      </c>
      <c r="BF68" s="45">
        <v>3.0400000000000002E-3</v>
      </c>
      <c r="BG68" s="45">
        <v>3.0400000000000002E-3</v>
      </c>
      <c r="BH68" s="45">
        <v>3.0400000000000002E-3</v>
      </c>
      <c r="BI68" s="45">
        <v>3.0400000000000002E-3</v>
      </c>
      <c r="BJ68" s="45">
        <v>4.4000000000000003E-3</v>
      </c>
      <c r="BK68" s="45">
        <v>4.4000000000000003E-3</v>
      </c>
      <c r="BL68" s="45">
        <v>4.4000000000000003E-3</v>
      </c>
      <c r="BM68" s="45">
        <v>4.4000000000000003E-3</v>
      </c>
      <c r="BN68" s="45">
        <v>4.4000000000000003E-3</v>
      </c>
      <c r="BO68" s="45">
        <v>7.1599999999999997E-3</v>
      </c>
      <c r="BP68" s="45">
        <v>7.1599999999999997E-3</v>
      </c>
      <c r="BQ68" s="45">
        <v>7.1599999999999997E-3</v>
      </c>
      <c r="BR68" s="45">
        <v>7.1599999999999997E-3</v>
      </c>
      <c r="BS68" s="45">
        <v>7.1599999999999997E-3</v>
      </c>
      <c r="BT68" s="45">
        <v>1.328E-2</v>
      </c>
      <c r="BU68" s="45">
        <v>1.328E-2</v>
      </c>
      <c r="BV68" s="45">
        <v>1.328E-2</v>
      </c>
      <c r="BW68" s="45">
        <v>1.328E-2</v>
      </c>
      <c r="BX68" s="45">
        <v>1.328E-2</v>
      </c>
      <c r="BY68" s="45">
        <v>2.6950000000000002E-2</v>
      </c>
      <c r="BZ68" s="45">
        <v>2.6950000000000002E-2</v>
      </c>
      <c r="CA68" s="45">
        <v>2.6950000000000002E-2</v>
      </c>
      <c r="CB68" s="45">
        <v>2.6950000000000002E-2</v>
      </c>
      <c r="CC68" s="45">
        <v>2.6950000000000002E-2</v>
      </c>
      <c r="CD68" s="45">
        <v>6.4159999999999995E-2</v>
      </c>
      <c r="CE68" s="45">
        <v>6.4159999999999995E-2</v>
      </c>
      <c r="CF68" s="45">
        <v>6.4159999999999995E-2</v>
      </c>
      <c r="CG68" s="45">
        <v>6.4159999999999995E-2</v>
      </c>
      <c r="CH68" s="45">
        <v>6.4159999999999995E-2</v>
      </c>
      <c r="CI68" s="45">
        <v>0.13396</v>
      </c>
      <c r="CJ68" s="45">
        <v>0.13396</v>
      </c>
      <c r="CK68" s="45">
        <v>0.13396</v>
      </c>
      <c r="CL68" s="45">
        <v>0.13396</v>
      </c>
      <c r="CM68" s="45">
        <v>0.13396</v>
      </c>
      <c r="CN68" s="45">
        <v>0.24537</v>
      </c>
      <c r="CO68" s="45">
        <v>0.24537</v>
      </c>
      <c r="CP68" s="45">
        <v>0.24537</v>
      </c>
      <c r="CQ68" s="45">
        <v>0.24537</v>
      </c>
      <c r="CR68" s="45">
        <v>0.24537</v>
      </c>
      <c r="CS68" s="45">
        <v>0.39423999999999998</v>
      </c>
      <c r="CT68" s="45">
        <v>0.39423999999999998</v>
      </c>
      <c r="CU68" s="45">
        <v>0.39423999999999998</v>
      </c>
      <c r="CV68" s="45">
        <v>0.39423999999999998</v>
      </c>
      <c r="CW68" s="45">
        <v>0.39423999999999998</v>
      </c>
      <c r="CX68" s="45">
        <v>1</v>
      </c>
    </row>
    <row r="69" spans="1:102" ht="14.25" customHeight="1" x14ac:dyDescent="0.3">
      <c r="A69" s="45" t="s">
        <v>256</v>
      </c>
      <c r="B69" s="45">
        <v>1.095E-2</v>
      </c>
      <c r="C69" s="45">
        <v>4.4000000000000002E-4</v>
      </c>
      <c r="D69" s="45">
        <v>4.4000000000000002E-4</v>
      </c>
      <c r="E69" s="45">
        <v>4.4000000000000002E-4</v>
      </c>
      <c r="F69" s="45">
        <v>4.4000000000000002E-4</v>
      </c>
      <c r="G69" s="45">
        <v>2.7E-4</v>
      </c>
      <c r="H69" s="45">
        <v>2.7E-4</v>
      </c>
      <c r="I69" s="45">
        <v>2.7E-4</v>
      </c>
      <c r="J69" s="45">
        <v>2.7E-4</v>
      </c>
      <c r="K69" s="45">
        <v>2.7E-4</v>
      </c>
      <c r="L69" s="45">
        <v>1.9000000000000001E-4</v>
      </c>
      <c r="M69" s="45">
        <v>1.9000000000000001E-4</v>
      </c>
      <c r="N69" s="45">
        <v>1.9000000000000001E-4</v>
      </c>
      <c r="O69" s="45">
        <v>1.9000000000000001E-4</v>
      </c>
      <c r="P69" s="45">
        <v>1.9000000000000001E-4</v>
      </c>
      <c r="Q69" s="45">
        <v>3.2000000000000003E-4</v>
      </c>
      <c r="R69" s="45">
        <v>3.2000000000000003E-4</v>
      </c>
      <c r="S69" s="45">
        <v>3.2000000000000003E-4</v>
      </c>
      <c r="T69" s="45">
        <v>3.2000000000000003E-4</v>
      </c>
      <c r="U69" s="45">
        <v>3.2000000000000003E-4</v>
      </c>
      <c r="V69" s="45">
        <v>7.6999999999999996E-4</v>
      </c>
      <c r="W69" s="45">
        <v>7.6999999999999996E-4</v>
      </c>
      <c r="X69" s="45">
        <v>7.6999999999999996E-4</v>
      </c>
      <c r="Y69" s="45">
        <v>7.6999999999999996E-4</v>
      </c>
      <c r="Z69" s="45">
        <v>7.6999999999999996E-4</v>
      </c>
      <c r="AA69" s="45">
        <v>1.0300000000000001E-3</v>
      </c>
      <c r="AB69" s="45">
        <v>1.0300000000000001E-3</v>
      </c>
      <c r="AC69" s="45">
        <v>1.0300000000000001E-3</v>
      </c>
      <c r="AD69" s="45">
        <v>1.0300000000000001E-3</v>
      </c>
      <c r="AE69" s="45">
        <v>1.0300000000000001E-3</v>
      </c>
      <c r="AF69" s="45">
        <v>1.4599999999999999E-3</v>
      </c>
      <c r="AG69" s="45">
        <v>1.4599999999999999E-3</v>
      </c>
      <c r="AH69" s="45">
        <v>1.4599999999999999E-3</v>
      </c>
      <c r="AI69" s="45">
        <v>1.4599999999999999E-3</v>
      </c>
      <c r="AJ69" s="45">
        <v>1.4599999999999999E-3</v>
      </c>
      <c r="AK69" s="45">
        <v>1.75E-3</v>
      </c>
      <c r="AL69" s="45">
        <v>1.75E-3</v>
      </c>
      <c r="AM69" s="45">
        <v>1.75E-3</v>
      </c>
      <c r="AN69" s="45">
        <v>1.75E-3</v>
      </c>
      <c r="AO69" s="45">
        <v>1.75E-3</v>
      </c>
      <c r="AP69" s="45">
        <v>2.6199999999999999E-3</v>
      </c>
      <c r="AQ69" s="45">
        <v>2.6199999999999999E-3</v>
      </c>
      <c r="AR69" s="45">
        <v>2.6199999999999999E-3</v>
      </c>
      <c r="AS69" s="45">
        <v>2.6199999999999999E-3</v>
      </c>
      <c r="AT69" s="45">
        <v>2.6199999999999999E-3</v>
      </c>
      <c r="AU69" s="45">
        <v>3.5599999999999998E-3</v>
      </c>
      <c r="AV69" s="45">
        <v>3.5599999999999998E-3</v>
      </c>
      <c r="AW69" s="45">
        <v>3.5599999999999998E-3</v>
      </c>
      <c r="AX69" s="45">
        <v>3.5599999999999998E-3</v>
      </c>
      <c r="AY69" s="45">
        <v>3.5599999999999998E-3</v>
      </c>
      <c r="AZ69" s="45">
        <v>8.2299999999999995E-3</v>
      </c>
      <c r="BA69" s="45">
        <v>8.2299999999999995E-3</v>
      </c>
      <c r="BB69" s="45">
        <v>8.2299999999999995E-3</v>
      </c>
      <c r="BC69" s="45">
        <v>8.2299999999999995E-3</v>
      </c>
      <c r="BD69" s="45">
        <v>8.2299999999999995E-3</v>
      </c>
      <c r="BE69" s="45">
        <v>1.115E-2</v>
      </c>
      <c r="BF69" s="45">
        <v>1.115E-2</v>
      </c>
      <c r="BG69" s="45">
        <v>1.115E-2</v>
      </c>
      <c r="BH69" s="45">
        <v>1.115E-2</v>
      </c>
      <c r="BI69" s="45">
        <v>1.115E-2</v>
      </c>
      <c r="BJ69" s="45">
        <v>8.3099999999999997E-3</v>
      </c>
      <c r="BK69" s="45">
        <v>8.3099999999999997E-3</v>
      </c>
      <c r="BL69" s="45">
        <v>8.3099999999999997E-3</v>
      </c>
      <c r="BM69" s="45">
        <v>8.3099999999999997E-3</v>
      </c>
      <c r="BN69" s="45">
        <v>8.3099999999999997E-3</v>
      </c>
      <c r="BO69" s="45">
        <v>1.626E-2</v>
      </c>
      <c r="BP69" s="45">
        <v>1.626E-2</v>
      </c>
      <c r="BQ69" s="45">
        <v>1.626E-2</v>
      </c>
      <c r="BR69" s="45">
        <v>1.626E-2</v>
      </c>
      <c r="BS69" s="45">
        <v>1.626E-2</v>
      </c>
      <c r="BT69" s="45">
        <v>2.589E-2</v>
      </c>
      <c r="BU69" s="45">
        <v>2.589E-2</v>
      </c>
      <c r="BV69" s="45">
        <v>2.589E-2</v>
      </c>
      <c r="BW69" s="45">
        <v>2.589E-2</v>
      </c>
      <c r="BX69" s="45">
        <v>2.589E-2</v>
      </c>
      <c r="BY69" s="45">
        <v>3.2489999999999998E-2</v>
      </c>
      <c r="BZ69" s="45">
        <v>3.2489999999999998E-2</v>
      </c>
      <c r="CA69" s="45">
        <v>3.2489999999999998E-2</v>
      </c>
      <c r="CB69" s="45">
        <v>3.2489999999999998E-2</v>
      </c>
      <c r="CC69" s="45">
        <v>3.2489999999999998E-2</v>
      </c>
      <c r="CD69" s="45">
        <v>6.3769999999999993E-2</v>
      </c>
      <c r="CE69" s="45">
        <v>6.3769999999999993E-2</v>
      </c>
      <c r="CF69" s="45">
        <v>6.3769999999999993E-2</v>
      </c>
      <c r="CG69" s="45">
        <v>6.3769999999999993E-2</v>
      </c>
      <c r="CH69" s="45">
        <v>6.3769999999999993E-2</v>
      </c>
      <c r="CI69" s="45">
        <v>0.11719</v>
      </c>
      <c r="CJ69" s="45">
        <v>0.11719</v>
      </c>
      <c r="CK69" s="45">
        <v>0.11719</v>
      </c>
      <c r="CL69" s="45">
        <v>0.11719</v>
      </c>
      <c r="CM69" s="45">
        <v>0.11719</v>
      </c>
      <c r="CN69" s="45">
        <v>0.20166000000000001</v>
      </c>
      <c r="CO69" s="45">
        <v>0.20166000000000001</v>
      </c>
      <c r="CP69" s="45">
        <v>0.20166000000000001</v>
      </c>
      <c r="CQ69" s="45">
        <v>0.20166000000000001</v>
      </c>
      <c r="CR69" s="45">
        <v>0.20166000000000001</v>
      </c>
      <c r="CS69" s="45">
        <v>0.32493</v>
      </c>
      <c r="CT69" s="45">
        <v>0.32493</v>
      </c>
      <c r="CU69" s="45">
        <v>0.32493</v>
      </c>
      <c r="CV69" s="45">
        <v>0.32493</v>
      </c>
      <c r="CW69" s="45">
        <v>0.32493</v>
      </c>
      <c r="CX69" s="45">
        <v>1</v>
      </c>
    </row>
    <row r="70" spans="1:102" ht="14.25" customHeight="1" x14ac:dyDescent="0.3">
      <c r="A70" s="45" t="s">
        <v>258</v>
      </c>
      <c r="B70" s="45">
        <v>3.2899999999999999E-2</v>
      </c>
      <c r="C70" s="45">
        <v>2.1299999999999999E-3</v>
      </c>
      <c r="D70" s="45">
        <v>2.1299999999999999E-3</v>
      </c>
      <c r="E70" s="45">
        <v>2.1299999999999999E-3</v>
      </c>
      <c r="F70" s="45">
        <v>2.1299999999999999E-3</v>
      </c>
      <c r="G70" s="45">
        <v>4.6999999999999999E-4</v>
      </c>
      <c r="H70" s="45">
        <v>4.6999999999999999E-4</v>
      </c>
      <c r="I70" s="45">
        <v>4.6999999999999999E-4</v>
      </c>
      <c r="J70" s="45">
        <v>4.6999999999999999E-4</v>
      </c>
      <c r="K70" s="45">
        <v>4.6999999999999999E-4</v>
      </c>
      <c r="L70" s="45">
        <v>4.4999999999999999E-4</v>
      </c>
      <c r="M70" s="45">
        <v>4.4999999999999999E-4</v>
      </c>
      <c r="N70" s="45">
        <v>4.4999999999999999E-4</v>
      </c>
      <c r="O70" s="45">
        <v>4.4999999999999999E-4</v>
      </c>
      <c r="P70" s="45">
        <v>4.4999999999999999E-4</v>
      </c>
      <c r="Q70" s="45">
        <v>9.5E-4</v>
      </c>
      <c r="R70" s="45">
        <v>9.5E-4</v>
      </c>
      <c r="S70" s="45">
        <v>9.5E-4</v>
      </c>
      <c r="T70" s="45">
        <v>9.5E-4</v>
      </c>
      <c r="U70" s="45">
        <v>9.5E-4</v>
      </c>
      <c r="V70" s="45">
        <v>1.24E-3</v>
      </c>
      <c r="W70" s="45">
        <v>1.24E-3</v>
      </c>
      <c r="X70" s="45">
        <v>1.24E-3</v>
      </c>
      <c r="Y70" s="45">
        <v>1.24E-3</v>
      </c>
      <c r="Z70" s="45">
        <v>1.24E-3</v>
      </c>
      <c r="AA70" s="45">
        <v>1.3600000000000001E-3</v>
      </c>
      <c r="AB70" s="45">
        <v>1.3600000000000001E-3</v>
      </c>
      <c r="AC70" s="45">
        <v>1.3600000000000001E-3</v>
      </c>
      <c r="AD70" s="45">
        <v>1.3600000000000001E-3</v>
      </c>
      <c r="AE70" s="45">
        <v>1.3600000000000001E-3</v>
      </c>
      <c r="AF70" s="45">
        <v>1.8E-3</v>
      </c>
      <c r="AG70" s="45">
        <v>1.8E-3</v>
      </c>
      <c r="AH70" s="45">
        <v>1.8E-3</v>
      </c>
      <c r="AI70" s="45">
        <v>1.8E-3</v>
      </c>
      <c r="AJ70" s="45">
        <v>1.8E-3</v>
      </c>
      <c r="AK70" s="45">
        <v>2.3E-3</v>
      </c>
      <c r="AL70" s="45">
        <v>2.3E-3</v>
      </c>
      <c r="AM70" s="45">
        <v>2.3E-3</v>
      </c>
      <c r="AN70" s="45">
        <v>2.3E-3</v>
      </c>
      <c r="AO70" s="45">
        <v>2.3E-3</v>
      </c>
      <c r="AP70" s="45">
        <v>3.2499999999999999E-3</v>
      </c>
      <c r="AQ70" s="45">
        <v>3.2499999999999999E-3</v>
      </c>
      <c r="AR70" s="45">
        <v>3.2499999999999999E-3</v>
      </c>
      <c r="AS70" s="45">
        <v>3.2499999999999999E-3</v>
      </c>
      <c r="AT70" s="45">
        <v>3.2499999999999999E-3</v>
      </c>
      <c r="AU70" s="45">
        <v>4.8999999999999998E-3</v>
      </c>
      <c r="AV70" s="45">
        <v>4.8999999999999998E-3</v>
      </c>
      <c r="AW70" s="45">
        <v>4.8999999999999998E-3</v>
      </c>
      <c r="AX70" s="45">
        <v>4.8999999999999998E-3</v>
      </c>
      <c r="AY70" s="45">
        <v>4.8999999999999998E-3</v>
      </c>
      <c r="AZ70" s="45">
        <v>7.45E-3</v>
      </c>
      <c r="BA70" s="45">
        <v>7.45E-3</v>
      </c>
      <c r="BB70" s="45">
        <v>7.45E-3</v>
      </c>
      <c r="BC70" s="45">
        <v>7.45E-3</v>
      </c>
      <c r="BD70" s="45">
        <v>7.45E-3</v>
      </c>
      <c r="BE70" s="45">
        <v>9.5499999999999995E-3</v>
      </c>
      <c r="BF70" s="45">
        <v>9.5499999999999995E-3</v>
      </c>
      <c r="BG70" s="45">
        <v>9.5499999999999995E-3</v>
      </c>
      <c r="BH70" s="45">
        <v>9.5499999999999995E-3</v>
      </c>
      <c r="BI70" s="45">
        <v>9.5499999999999995E-3</v>
      </c>
      <c r="BJ70" s="45">
        <v>1.328E-2</v>
      </c>
      <c r="BK70" s="45">
        <v>1.328E-2</v>
      </c>
      <c r="BL70" s="45">
        <v>1.328E-2</v>
      </c>
      <c r="BM70" s="45">
        <v>1.328E-2</v>
      </c>
      <c r="BN70" s="45">
        <v>1.328E-2</v>
      </c>
      <c r="BO70" s="45">
        <v>2.0279999999999999E-2</v>
      </c>
      <c r="BP70" s="45">
        <v>2.0279999999999999E-2</v>
      </c>
      <c r="BQ70" s="45">
        <v>2.0279999999999999E-2</v>
      </c>
      <c r="BR70" s="45">
        <v>2.0279999999999999E-2</v>
      </c>
      <c r="BS70" s="45">
        <v>2.0279999999999999E-2</v>
      </c>
      <c r="BT70" s="45">
        <v>2.836E-2</v>
      </c>
      <c r="BU70" s="45">
        <v>2.836E-2</v>
      </c>
      <c r="BV70" s="45">
        <v>2.836E-2</v>
      </c>
      <c r="BW70" s="45">
        <v>2.836E-2</v>
      </c>
      <c r="BX70" s="45">
        <v>2.836E-2</v>
      </c>
      <c r="BY70" s="45">
        <v>4.5539999999999997E-2</v>
      </c>
      <c r="BZ70" s="45">
        <v>4.5539999999999997E-2</v>
      </c>
      <c r="CA70" s="45">
        <v>4.5539999999999997E-2</v>
      </c>
      <c r="CB70" s="45">
        <v>4.5539999999999997E-2</v>
      </c>
      <c r="CC70" s="45">
        <v>4.5539999999999997E-2</v>
      </c>
      <c r="CD70" s="45">
        <v>8.0060000000000006E-2</v>
      </c>
      <c r="CE70" s="45">
        <v>8.0060000000000006E-2</v>
      </c>
      <c r="CF70" s="45">
        <v>8.0060000000000006E-2</v>
      </c>
      <c r="CG70" s="45">
        <v>8.0060000000000006E-2</v>
      </c>
      <c r="CH70" s="45">
        <v>8.0060000000000006E-2</v>
      </c>
      <c r="CI70" s="45">
        <v>0.13482</v>
      </c>
      <c r="CJ70" s="45">
        <v>0.13482</v>
      </c>
      <c r="CK70" s="45">
        <v>0.13482</v>
      </c>
      <c r="CL70" s="45">
        <v>0.13482</v>
      </c>
      <c r="CM70" s="45">
        <v>0.13482</v>
      </c>
      <c r="CN70" s="45">
        <v>0.21748999999999999</v>
      </c>
      <c r="CO70" s="45">
        <v>0.21748999999999999</v>
      </c>
      <c r="CP70" s="45">
        <v>0.21748999999999999</v>
      </c>
      <c r="CQ70" s="45">
        <v>0.21748999999999999</v>
      </c>
      <c r="CR70" s="45">
        <v>0.21748999999999999</v>
      </c>
      <c r="CS70" s="45">
        <v>0.33610000000000001</v>
      </c>
      <c r="CT70" s="45">
        <v>0.33610000000000001</v>
      </c>
      <c r="CU70" s="45">
        <v>0.33610000000000001</v>
      </c>
      <c r="CV70" s="45">
        <v>0.33610000000000001</v>
      </c>
      <c r="CW70" s="45">
        <v>0.33610000000000001</v>
      </c>
      <c r="CX70" s="45">
        <v>1</v>
      </c>
    </row>
    <row r="71" spans="1:102" ht="14.25" customHeight="1" x14ac:dyDescent="0.3">
      <c r="A71" s="45" t="s">
        <v>260</v>
      </c>
      <c r="B71" s="45">
        <v>8.2040000000000002E-2</v>
      </c>
      <c r="C71" s="45">
        <v>1.512E-2</v>
      </c>
      <c r="D71" s="45">
        <v>1.512E-2</v>
      </c>
      <c r="E71" s="45">
        <v>1.512E-2</v>
      </c>
      <c r="F71" s="45">
        <v>1.512E-2</v>
      </c>
      <c r="G71" s="45">
        <v>3.0999999999999999E-3</v>
      </c>
      <c r="H71" s="45">
        <v>3.0999999999999999E-3</v>
      </c>
      <c r="I71" s="45">
        <v>3.0999999999999999E-3</v>
      </c>
      <c r="J71" s="45">
        <v>3.0999999999999999E-3</v>
      </c>
      <c r="K71" s="45">
        <v>3.0999999999999999E-3</v>
      </c>
      <c r="L71" s="45">
        <v>2.0699999999999998E-3</v>
      </c>
      <c r="M71" s="45">
        <v>2.0699999999999998E-3</v>
      </c>
      <c r="N71" s="45">
        <v>2.0699999999999998E-3</v>
      </c>
      <c r="O71" s="45">
        <v>2.0699999999999998E-3</v>
      </c>
      <c r="P71" s="45">
        <v>2.0699999999999998E-3</v>
      </c>
      <c r="Q71" s="45">
        <v>3.0699999999999998E-3</v>
      </c>
      <c r="R71" s="45">
        <v>3.0699999999999998E-3</v>
      </c>
      <c r="S71" s="45">
        <v>3.0699999999999998E-3</v>
      </c>
      <c r="T71" s="45">
        <v>3.0699999999999998E-3</v>
      </c>
      <c r="U71" s="45">
        <v>3.0699999999999998E-3</v>
      </c>
      <c r="V71" s="45">
        <v>4.5399999999999998E-3</v>
      </c>
      <c r="W71" s="45">
        <v>4.5399999999999998E-3</v>
      </c>
      <c r="X71" s="45">
        <v>4.5399999999999998E-3</v>
      </c>
      <c r="Y71" s="45">
        <v>4.5399999999999998E-3</v>
      </c>
      <c r="Z71" s="45">
        <v>4.5399999999999998E-3</v>
      </c>
      <c r="AA71" s="45">
        <v>5.5599999999999998E-3</v>
      </c>
      <c r="AB71" s="45">
        <v>5.5599999999999998E-3</v>
      </c>
      <c r="AC71" s="45">
        <v>5.5599999999999998E-3</v>
      </c>
      <c r="AD71" s="45">
        <v>5.5599999999999998E-3</v>
      </c>
      <c r="AE71" s="45">
        <v>5.5599999999999998E-3</v>
      </c>
      <c r="AF71" s="45">
        <v>6.7600000000000004E-3</v>
      </c>
      <c r="AG71" s="45">
        <v>6.7600000000000004E-3</v>
      </c>
      <c r="AH71" s="45">
        <v>6.7600000000000004E-3</v>
      </c>
      <c r="AI71" s="45">
        <v>6.7600000000000004E-3</v>
      </c>
      <c r="AJ71" s="45">
        <v>6.7600000000000004E-3</v>
      </c>
      <c r="AK71" s="45">
        <v>8.1499999999999993E-3</v>
      </c>
      <c r="AL71" s="45">
        <v>8.1499999999999993E-3</v>
      </c>
      <c r="AM71" s="45">
        <v>8.1499999999999993E-3</v>
      </c>
      <c r="AN71" s="45">
        <v>8.1499999999999993E-3</v>
      </c>
      <c r="AO71" s="45">
        <v>8.1499999999999993E-3</v>
      </c>
      <c r="AP71" s="45">
        <v>9.2999999999999992E-3</v>
      </c>
      <c r="AQ71" s="45">
        <v>9.2999999999999992E-3</v>
      </c>
      <c r="AR71" s="45">
        <v>9.2999999999999992E-3</v>
      </c>
      <c r="AS71" s="45">
        <v>9.2999999999999992E-3</v>
      </c>
      <c r="AT71" s="45">
        <v>9.2999999999999992E-3</v>
      </c>
      <c r="AU71" s="45">
        <v>1.091E-2</v>
      </c>
      <c r="AV71" s="45">
        <v>1.091E-2</v>
      </c>
      <c r="AW71" s="45">
        <v>1.091E-2</v>
      </c>
      <c r="AX71" s="45">
        <v>1.091E-2</v>
      </c>
      <c r="AY71" s="45">
        <v>1.091E-2</v>
      </c>
      <c r="AZ71" s="45">
        <v>1.413E-2</v>
      </c>
      <c r="BA71" s="45">
        <v>1.413E-2</v>
      </c>
      <c r="BB71" s="45">
        <v>1.413E-2</v>
      </c>
      <c r="BC71" s="45">
        <v>1.413E-2</v>
      </c>
      <c r="BD71" s="45">
        <v>1.413E-2</v>
      </c>
      <c r="BE71" s="45">
        <v>1.9800000000000002E-2</v>
      </c>
      <c r="BF71" s="45">
        <v>1.9800000000000002E-2</v>
      </c>
      <c r="BG71" s="45">
        <v>1.9800000000000002E-2</v>
      </c>
      <c r="BH71" s="45">
        <v>1.9800000000000002E-2</v>
      </c>
      <c r="BI71" s="45">
        <v>1.9800000000000002E-2</v>
      </c>
      <c r="BJ71" s="45">
        <v>2.6409999999999999E-2</v>
      </c>
      <c r="BK71" s="45">
        <v>2.6409999999999999E-2</v>
      </c>
      <c r="BL71" s="45">
        <v>2.6409999999999999E-2</v>
      </c>
      <c r="BM71" s="45">
        <v>2.6409999999999999E-2</v>
      </c>
      <c r="BN71" s="45">
        <v>2.6409999999999999E-2</v>
      </c>
      <c r="BO71" s="45">
        <v>4.0529999999999997E-2</v>
      </c>
      <c r="BP71" s="45">
        <v>4.0529999999999997E-2</v>
      </c>
      <c r="BQ71" s="45">
        <v>4.0529999999999997E-2</v>
      </c>
      <c r="BR71" s="45">
        <v>4.0529999999999997E-2</v>
      </c>
      <c r="BS71" s="45">
        <v>4.0529999999999997E-2</v>
      </c>
      <c r="BT71" s="45">
        <v>6.3030000000000003E-2</v>
      </c>
      <c r="BU71" s="45">
        <v>6.3030000000000003E-2</v>
      </c>
      <c r="BV71" s="45">
        <v>6.3030000000000003E-2</v>
      </c>
      <c r="BW71" s="45">
        <v>6.3030000000000003E-2</v>
      </c>
      <c r="BX71" s="45">
        <v>6.3030000000000003E-2</v>
      </c>
      <c r="BY71" s="45">
        <v>9.6149999999999999E-2</v>
      </c>
      <c r="BZ71" s="45">
        <v>9.6149999999999999E-2</v>
      </c>
      <c r="CA71" s="45">
        <v>9.6149999999999999E-2</v>
      </c>
      <c r="CB71" s="45">
        <v>9.6149999999999999E-2</v>
      </c>
      <c r="CC71" s="45">
        <v>9.6149999999999999E-2</v>
      </c>
      <c r="CD71" s="45">
        <v>0.14498</v>
      </c>
      <c r="CE71" s="45">
        <v>0.14498</v>
      </c>
      <c r="CF71" s="45">
        <v>0.14498</v>
      </c>
      <c r="CG71" s="45">
        <v>0.14498</v>
      </c>
      <c r="CH71" s="45">
        <v>0.14498</v>
      </c>
      <c r="CI71" s="45">
        <v>0.21287</v>
      </c>
      <c r="CJ71" s="45">
        <v>0.21287</v>
      </c>
      <c r="CK71" s="45">
        <v>0.21287</v>
      </c>
      <c r="CL71" s="45">
        <v>0.21287</v>
      </c>
      <c r="CM71" s="45">
        <v>0.21287</v>
      </c>
      <c r="CN71" s="45">
        <v>0.30427999999999999</v>
      </c>
      <c r="CO71" s="45">
        <v>0.30427999999999999</v>
      </c>
      <c r="CP71" s="45">
        <v>0.30427999999999999</v>
      </c>
      <c r="CQ71" s="45">
        <v>0.30427999999999999</v>
      </c>
      <c r="CR71" s="45">
        <v>0.30427999999999999</v>
      </c>
      <c r="CS71" s="45">
        <v>0.42338999999999999</v>
      </c>
      <c r="CT71" s="45">
        <v>0.42338999999999999</v>
      </c>
      <c r="CU71" s="45">
        <v>0.42338999999999999</v>
      </c>
      <c r="CV71" s="45">
        <v>0.42338999999999999</v>
      </c>
      <c r="CW71" s="45">
        <v>0.42338999999999999</v>
      </c>
      <c r="CX71" s="45">
        <v>1</v>
      </c>
    </row>
    <row r="72" spans="1:102" ht="14.25" customHeight="1" x14ac:dyDescent="0.3">
      <c r="A72" s="45" t="s">
        <v>262</v>
      </c>
      <c r="B72" s="45">
        <v>0.11083999999999999</v>
      </c>
      <c r="C72" s="45">
        <v>2.0449999999999999E-2</v>
      </c>
      <c r="D72" s="45">
        <v>2.0449999999999999E-2</v>
      </c>
      <c r="E72" s="45">
        <v>2.0449999999999999E-2</v>
      </c>
      <c r="F72" s="45">
        <v>2.0449999999999999E-2</v>
      </c>
      <c r="G72" s="45">
        <v>4.0600000000000002E-3</v>
      </c>
      <c r="H72" s="45">
        <v>4.0600000000000002E-3</v>
      </c>
      <c r="I72" s="45">
        <v>4.0600000000000002E-3</v>
      </c>
      <c r="J72" s="45">
        <v>4.0600000000000002E-3</v>
      </c>
      <c r="K72" s="45">
        <v>4.0600000000000002E-3</v>
      </c>
      <c r="L72" s="45">
        <v>2.4499999999999999E-3</v>
      </c>
      <c r="M72" s="45">
        <v>2.4499999999999999E-3</v>
      </c>
      <c r="N72" s="45">
        <v>2.4499999999999999E-3</v>
      </c>
      <c r="O72" s="45">
        <v>2.4499999999999999E-3</v>
      </c>
      <c r="P72" s="45">
        <v>2.4499999999999999E-3</v>
      </c>
      <c r="Q72" s="45">
        <v>3.63E-3</v>
      </c>
      <c r="R72" s="45">
        <v>3.63E-3</v>
      </c>
      <c r="S72" s="45">
        <v>3.63E-3</v>
      </c>
      <c r="T72" s="45">
        <v>3.63E-3</v>
      </c>
      <c r="U72" s="45">
        <v>3.63E-3</v>
      </c>
      <c r="V72" s="45">
        <v>5.8799999999999998E-3</v>
      </c>
      <c r="W72" s="45">
        <v>5.8799999999999998E-3</v>
      </c>
      <c r="X72" s="45">
        <v>5.8799999999999998E-3</v>
      </c>
      <c r="Y72" s="45">
        <v>5.8799999999999998E-3</v>
      </c>
      <c r="Z72" s="45">
        <v>5.8799999999999998E-3</v>
      </c>
      <c r="AA72" s="45">
        <v>7.6E-3</v>
      </c>
      <c r="AB72" s="45">
        <v>7.6E-3</v>
      </c>
      <c r="AC72" s="45">
        <v>7.6E-3</v>
      </c>
      <c r="AD72" s="45">
        <v>7.6E-3</v>
      </c>
      <c r="AE72" s="45">
        <v>7.6E-3</v>
      </c>
      <c r="AF72" s="45">
        <v>8.3800000000000003E-3</v>
      </c>
      <c r="AG72" s="45">
        <v>8.3800000000000003E-3</v>
      </c>
      <c r="AH72" s="45">
        <v>8.3800000000000003E-3</v>
      </c>
      <c r="AI72" s="45">
        <v>8.3800000000000003E-3</v>
      </c>
      <c r="AJ72" s="45">
        <v>8.3800000000000003E-3</v>
      </c>
      <c r="AK72" s="45">
        <v>9.0799999999999995E-3</v>
      </c>
      <c r="AL72" s="45">
        <v>9.0799999999999995E-3</v>
      </c>
      <c r="AM72" s="45">
        <v>9.0799999999999995E-3</v>
      </c>
      <c r="AN72" s="45">
        <v>9.0799999999999995E-3</v>
      </c>
      <c r="AO72" s="45">
        <v>9.0799999999999995E-3</v>
      </c>
      <c r="AP72" s="45">
        <v>1.0460000000000001E-2</v>
      </c>
      <c r="AQ72" s="45">
        <v>1.0460000000000001E-2</v>
      </c>
      <c r="AR72" s="45">
        <v>1.0460000000000001E-2</v>
      </c>
      <c r="AS72" s="45">
        <v>1.0460000000000001E-2</v>
      </c>
      <c r="AT72" s="45">
        <v>1.0460000000000001E-2</v>
      </c>
      <c r="AU72" s="45">
        <v>1.142E-2</v>
      </c>
      <c r="AV72" s="45">
        <v>1.142E-2</v>
      </c>
      <c r="AW72" s="45">
        <v>1.142E-2</v>
      </c>
      <c r="AX72" s="45">
        <v>1.142E-2</v>
      </c>
      <c r="AY72" s="45">
        <v>1.142E-2</v>
      </c>
      <c r="AZ72" s="45">
        <v>1.469E-2</v>
      </c>
      <c r="BA72" s="45">
        <v>1.469E-2</v>
      </c>
      <c r="BB72" s="45">
        <v>1.469E-2</v>
      </c>
      <c r="BC72" s="45">
        <v>1.469E-2</v>
      </c>
      <c r="BD72" s="45">
        <v>1.469E-2</v>
      </c>
      <c r="BE72" s="45">
        <v>2.0799999999999999E-2</v>
      </c>
      <c r="BF72" s="45">
        <v>2.0799999999999999E-2</v>
      </c>
      <c r="BG72" s="45">
        <v>2.0799999999999999E-2</v>
      </c>
      <c r="BH72" s="45">
        <v>2.0799999999999999E-2</v>
      </c>
      <c r="BI72" s="45">
        <v>2.0799999999999999E-2</v>
      </c>
      <c r="BJ72" s="45">
        <v>2.75E-2</v>
      </c>
      <c r="BK72" s="45">
        <v>2.75E-2</v>
      </c>
      <c r="BL72" s="45">
        <v>2.75E-2</v>
      </c>
      <c r="BM72" s="45">
        <v>2.75E-2</v>
      </c>
      <c r="BN72" s="45">
        <v>2.75E-2</v>
      </c>
      <c r="BO72" s="45">
        <v>4.2610000000000002E-2</v>
      </c>
      <c r="BP72" s="45">
        <v>4.2610000000000002E-2</v>
      </c>
      <c r="BQ72" s="45">
        <v>4.2610000000000002E-2</v>
      </c>
      <c r="BR72" s="45">
        <v>4.2610000000000002E-2</v>
      </c>
      <c r="BS72" s="45">
        <v>4.2610000000000002E-2</v>
      </c>
      <c r="BT72" s="45">
        <v>6.5939999999999999E-2</v>
      </c>
      <c r="BU72" s="45">
        <v>6.5939999999999999E-2</v>
      </c>
      <c r="BV72" s="45">
        <v>6.5939999999999999E-2</v>
      </c>
      <c r="BW72" s="45">
        <v>6.5939999999999999E-2</v>
      </c>
      <c r="BX72" s="45">
        <v>6.5939999999999999E-2</v>
      </c>
      <c r="BY72" s="45">
        <v>9.9839999999999998E-2</v>
      </c>
      <c r="BZ72" s="45">
        <v>9.9839999999999998E-2</v>
      </c>
      <c r="CA72" s="45">
        <v>9.9839999999999998E-2</v>
      </c>
      <c r="CB72" s="45">
        <v>9.9839999999999998E-2</v>
      </c>
      <c r="CC72" s="45">
        <v>9.9839999999999998E-2</v>
      </c>
      <c r="CD72" s="45">
        <v>0.14896000000000001</v>
      </c>
      <c r="CE72" s="45">
        <v>0.14896000000000001</v>
      </c>
      <c r="CF72" s="45">
        <v>0.14896000000000001</v>
      </c>
      <c r="CG72" s="45">
        <v>0.14896000000000001</v>
      </c>
      <c r="CH72" s="45">
        <v>0.14896000000000001</v>
      </c>
      <c r="CI72" s="45">
        <v>0.21679999999999999</v>
      </c>
      <c r="CJ72" s="45">
        <v>0.21679999999999999</v>
      </c>
      <c r="CK72" s="45">
        <v>0.21679999999999999</v>
      </c>
      <c r="CL72" s="45">
        <v>0.21679999999999999</v>
      </c>
      <c r="CM72" s="45">
        <v>0.21679999999999999</v>
      </c>
      <c r="CN72" s="45">
        <v>0.30786000000000002</v>
      </c>
      <c r="CO72" s="45">
        <v>0.30786000000000002</v>
      </c>
      <c r="CP72" s="45">
        <v>0.30786000000000002</v>
      </c>
      <c r="CQ72" s="45">
        <v>0.30786000000000002</v>
      </c>
      <c r="CR72" s="45">
        <v>0.30786000000000002</v>
      </c>
      <c r="CS72" s="45">
        <v>0.42648000000000003</v>
      </c>
      <c r="CT72" s="45">
        <v>0.42648000000000003</v>
      </c>
      <c r="CU72" s="45">
        <v>0.42648000000000003</v>
      </c>
      <c r="CV72" s="45">
        <v>0.42648000000000003</v>
      </c>
      <c r="CW72" s="45">
        <v>0.42648000000000003</v>
      </c>
      <c r="CX72" s="45">
        <v>1</v>
      </c>
    </row>
    <row r="73" spans="1:102" ht="14.25" customHeight="1" x14ac:dyDescent="0.3">
      <c r="A73" s="45" t="s">
        <v>264</v>
      </c>
      <c r="B73" s="45">
        <v>2.1010000000000001E-2</v>
      </c>
      <c r="C73" s="45">
        <v>7.7999999999999999E-4</v>
      </c>
      <c r="D73" s="45">
        <v>7.7999999999999999E-4</v>
      </c>
      <c r="E73" s="45">
        <v>7.7999999999999999E-4</v>
      </c>
      <c r="F73" s="45">
        <v>7.7999999999999999E-4</v>
      </c>
      <c r="G73" s="45">
        <v>5.0000000000000001E-4</v>
      </c>
      <c r="H73" s="45">
        <v>5.0000000000000001E-4</v>
      </c>
      <c r="I73" s="45">
        <v>5.0000000000000001E-4</v>
      </c>
      <c r="J73" s="45">
        <v>5.0000000000000001E-4</v>
      </c>
      <c r="K73" s="45">
        <v>5.0000000000000001E-4</v>
      </c>
      <c r="L73" s="45">
        <v>6.4999999999999997E-4</v>
      </c>
      <c r="M73" s="45">
        <v>6.4999999999999997E-4</v>
      </c>
      <c r="N73" s="45">
        <v>6.4999999999999997E-4</v>
      </c>
      <c r="O73" s="45">
        <v>6.4999999999999997E-4</v>
      </c>
      <c r="P73" s="45">
        <v>6.4999999999999997E-4</v>
      </c>
      <c r="Q73" s="45">
        <v>1.1100000000000001E-3</v>
      </c>
      <c r="R73" s="45">
        <v>1.1100000000000001E-3</v>
      </c>
      <c r="S73" s="45">
        <v>1.1100000000000001E-3</v>
      </c>
      <c r="T73" s="45">
        <v>1.1100000000000001E-3</v>
      </c>
      <c r="U73" s="45">
        <v>1.1100000000000001E-3</v>
      </c>
      <c r="V73" s="45">
        <v>1.66E-3</v>
      </c>
      <c r="W73" s="45">
        <v>1.66E-3</v>
      </c>
      <c r="X73" s="45">
        <v>1.66E-3</v>
      </c>
      <c r="Y73" s="45">
        <v>1.66E-3</v>
      </c>
      <c r="Z73" s="45">
        <v>1.66E-3</v>
      </c>
      <c r="AA73" s="45">
        <v>2.7799999999999999E-3</v>
      </c>
      <c r="AB73" s="45">
        <v>2.7799999999999999E-3</v>
      </c>
      <c r="AC73" s="45">
        <v>2.7799999999999999E-3</v>
      </c>
      <c r="AD73" s="45">
        <v>2.7799999999999999E-3</v>
      </c>
      <c r="AE73" s="45">
        <v>2.7799999999999999E-3</v>
      </c>
      <c r="AF73" s="45">
        <v>3.2499999999999999E-3</v>
      </c>
      <c r="AG73" s="45">
        <v>3.2499999999999999E-3</v>
      </c>
      <c r="AH73" s="45">
        <v>3.2499999999999999E-3</v>
      </c>
      <c r="AI73" s="45">
        <v>3.2499999999999999E-3</v>
      </c>
      <c r="AJ73" s="45">
        <v>3.2499999999999999E-3</v>
      </c>
      <c r="AK73" s="45">
        <v>4.4000000000000003E-3</v>
      </c>
      <c r="AL73" s="45">
        <v>4.4000000000000003E-3</v>
      </c>
      <c r="AM73" s="45">
        <v>4.4000000000000003E-3</v>
      </c>
      <c r="AN73" s="45">
        <v>4.4000000000000003E-3</v>
      </c>
      <c r="AO73" s="45">
        <v>4.4000000000000003E-3</v>
      </c>
      <c r="AP73" s="45">
        <v>5.0800000000000003E-3</v>
      </c>
      <c r="AQ73" s="45">
        <v>5.0800000000000003E-3</v>
      </c>
      <c r="AR73" s="45">
        <v>5.0800000000000003E-3</v>
      </c>
      <c r="AS73" s="45">
        <v>5.0800000000000003E-3</v>
      </c>
      <c r="AT73" s="45">
        <v>5.0800000000000003E-3</v>
      </c>
      <c r="AU73" s="45">
        <v>7.1199999999999996E-3</v>
      </c>
      <c r="AV73" s="45">
        <v>7.1199999999999996E-3</v>
      </c>
      <c r="AW73" s="45">
        <v>7.1199999999999996E-3</v>
      </c>
      <c r="AX73" s="45">
        <v>7.1199999999999996E-3</v>
      </c>
      <c r="AY73" s="45">
        <v>7.1199999999999996E-3</v>
      </c>
      <c r="AZ73" s="45">
        <v>9.1599999999999997E-3</v>
      </c>
      <c r="BA73" s="45">
        <v>9.1599999999999997E-3</v>
      </c>
      <c r="BB73" s="45">
        <v>9.1599999999999997E-3</v>
      </c>
      <c r="BC73" s="45">
        <v>9.1599999999999997E-3</v>
      </c>
      <c r="BD73" s="45">
        <v>9.1599999999999997E-3</v>
      </c>
      <c r="BE73" s="45">
        <v>1.6230000000000001E-2</v>
      </c>
      <c r="BF73" s="45">
        <v>1.6230000000000001E-2</v>
      </c>
      <c r="BG73" s="45">
        <v>1.6230000000000001E-2</v>
      </c>
      <c r="BH73" s="45">
        <v>1.6230000000000001E-2</v>
      </c>
      <c r="BI73" s="45">
        <v>1.6230000000000001E-2</v>
      </c>
      <c r="BJ73" s="45">
        <v>2.0449999999999999E-2</v>
      </c>
      <c r="BK73" s="45">
        <v>2.0449999999999999E-2</v>
      </c>
      <c r="BL73" s="45">
        <v>2.0449999999999999E-2</v>
      </c>
      <c r="BM73" s="45">
        <v>2.0449999999999999E-2</v>
      </c>
      <c r="BN73" s="45">
        <v>2.0449999999999999E-2</v>
      </c>
      <c r="BO73" s="45">
        <v>2.8170000000000001E-2</v>
      </c>
      <c r="BP73" s="45">
        <v>2.8170000000000001E-2</v>
      </c>
      <c r="BQ73" s="45">
        <v>2.8170000000000001E-2</v>
      </c>
      <c r="BR73" s="45">
        <v>2.8170000000000001E-2</v>
      </c>
      <c r="BS73" s="45">
        <v>2.8170000000000001E-2</v>
      </c>
      <c r="BT73" s="45">
        <v>3.8370000000000001E-2</v>
      </c>
      <c r="BU73" s="45">
        <v>3.8370000000000001E-2</v>
      </c>
      <c r="BV73" s="45">
        <v>3.8370000000000001E-2</v>
      </c>
      <c r="BW73" s="45">
        <v>3.8370000000000001E-2</v>
      </c>
      <c r="BX73" s="45">
        <v>3.8370000000000001E-2</v>
      </c>
      <c r="BY73" s="45">
        <v>4.8860000000000001E-2</v>
      </c>
      <c r="BZ73" s="45">
        <v>4.8860000000000001E-2</v>
      </c>
      <c r="CA73" s="45">
        <v>4.8860000000000001E-2</v>
      </c>
      <c r="CB73" s="45">
        <v>4.8860000000000001E-2</v>
      </c>
      <c r="CC73" s="45">
        <v>4.8860000000000001E-2</v>
      </c>
      <c r="CD73" s="45">
        <v>7.7200000000000005E-2</v>
      </c>
      <c r="CE73" s="45">
        <v>7.7200000000000005E-2</v>
      </c>
      <c r="CF73" s="45">
        <v>7.7200000000000005E-2</v>
      </c>
      <c r="CG73" s="45">
        <v>7.7200000000000005E-2</v>
      </c>
      <c r="CH73" s="45">
        <v>7.7200000000000005E-2</v>
      </c>
      <c r="CI73" s="45">
        <v>0.12139999999999999</v>
      </c>
      <c r="CJ73" s="45">
        <v>0.12139999999999999</v>
      </c>
      <c r="CK73" s="45">
        <v>0.12139999999999999</v>
      </c>
      <c r="CL73" s="45">
        <v>0.12139999999999999</v>
      </c>
      <c r="CM73" s="45">
        <v>0.12139999999999999</v>
      </c>
      <c r="CN73" s="45">
        <v>0.19003</v>
      </c>
      <c r="CO73" s="45">
        <v>0.19003</v>
      </c>
      <c r="CP73" s="45">
        <v>0.19003</v>
      </c>
      <c r="CQ73" s="45">
        <v>0.19003</v>
      </c>
      <c r="CR73" s="45">
        <v>0.19003</v>
      </c>
      <c r="CS73" s="45">
        <v>0.29609000000000002</v>
      </c>
      <c r="CT73" s="45">
        <v>0.29609000000000002</v>
      </c>
      <c r="CU73" s="45">
        <v>0.29609000000000002</v>
      </c>
      <c r="CV73" s="45">
        <v>0.29609000000000002</v>
      </c>
      <c r="CW73" s="45">
        <v>0.29609000000000002</v>
      </c>
      <c r="CX73" s="45">
        <v>1</v>
      </c>
    </row>
    <row r="74" spans="1:102" ht="14.25" customHeight="1" x14ac:dyDescent="0.3">
      <c r="A74" s="45" t="s">
        <v>266</v>
      </c>
      <c r="B74" s="45">
        <v>6.1219999999999997E-2</v>
      </c>
      <c r="C74" s="45">
        <v>6.6499999999999997E-3</v>
      </c>
      <c r="D74" s="45">
        <v>6.6499999999999997E-3</v>
      </c>
      <c r="E74" s="45">
        <v>6.6499999999999997E-3</v>
      </c>
      <c r="F74" s="45">
        <v>6.6499999999999997E-3</v>
      </c>
      <c r="G74" s="45">
        <v>1.5299999999999999E-3</v>
      </c>
      <c r="H74" s="45">
        <v>1.5299999999999999E-3</v>
      </c>
      <c r="I74" s="45">
        <v>1.5299999999999999E-3</v>
      </c>
      <c r="J74" s="45">
        <v>1.5299999999999999E-3</v>
      </c>
      <c r="K74" s="45">
        <v>1.5299999999999999E-3</v>
      </c>
      <c r="L74" s="45">
        <v>1.09E-3</v>
      </c>
      <c r="M74" s="45">
        <v>1.09E-3</v>
      </c>
      <c r="N74" s="45">
        <v>1.09E-3</v>
      </c>
      <c r="O74" s="45">
        <v>1.09E-3</v>
      </c>
      <c r="P74" s="45">
        <v>1.09E-3</v>
      </c>
      <c r="Q74" s="45">
        <v>1.2199999999999999E-3</v>
      </c>
      <c r="R74" s="45">
        <v>1.2199999999999999E-3</v>
      </c>
      <c r="S74" s="45">
        <v>1.2199999999999999E-3</v>
      </c>
      <c r="T74" s="45">
        <v>1.2199999999999999E-3</v>
      </c>
      <c r="U74" s="45">
        <v>1.2199999999999999E-3</v>
      </c>
      <c r="V74" s="45">
        <v>2.0300000000000001E-3</v>
      </c>
      <c r="W74" s="45">
        <v>2.0300000000000001E-3</v>
      </c>
      <c r="X74" s="45">
        <v>2.0300000000000001E-3</v>
      </c>
      <c r="Y74" s="45">
        <v>2.0300000000000001E-3</v>
      </c>
      <c r="Z74" s="45">
        <v>2.0300000000000001E-3</v>
      </c>
      <c r="AA74" s="45">
        <v>2.8600000000000001E-3</v>
      </c>
      <c r="AB74" s="45">
        <v>2.8600000000000001E-3</v>
      </c>
      <c r="AC74" s="45">
        <v>2.8600000000000001E-3</v>
      </c>
      <c r="AD74" s="45">
        <v>2.8600000000000001E-3</v>
      </c>
      <c r="AE74" s="45">
        <v>2.8600000000000001E-3</v>
      </c>
      <c r="AF74" s="45">
        <v>4.45E-3</v>
      </c>
      <c r="AG74" s="45">
        <v>4.45E-3</v>
      </c>
      <c r="AH74" s="45">
        <v>4.45E-3</v>
      </c>
      <c r="AI74" s="45">
        <v>4.45E-3</v>
      </c>
      <c r="AJ74" s="45">
        <v>4.45E-3</v>
      </c>
      <c r="AK74" s="45">
        <v>5.6600000000000001E-3</v>
      </c>
      <c r="AL74" s="45">
        <v>5.6600000000000001E-3</v>
      </c>
      <c r="AM74" s="45">
        <v>5.6600000000000001E-3</v>
      </c>
      <c r="AN74" s="45">
        <v>5.6600000000000001E-3</v>
      </c>
      <c r="AO74" s="45">
        <v>5.6600000000000001E-3</v>
      </c>
      <c r="AP74" s="45">
        <v>6.0200000000000002E-3</v>
      </c>
      <c r="AQ74" s="45">
        <v>6.0200000000000002E-3</v>
      </c>
      <c r="AR74" s="45">
        <v>6.0200000000000002E-3</v>
      </c>
      <c r="AS74" s="45">
        <v>6.0200000000000002E-3</v>
      </c>
      <c r="AT74" s="45">
        <v>6.0200000000000002E-3</v>
      </c>
      <c r="AU74" s="45">
        <v>6.9800000000000001E-3</v>
      </c>
      <c r="AV74" s="45">
        <v>6.9800000000000001E-3</v>
      </c>
      <c r="AW74" s="45">
        <v>6.9800000000000001E-3</v>
      </c>
      <c r="AX74" s="45">
        <v>6.9800000000000001E-3</v>
      </c>
      <c r="AY74" s="45">
        <v>6.9800000000000001E-3</v>
      </c>
      <c r="AZ74" s="45">
        <v>9.0799999999999995E-3</v>
      </c>
      <c r="BA74" s="45">
        <v>9.0799999999999995E-3</v>
      </c>
      <c r="BB74" s="45">
        <v>9.0799999999999995E-3</v>
      </c>
      <c r="BC74" s="45">
        <v>9.0799999999999995E-3</v>
      </c>
      <c r="BD74" s="45">
        <v>9.0799999999999995E-3</v>
      </c>
      <c r="BE74" s="45">
        <v>1.306E-2</v>
      </c>
      <c r="BF74" s="45">
        <v>1.306E-2</v>
      </c>
      <c r="BG74" s="45">
        <v>1.306E-2</v>
      </c>
      <c r="BH74" s="45">
        <v>1.306E-2</v>
      </c>
      <c r="BI74" s="45">
        <v>1.306E-2</v>
      </c>
      <c r="BJ74" s="45">
        <v>1.8839999999999999E-2</v>
      </c>
      <c r="BK74" s="45">
        <v>1.8839999999999999E-2</v>
      </c>
      <c r="BL74" s="45">
        <v>1.8839999999999999E-2</v>
      </c>
      <c r="BM74" s="45">
        <v>1.8839999999999999E-2</v>
      </c>
      <c r="BN74" s="45">
        <v>1.8839999999999999E-2</v>
      </c>
      <c r="BO74" s="45">
        <v>3.066E-2</v>
      </c>
      <c r="BP74" s="45">
        <v>3.066E-2</v>
      </c>
      <c r="BQ74" s="45">
        <v>3.066E-2</v>
      </c>
      <c r="BR74" s="45">
        <v>3.066E-2</v>
      </c>
      <c r="BS74" s="45">
        <v>3.066E-2</v>
      </c>
      <c r="BT74" s="45">
        <v>5.1209999999999999E-2</v>
      </c>
      <c r="BU74" s="45">
        <v>5.1209999999999999E-2</v>
      </c>
      <c r="BV74" s="45">
        <v>5.1209999999999999E-2</v>
      </c>
      <c r="BW74" s="45">
        <v>5.1209999999999999E-2</v>
      </c>
      <c r="BX74" s="45">
        <v>5.1209999999999999E-2</v>
      </c>
      <c r="BY74" s="45">
        <v>8.4129999999999996E-2</v>
      </c>
      <c r="BZ74" s="45">
        <v>8.4129999999999996E-2</v>
      </c>
      <c r="CA74" s="45">
        <v>8.4129999999999996E-2</v>
      </c>
      <c r="CB74" s="45">
        <v>8.4129999999999996E-2</v>
      </c>
      <c r="CC74" s="45">
        <v>8.4129999999999996E-2</v>
      </c>
      <c r="CD74" s="45">
        <v>0.13356000000000001</v>
      </c>
      <c r="CE74" s="45">
        <v>0.13356000000000001</v>
      </c>
      <c r="CF74" s="45">
        <v>0.13356000000000001</v>
      </c>
      <c r="CG74" s="45">
        <v>0.13356000000000001</v>
      </c>
      <c r="CH74" s="45">
        <v>0.13356000000000001</v>
      </c>
      <c r="CI74" s="45">
        <v>0.2039</v>
      </c>
      <c r="CJ74" s="45">
        <v>0.2039</v>
      </c>
      <c r="CK74" s="45">
        <v>0.2039</v>
      </c>
      <c r="CL74" s="45">
        <v>0.2039</v>
      </c>
      <c r="CM74" s="45">
        <v>0.2039</v>
      </c>
      <c r="CN74" s="45">
        <v>0.29918</v>
      </c>
      <c r="CO74" s="45">
        <v>0.29918</v>
      </c>
      <c r="CP74" s="45">
        <v>0.29918</v>
      </c>
      <c r="CQ74" s="45">
        <v>0.29918</v>
      </c>
      <c r="CR74" s="45">
        <v>0.29918</v>
      </c>
      <c r="CS74" s="45">
        <v>0.42181999999999997</v>
      </c>
      <c r="CT74" s="45">
        <v>0.42181999999999997</v>
      </c>
      <c r="CU74" s="45">
        <v>0.42181999999999997</v>
      </c>
      <c r="CV74" s="45">
        <v>0.42181999999999997</v>
      </c>
      <c r="CW74" s="45">
        <v>0.42181999999999997</v>
      </c>
      <c r="CX74" s="45">
        <v>1</v>
      </c>
    </row>
    <row r="75" spans="1:102" ht="14.25" customHeight="1" x14ac:dyDescent="0.3">
      <c r="A75" s="45" t="s">
        <v>268</v>
      </c>
      <c r="B75" s="45">
        <v>2.3099999999999999E-2</v>
      </c>
      <c r="C75" s="45">
        <v>1.41E-3</v>
      </c>
      <c r="D75" s="45">
        <v>1.41E-3</v>
      </c>
      <c r="E75" s="45">
        <v>1.41E-3</v>
      </c>
      <c r="F75" s="45">
        <v>1.41E-3</v>
      </c>
      <c r="G75" s="45">
        <v>5.1000000000000004E-4</v>
      </c>
      <c r="H75" s="45">
        <v>5.1000000000000004E-4</v>
      </c>
      <c r="I75" s="45">
        <v>5.1000000000000004E-4</v>
      </c>
      <c r="J75" s="45">
        <v>5.1000000000000004E-4</v>
      </c>
      <c r="K75" s="45">
        <v>5.1000000000000004E-4</v>
      </c>
      <c r="L75" s="45">
        <v>4.2000000000000002E-4</v>
      </c>
      <c r="M75" s="45">
        <v>4.2000000000000002E-4</v>
      </c>
      <c r="N75" s="45">
        <v>4.2000000000000002E-4</v>
      </c>
      <c r="O75" s="45">
        <v>4.2000000000000002E-4</v>
      </c>
      <c r="P75" s="45">
        <v>4.2000000000000002E-4</v>
      </c>
      <c r="Q75" s="45">
        <v>6.6E-4</v>
      </c>
      <c r="R75" s="45">
        <v>6.6E-4</v>
      </c>
      <c r="S75" s="45">
        <v>6.6E-4</v>
      </c>
      <c r="T75" s="45">
        <v>6.6E-4</v>
      </c>
      <c r="U75" s="45">
        <v>6.6E-4</v>
      </c>
      <c r="V75" s="45">
        <v>8.8999999999999995E-4</v>
      </c>
      <c r="W75" s="45">
        <v>8.8999999999999995E-4</v>
      </c>
      <c r="X75" s="45">
        <v>8.8999999999999995E-4</v>
      </c>
      <c r="Y75" s="45">
        <v>8.8999999999999995E-4</v>
      </c>
      <c r="Z75" s="45">
        <v>8.8999999999999995E-4</v>
      </c>
      <c r="AA75" s="45">
        <v>1.1800000000000001E-3</v>
      </c>
      <c r="AB75" s="45">
        <v>1.1800000000000001E-3</v>
      </c>
      <c r="AC75" s="45">
        <v>1.1800000000000001E-3</v>
      </c>
      <c r="AD75" s="45">
        <v>1.1800000000000001E-3</v>
      </c>
      <c r="AE75" s="45">
        <v>1.1800000000000001E-3</v>
      </c>
      <c r="AF75" s="45">
        <v>1.65E-3</v>
      </c>
      <c r="AG75" s="45">
        <v>1.65E-3</v>
      </c>
      <c r="AH75" s="45">
        <v>1.65E-3</v>
      </c>
      <c r="AI75" s="45">
        <v>1.65E-3</v>
      </c>
      <c r="AJ75" s="45">
        <v>1.65E-3</v>
      </c>
      <c r="AK75" s="45">
        <v>2.2499999999999998E-3</v>
      </c>
      <c r="AL75" s="45">
        <v>2.2499999999999998E-3</v>
      </c>
      <c r="AM75" s="45">
        <v>2.2499999999999998E-3</v>
      </c>
      <c r="AN75" s="45">
        <v>2.2499999999999998E-3</v>
      </c>
      <c r="AO75" s="45">
        <v>2.2499999999999998E-3</v>
      </c>
      <c r="AP75" s="45">
        <v>3.0000000000000001E-3</v>
      </c>
      <c r="AQ75" s="45">
        <v>3.0000000000000001E-3</v>
      </c>
      <c r="AR75" s="45">
        <v>3.0000000000000001E-3</v>
      </c>
      <c r="AS75" s="45">
        <v>3.0000000000000001E-3</v>
      </c>
      <c r="AT75" s="45">
        <v>3.0000000000000001E-3</v>
      </c>
      <c r="AU75" s="45">
        <v>4.2199999999999998E-3</v>
      </c>
      <c r="AV75" s="45">
        <v>4.2199999999999998E-3</v>
      </c>
      <c r="AW75" s="45">
        <v>4.2199999999999998E-3</v>
      </c>
      <c r="AX75" s="45">
        <v>4.2199999999999998E-3</v>
      </c>
      <c r="AY75" s="45">
        <v>4.2199999999999998E-3</v>
      </c>
      <c r="AZ75" s="45">
        <v>6.0699999999999999E-3</v>
      </c>
      <c r="BA75" s="45">
        <v>6.0699999999999999E-3</v>
      </c>
      <c r="BB75" s="45">
        <v>6.0699999999999999E-3</v>
      </c>
      <c r="BC75" s="45">
        <v>6.0699999999999999E-3</v>
      </c>
      <c r="BD75" s="45">
        <v>6.0699999999999999E-3</v>
      </c>
      <c r="BE75" s="45">
        <v>8.8599999999999998E-3</v>
      </c>
      <c r="BF75" s="45">
        <v>8.8599999999999998E-3</v>
      </c>
      <c r="BG75" s="45">
        <v>8.8599999999999998E-3</v>
      </c>
      <c r="BH75" s="45">
        <v>8.8599999999999998E-3</v>
      </c>
      <c r="BI75" s="45">
        <v>8.8599999999999998E-3</v>
      </c>
      <c r="BJ75" s="45">
        <v>1.357E-2</v>
      </c>
      <c r="BK75" s="45">
        <v>1.357E-2</v>
      </c>
      <c r="BL75" s="45">
        <v>1.357E-2</v>
      </c>
      <c r="BM75" s="45">
        <v>1.357E-2</v>
      </c>
      <c r="BN75" s="45">
        <v>1.357E-2</v>
      </c>
      <c r="BO75" s="45">
        <v>2.2009999999999998E-2</v>
      </c>
      <c r="BP75" s="45">
        <v>2.2009999999999998E-2</v>
      </c>
      <c r="BQ75" s="45">
        <v>2.2009999999999998E-2</v>
      </c>
      <c r="BR75" s="45">
        <v>2.2009999999999998E-2</v>
      </c>
      <c r="BS75" s="45">
        <v>2.2009999999999998E-2</v>
      </c>
      <c r="BT75" s="45">
        <v>3.7780000000000001E-2</v>
      </c>
      <c r="BU75" s="45">
        <v>3.7780000000000001E-2</v>
      </c>
      <c r="BV75" s="45">
        <v>3.7780000000000001E-2</v>
      </c>
      <c r="BW75" s="45">
        <v>3.7780000000000001E-2</v>
      </c>
      <c r="BX75" s="45">
        <v>3.7780000000000001E-2</v>
      </c>
      <c r="BY75" s="45">
        <v>6.5259999999999999E-2</v>
      </c>
      <c r="BZ75" s="45">
        <v>6.5259999999999999E-2</v>
      </c>
      <c r="CA75" s="45">
        <v>6.5259999999999999E-2</v>
      </c>
      <c r="CB75" s="45">
        <v>6.5259999999999999E-2</v>
      </c>
      <c r="CC75" s="45">
        <v>6.5259999999999999E-2</v>
      </c>
      <c r="CD75" s="45">
        <v>0.11156000000000001</v>
      </c>
      <c r="CE75" s="45">
        <v>0.11156000000000001</v>
      </c>
      <c r="CF75" s="45">
        <v>0.11156000000000001</v>
      </c>
      <c r="CG75" s="45">
        <v>0.11156000000000001</v>
      </c>
      <c r="CH75" s="45">
        <v>0.11156000000000001</v>
      </c>
      <c r="CI75" s="45">
        <v>0.18073</v>
      </c>
      <c r="CJ75" s="45">
        <v>0.18073</v>
      </c>
      <c r="CK75" s="45">
        <v>0.18073</v>
      </c>
      <c r="CL75" s="45">
        <v>0.18073</v>
      </c>
      <c r="CM75" s="45">
        <v>0.18073</v>
      </c>
      <c r="CN75" s="45">
        <v>0.27738000000000002</v>
      </c>
      <c r="CO75" s="45">
        <v>0.27738000000000002</v>
      </c>
      <c r="CP75" s="45">
        <v>0.27738000000000002</v>
      </c>
      <c r="CQ75" s="45">
        <v>0.27738000000000002</v>
      </c>
      <c r="CR75" s="45">
        <v>0.27738000000000002</v>
      </c>
      <c r="CS75" s="45">
        <v>0.40333999999999998</v>
      </c>
      <c r="CT75" s="45">
        <v>0.40333999999999998</v>
      </c>
      <c r="CU75" s="45">
        <v>0.40333999999999998</v>
      </c>
      <c r="CV75" s="45">
        <v>0.40333999999999998</v>
      </c>
      <c r="CW75" s="45">
        <v>0.40333999999999998</v>
      </c>
      <c r="CX75" s="45">
        <v>1</v>
      </c>
    </row>
    <row r="76" spans="1:102" ht="14.25" customHeight="1" x14ac:dyDescent="0.3">
      <c r="A76" s="45" t="s">
        <v>270</v>
      </c>
      <c r="B76" s="45">
        <v>4.96E-3</v>
      </c>
      <c r="C76" s="45">
        <v>2.1000000000000001E-4</v>
      </c>
      <c r="D76" s="45">
        <v>2.1000000000000001E-4</v>
      </c>
      <c r="E76" s="45">
        <v>2.1000000000000001E-4</v>
      </c>
      <c r="F76" s="45">
        <v>2.1000000000000001E-4</v>
      </c>
      <c r="G76" s="45">
        <v>1.1E-4</v>
      </c>
      <c r="H76" s="45">
        <v>1.1E-4</v>
      </c>
      <c r="I76" s="45">
        <v>1.1E-4</v>
      </c>
      <c r="J76" s="45">
        <v>1.1E-4</v>
      </c>
      <c r="K76" s="45">
        <v>1.1E-4</v>
      </c>
      <c r="L76" s="45">
        <v>1.3999999999999999E-4</v>
      </c>
      <c r="M76" s="45">
        <v>1.3999999999999999E-4</v>
      </c>
      <c r="N76" s="45">
        <v>1.3999999999999999E-4</v>
      </c>
      <c r="O76" s="45">
        <v>1.3999999999999999E-4</v>
      </c>
      <c r="P76" s="45">
        <v>1.3999999999999999E-4</v>
      </c>
      <c r="Q76" s="45">
        <v>2.4000000000000001E-4</v>
      </c>
      <c r="R76" s="45">
        <v>2.4000000000000001E-4</v>
      </c>
      <c r="S76" s="45">
        <v>2.4000000000000001E-4</v>
      </c>
      <c r="T76" s="45">
        <v>2.4000000000000001E-4</v>
      </c>
      <c r="U76" s="45">
        <v>2.4000000000000001E-4</v>
      </c>
      <c r="V76" s="45">
        <v>2.5000000000000001E-4</v>
      </c>
      <c r="W76" s="45">
        <v>2.5000000000000001E-4</v>
      </c>
      <c r="X76" s="45">
        <v>2.5000000000000001E-4</v>
      </c>
      <c r="Y76" s="45">
        <v>2.5000000000000001E-4</v>
      </c>
      <c r="Z76" s="45">
        <v>2.5000000000000001E-4</v>
      </c>
      <c r="AA76" s="45">
        <v>2.7E-4</v>
      </c>
      <c r="AB76" s="45">
        <v>2.7E-4</v>
      </c>
      <c r="AC76" s="45">
        <v>2.7E-4</v>
      </c>
      <c r="AD76" s="45">
        <v>2.7E-4</v>
      </c>
      <c r="AE76" s="45">
        <v>2.7E-4</v>
      </c>
      <c r="AF76" s="45">
        <v>4.6999999999999999E-4</v>
      </c>
      <c r="AG76" s="45">
        <v>4.6999999999999999E-4</v>
      </c>
      <c r="AH76" s="45">
        <v>4.6999999999999999E-4</v>
      </c>
      <c r="AI76" s="45">
        <v>4.6999999999999999E-4</v>
      </c>
      <c r="AJ76" s="45">
        <v>4.6999999999999999E-4</v>
      </c>
      <c r="AK76" s="45">
        <v>9.6000000000000002E-4</v>
      </c>
      <c r="AL76" s="45">
        <v>9.6000000000000002E-4</v>
      </c>
      <c r="AM76" s="45">
        <v>9.6000000000000002E-4</v>
      </c>
      <c r="AN76" s="45">
        <v>9.6000000000000002E-4</v>
      </c>
      <c r="AO76" s="45">
        <v>9.6000000000000002E-4</v>
      </c>
      <c r="AP76" s="45">
        <v>1.73E-3</v>
      </c>
      <c r="AQ76" s="45">
        <v>1.73E-3</v>
      </c>
      <c r="AR76" s="45">
        <v>1.73E-3</v>
      </c>
      <c r="AS76" s="45">
        <v>1.73E-3</v>
      </c>
      <c r="AT76" s="45">
        <v>1.73E-3</v>
      </c>
      <c r="AU76" s="45">
        <v>3.4199999999999999E-3</v>
      </c>
      <c r="AV76" s="45">
        <v>3.4199999999999999E-3</v>
      </c>
      <c r="AW76" s="45">
        <v>3.4199999999999999E-3</v>
      </c>
      <c r="AX76" s="45">
        <v>3.4199999999999999E-3</v>
      </c>
      <c r="AY76" s="45">
        <v>3.4199999999999999E-3</v>
      </c>
      <c r="AZ76" s="45">
        <v>5.7800000000000004E-3</v>
      </c>
      <c r="BA76" s="45">
        <v>5.7800000000000004E-3</v>
      </c>
      <c r="BB76" s="45">
        <v>5.7800000000000004E-3</v>
      </c>
      <c r="BC76" s="45">
        <v>5.7800000000000004E-3</v>
      </c>
      <c r="BD76" s="45">
        <v>5.7800000000000004E-3</v>
      </c>
      <c r="BE76" s="45">
        <v>7.7499999999999999E-3</v>
      </c>
      <c r="BF76" s="45">
        <v>7.7499999999999999E-3</v>
      </c>
      <c r="BG76" s="45">
        <v>7.7499999999999999E-3</v>
      </c>
      <c r="BH76" s="45">
        <v>7.7499999999999999E-3</v>
      </c>
      <c r="BI76" s="45">
        <v>7.7499999999999999E-3</v>
      </c>
      <c r="BJ76" s="45">
        <v>1.124E-2</v>
      </c>
      <c r="BK76" s="45">
        <v>1.124E-2</v>
      </c>
      <c r="BL76" s="45">
        <v>1.124E-2</v>
      </c>
      <c r="BM76" s="45">
        <v>1.124E-2</v>
      </c>
      <c r="BN76" s="45">
        <v>1.124E-2</v>
      </c>
      <c r="BO76" s="45">
        <v>1.5970000000000002E-2</v>
      </c>
      <c r="BP76" s="45">
        <v>1.5970000000000002E-2</v>
      </c>
      <c r="BQ76" s="45">
        <v>1.5970000000000002E-2</v>
      </c>
      <c r="BR76" s="45">
        <v>1.5970000000000002E-2</v>
      </c>
      <c r="BS76" s="45">
        <v>1.5970000000000002E-2</v>
      </c>
      <c r="BT76" s="45">
        <v>2.58E-2</v>
      </c>
      <c r="BU76" s="45">
        <v>2.58E-2</v>
      </c>
      <c r="BV76" s="45">
        <v>2.58E-2</v>
      </c>
      <c r="BW76" s="45">
        <v>2.58E-2</v>
      </c>
      <c r="BX76" s="45">
        <v>2.58E-2</v>
      </c>
      <c r="BY76" s="45">
        <v>4.48E-2</v>
      </c>
      <c r="BZ76" s="45">
        <v>4.48E-2</v>
      </c>
      <c r="CA76" s="45">
        <v>4.48E-2</v>
      </c>
      <c r="CB76" s="45">
        <v>4.48E-2</v>
      </c>
      <c r="CC76" s="45">
        <v>4.48E-2</v>
      </c>
      <c r="CD76" s="45">
        <v>8.133E-2</v>
      </c>
      <c r="CE76" s="45">
        <v>8.133E-2</v>
      </c>
      <c r="CF76" s="45">
        <v>8.133E-2</v>
      </c>
      <c r="CG76" s="45">
        <v>8.133E-2</v>
      </c>
      <c r="CH76" s="45">
        <v>8.133E-2</v>
      </c>
      <c r="CI76" s="45">
        <v>0.13977999999999999</v>
      </c>
      <c r="CJ76" s="45">
        <v>0.13977999999999999</v>
      </c>
      <c r="CK76" s="45">
        <v>0.13977999999999999</v>
      </c>
      <c r="CL76" s="45">
        <v>0.13977999999999999</v>
      </c>
      <c r="CM76" s="45">
        <v>0.13977999999999999</v>
      </c>
      <c r="CN76" s="45">
        <v>0.22739999999999999</v>
      </c>
      <c r="CO76" s="45">
        <v>0.22739999999999999</v>
      </c>
      <c r="CP76" s="45">
        <v>0.22739999999999999</v>
      </c>
      <c r="CQ76" s="45">
        <v>0.22739999999999999</v>
      </c>
      <c r="CR76" s="45">
        <v>0.22739999999999999</v>
      </c>
      <c r="CS76" s="45">
        <v>0.35022999999999999</v>
      </c>
      <c r="CT76" s="45">
        <v>0.35022999999999999</v>
      </c>
      <c r="CU76" s="45">
        <v>0.35022999999999999</v>
      </c>
      <c r="CV76" s="45">
        <v>0.35022999999999999</v>
      </c>
      <c r="CW76" s="45">
        <v>0.35022999999999999</v>
      </c>
      <c r="CX76" s="45">
        <v>1</v>
      </c>
    </row>
    <row r="77" spans="1:102" ht="14.25" customHeight="1" x14ac:dyDescent="0.3">
      <c r="A77" s="45" t="s">
        <v>272</v>
      </c>
      <c r="B77" s="45">
        <v>9.7912499999999996E-3</v>
      </c>
      <c r="C77" s="45">
        <v>3.5649999999999999E-4</v>
      </c>
      <c r="D77" s="45">
        <v>3.5649999999999999E-4</v>
      </c>
      <c r="E77" s="45">
        <v>3.5649999999999999E-4</v>
      </c>
      <c r="F77" s="45">
        <v>3.5649999999999999E-4</v>
      </c>
      <c r="G77" s="45">
        <v>1.7899999999999999E-4</v>
      </c>
      <c r="H77" s="45">
        <v>1.7899999999999999E-4</v>
      </c>
      <c r="I77" s="45">
        <v>1.7899999999999999E-4</v>
      </c>
      <c r="J77" s="45">
        <v>1.7899999999999999E-4</v>
      </c>
      <c r="K77" s="45">
        <v>1.7899999999999999E-4</v>
      </c>
      <c r="L77" s="45">
        <v>1.8075E-4</v>
      </c>
      <c r="M77" s="45">
        <v>1.8075E-4</v>
      </c>
      <c r="N77" s="45">
        <v>1.8075E-4</v>
      </c>
      <c r="O77" s="45">
        <v>1.8075E-4</v>
      </c>
      <c r="P77" s="45">
        <v>1.8075E-4</v>
      </c>
      <c r="Q77" s="45">
        <v>3.0775000000000003E-4</v>
      </c>
      <c r="R77" s="45">
        <v>3.0775000000000003E-4</v>
      </c>
      <c r="S77" s="45">
        <v>3.0775000000000003E-4</v>
      </c>
      <c r="T77" s="45">
        <v>3.0775000000000003E-4</v>
      </c>
      <c r="U77" s="45">
        <v>3.0775000000000003E-4</v>
      </c>
      <c r="V77" s="45">
        <v>4.2025E-4</v>
      </c>
      <c r="W77" s="45">
        <v>4.2025E-4</v>
      </c>
      <c r="X77" s="45">
        <v>4.2025E-4</v>
      </c>
      <c r="Y77" s="45">
        <v>4.2025E-4</v>
      </c>
      <c r="Z77" s="45">
        <v>4.2025E-4</v>
      </c>
      <c r="AA77" s="45">
        <v>5.2674999999999998E-4</v>
      </c>
      <c r="AB77" s="45">
        <v>5.2674999999999998E-4</v>
      </c>
      <c r="AC77" s="45">
        <v>5.2674999999999998E-4</v>
      </c>
      <c r="AD77" s="45">
        <v>5.2674999999999998E-4</v>
      </c>
      <c r="AE77" s="45">
        <v>5.2674999999999998E-4</v>
      </c>
      <c r="AF77" s="45">
        <v>7.3850000000000001E-4</v>
      </c>
      <c r="AG77" s="45">
        <v>7.3850000000000001E-4</v>
      </c>
      <c r="AH77" s="45">
        <v>7.3850000000000001E-4</v>
      </c>
      <c r="AI77" s="45">
        <v>7.3850000000000001E-4</v>
      </c>
      <c r="AJ77" s="45">
        <v>7.3850000000000001E-4</v>
      </c>
      <c r="AK77" s="45">
        <v>1.0690000000000001E-3</v>
      </c>
      <c r="AL77" s="45">
        <v>1.0690000000000001E-3</v>
      </c>
      <c r="AM77" s="45">
        <v>1.0690000000000001E-3</v>
      </c>
      <c r="AN77" s="45">
        <v>1.0690000000000001E-3</v>
      </c>
      <c r="AO77" s="45">
        <v>1.0690000000000001E-3</v>
      </c>
      <c r="AP77" s="45">
        <v>1.622E-3</v>
      </c>
      <c r="AQ77" s="45">
        <v>1.622E-3</v>
      </c>
      <c r="AR77" s="45">
        <v>1.622E-3</v>
      </c>
      <c r="AS77" s="45">
        <v>1.622E-3</v>
      </c>
      <c r="AT77" s="45">
        <v>1.622E-3</v>
      </c>
      <c r="AU77" s="45">
        <v>2.5685E-3</v>
      </c>
      <c r="AV77" s="45">
        <v>2.5685E-3</v>
      </c>
      <c r="AW77" s="45">
        <v>2.5685E-3</v>
      </c>
      <c r="AX77" s="45">
        <v>2.5685E-3</v>
      </c>
      <c r="AY77" s="45">
        <v>2.5685E-3</v>
      </c>
      <c r="AZ77" s="45">
        <v>4.117E-3</v>
      </c>
      <c r="BA77" s="45">
        <v>4.117E-3</v>
      </c>
      <c r="BB77" s="45">
        <v>4.117E-3</v>
      </c>
      <c r="BC77" s="45">
        <v>4.117E-3</v>
      </c>
      <c r="BD77" s="45">
        <v>4.117E-3</v>
      </c>
      <c r="BE77" s="45">
        <v>6.4475000000000001E-3</v>
      </c>
      <c r="BF77" s="45">
        <v>6.4475000000000001E-3</v>
      </c>
      <c r="BG77" s="45">
        <v>6.4475000000000001E-3</v>
      </c>
      <c r="BH77" s="45">
        <v>6.4475000000000001E-3</v>
      </c>
      <c r="BI77" s="45">
        <v>6.4475000000000001E-3</v>
      </c>
      <c r="BJ77" s="45">
        <v>9.7327500000000001E-3</v>
      </c>
      <c r="BK77" s="45">
        <v>9.7327500000000001E-3</v>
      </c>
      <c r="BL77" s="45">
        <v>9.7327500000000001E-3</v>
      </c>
      <c r="BM77" s="45">
        <v>9.7327500000000001E-3</v>
      </c>
      <c r="BN77" s="45">
        <v>9.7327500000000001E-3</v>
      </c>
      <c r="BO77" s="45">
        <v>1.5950249999999999E-2</v>
      </c>
      <c r="BP77" s="45">
        <v>1.5950249999999999E-2</v>
      </c>
      <c r="BQ77" s="45">
        <v>1.5950249999999999E-2</v>
      </c>
      <c r="BR77" s="45">
        <v>1.5950249999999999E-2</v>
      </c>
      <c r="BS77" s="45">
        <v>1.5950249999999999E-2</v>
      </c>
      <c r="BT77" s="45">
        <v>2.6643500000000001E-2</v>
      </c>
      <c r="BU77" s="45">
        <v>2.6643500000000001E-2</v>
      </c>
      <c r="BV77" s="45">
        <v>2.6643500000000001E-2</v>
      </c>
      <c r="BW77" s="45">
        <v>2.6643500000000001E-2</v>
      </c>
      <c r="BX77" s="45">
        <v>2.6643500000000001E-2</v>
      </c>
      <c r="BY77" s="45">
        <v>4.6877250000000002E-2</v>
      </c>
      <c r="BZ77" s="45">
        <v>4.6877250000000002E-2</v>
      </c>
      <c r="CA77" s="45">
        <v>4.6877250000000002E-2</v>
      </c>
      <c r="CB77" s="45">
        <v>4.6877250000000002E-2</v>
      </c>
      <c r="CC77" s="45">
        <v>4.6877250000000002E-2</v>
      </c>
      <c r="CD77" s="45">
        <v>8.3014249999999998E-2</v>
      </c>
      <c r="CE77" s="45">
        <v>8.3014249999999998E-2</v>
      </c>
      <c r="CF77" s="45">
        <v>8.3014249999999998E-2</v>
      </c>
      <c r="CG77" s="45">
        <v>8.3014249999999998E-2</v>
      </c>
      <c r="CH77" s="45">
        <v>8.3014249999999998E-2</v>
      </c>
      <c r="CI77" s="45">
        <v>0.14132575</v>
      </c>
      <c r="CJ77" s="45">
        <v>0.14132575</v>
      </c>
      <c r="CK77" s="45">
        <v>0.14132575</v>
      </c>
      <c r="CL77" s="45">
        <v>0.14132575</v>
      </c>
      <c r="CM77" s="45">
        <v>0.14132575</v>
      </c>
      <c r="CN77" s="45">
        <v>0.22859225</v>
      </c>
      <c r="CO77" s="45">
        <v>0.22859225</v>
      </c>
      <c r="CP77" s="45">
        <v>0.22859225</v>
      </c>
      <c r="CQ77" s="45">
        <v>0.22859225</v>
      </c>
      <c r="CR77" s="45">
        <v>0.22859225</v>
      </c>
      <c r="CS77" s="45">
        <v>0.34928749999999997</v>
      </c>
      <c r="CT77" s="45">
        <v>0.34928749999999997</v>
      </c>
      <c r="CU77" s="45">
        <v>0.34928749999999997</v>
      </c>
      <c r="CV77" s="45">
        <v>0.34928749999999997</v>
      </c>
      <c r="CW77" s="45">
        <v>0.34928749999999997</v>
      </c>
      <c r="CX77" s="45">
        <v>1</v>
      </c>
    </row>
    <row r="78" spans="1:102" ht="14.25" customHeight="1" x14ac:dyDescent="0.3">
      <c r="A78" s="45" t="s">
        <v>274</v>
      </c>
      <c r="B78" s="45">
        <v>5.2699999999999997E-2</v>
      </c>
      <c r="C78" s="45">
        <v>5.11E-3</v>
      </c>
      <c r="D78" s="45">
        <v>5.11E-3</v>
      </c>
      <c r="E78" s="45">
        <v>5.11E-3</v>
      </c>
      <c r="F78" s="45">
        <v>5.11E-3</v>
      </c>
      <c r="G78" s="45">
        <v>1.4300000000000001E-3</v>
      </c>
      <c r="H78" s="45">
        <v>1.4300000000000001E-3</v>
      </c>
      <c r="I78" s="45">
        <v>1.4300000000000001E-3</v>
      </c>
      <c r="J78" s="45">
        <v>1.4300000000000001E-3</v>
      </c>
      <c r="K78" s="45">
        <v>1.4300000000000001E-3</v>
      </c>
      <c r="L78" s="45">
        <v>1.0200000000000001E-3</v>
      </c>
      <c r="M78" s="45">
        <v>1.0200000000000001E-3</v>
      </c>
      <c r="N78" s="45">
        <v>1.0200000000000001E-3</v>
      </c>
      <c r="O78" s="45">
        <v>1.0200000000000001E-3</v>
      </c>
      <c r="P78" s="45">
        <v>1.0200000000000001E-3</v>
      </c>
      <c r="Q78" s="45">
        <v>1.58E-3</v>
      </c>
      <c r="R78" s="45">
        <v>1.58E-3</v>
      </c>
      <c r="S78" s="45">
        <v>1.58E-3</v>
      </c>
      <c r="T78" s="45">
        <v>1.58E-3</v>
      </c>
      <c r="U78" s="45">
        <v>1.58E-3</v>
      </c>
      <c r="V78" s="45">
        <v>2.1199999999999999E-3</v>
      </c>
      <c r="W78" s="45">
        <v>2.1199999999999999E-3</v>
      </c>
      <c r="X78" s="45">
        <v>2.1199999999999999E-3</v>
      </c>
      <c r="Y78" s="45">
        <v>2.1199999999999999E-3</v>
      </c>
      <c r="Z78" s="45">
        <v>2.1199999999999999E-3</v>
      </c>
      <c r="AA78" s="45">
        <v>1.98E-3</v>
      </c>
      <c r="AB78" s="45">
        <v>1.98E-3</v>
      </c>
      <c r="AC78" s="45">
        <v>1.98E-3</v>
      </c>
      <c r="AD78" s="45">
        <v>1.98E-3</v>
      </c>
      <c r="AE78" s="45">
        <v>1.98E-3</v>
      </c>
      <c r="AF78" s="45">
        <v>2.2399999999999998E-3</v>
      </c>
      <c r="AG78" s="45">
        <v>2.2399999999999998E-3</v>
      </c>
      <c r="AH78" s="45">
        <v>2.2399999999999998E-3</v>
      </c>
      <c r="AI78" s="45">
        <v>2.2399999999999998E-3</v>
      </c>
      <c r="AJ78" s="45">
        <v>2.2399999999999998E-3</v>
      </c>
      <c r="AK78" s="45">
        <v>2.64E-3</v>
      </c>
      <c r="AL78" s="45">
        <v>2.64E-3</v>
      </c>
      <c r="AM78" s="45">
        <v>2.64E-3</v>
      </c>
      <c r="AN78" s="45">
        <v>2.64E-3</v>
      </c>
      <c r="AO78" s="45">
        <v>2.64E-3</v>
      </c>
      <c r="AP78" s="45">
        <v>3.3700000000000002E-3</v>
      </c>
      <c r="AQ78" s="45">
        <v>3.3700000000000002E-3</v>
      </c>
      <c r="AR78" s="45">
        <v>3.3700000000000002E-3</v>
      </c>
      <c r="AS78" s="45">
        <v>3.3700000000000002E-3</v>
      </c>
      <c r="AT78" s="45">
        <v>3.3700000000000002E-3</v>
      </c>
      <c r="AU78" s="45">
        <v>4.5900000000000003E-3</v>
      </c>
      <c r="AV78" s="45">
        <v>4.5900000000000003E-3</v>
      </c>
      <c r="AW78" s="45">
        <v>4.5900000000000003E-3</v>
      </c>
      <c r="AX78" s="45">
        <v>4.5900000000000003E-3</v>
      </c>
      <c r="AY78" s="45">
        <v>4.5900000000000003E-3</v>
      </c>
      <c r="AZ78" s="45">
        <v>6.7400000000000003E-3</v>
      </c>
      <c r="BA78" s="45">
        <v>6.7400000000000003E-3</v>
      </c>
      <c r="BB78" s="45">
        <v>6.7400000000000003E-3</v>
      </c>
      <c r="BC78" s="45">
        <v>6.7400000000000003E-3</v>
      </c>
      <c r="BD78" s="45">
        <v>6.7400000000000003E-3</v>
      </c>
      <c r="BE78" s="45">
        <v>1.1639999999999999E-2</v>
      </c>
      <c r="BF78" s="45">
        <v>1.1639999999999999E-2</v>
      </c>
      <c r="BG78" s="45">
        <v>1.1639999999999999E-2</v>
      </c>
      <c r="BH78" s="45">
        <v>1.1639999999999999E-2</v>
      </c>
      <c r="BI78" s="45">
        <v>1.1639999999999999E-2</v>
      </c>
      <c r="BJ78" s="45">
        <v>2.103E-2</v>
      </c>
      <c r="BK78" s="45">
        <v>2.103E-2</v>
      </c>
      <c r="BL78" s="45">
        <v>2.103E-2</v>
      </c>
      <c r="BM78" s="45">
        <v>2.103E-2</v>
      </c>
      <c r="BN78" s="45">
        <v>2.103E-2</v>
      </c>
      <c r="BO78" s="45">
        <v>3.2340000000000001E-2</v>
      </c>
      <c r="BP78" s="45">
        <v>3.2340000000000001E-2</v>
      </c>
      <c r="BQ78" s="45">
        <v>3.2340000000000001E-2</v>
      </c>
      <c r="BR78" s="45">
        <v>3.2340000000000001E-2</v>
      </c>
      <c r="BS78" s="45">
        <v>3.2340000000000001E-2</v>
      </c>
      <c r="BT78" s="45">
        <v>5.6070000000000002E-2</v>
      </c>
      <c r="BU78" s="45">
        <v>5.6070000000000002E-2</v>
      </c>
      <c r="BV78" s="45">
        <v>5.6070000000000002E-2</v>
      </c>
      <c r="BW78" s="45">
        <v>5.6070000000000002E-2</v>
      </c>
      <c r="BX78" s="45">
        <v>5.6070000000000002E-2</v>
      </c>
      <c r="BY78" s="45">
        <v>7.8700000000000006E-2</v>
      </c>
      <c r="BZ78" s="45">
        <v>7.8700000000000006E-2</v>
      </c>
      <c r="CA78" s="45">
        <v>7.8700000000000006E-2</v>
      </c>
      <c r="CB78" s="45">
        <v>7.8700000000000006E-2</v>
      </c>
      <c r="CC78" s="45">
        <v>7.8700000000000006E-2</v>
      </c>
      <c r="CD78" s="45">
        <v>0.12099</v>
      </c>
      <c r="CE78" s="45">
        <v>0.12099</v>
      </c>
      <c r="CF78" s="45">
        <v>0.12099</v>
      </c>
      <c r="CG78" s="45">
        <v>0.12099</v>
      </c>
      <c r="CH78" s="45">
        <v>0.12099</v>
      </c>
      <c r="CI78" s="45">
        <v>0.18182000000000001</v>
      </c>
      <c r="CJ78" s="45">
        <v>0.18182000000000001</v>
      </c>
      <c r="CK78" s="45">
        <v>0.18182000000000001</v>
      </c>
      <c r="CL78" s="45">
        <v>0.18182000000000001</v>
      </c>
      <c r="CM78" s="45">
        <v>0.18182000000000001</v>
      </c>
      <c r="CN78" s="45">
        <v>0.2671</v>
      </c>
      <c r="CO78" s="45">
        <v>0.2671</v>
      </c>
      <c r="CP78" s="45">
        <v>0.2671</v>
      </c>
      <c r="CQ78" s="45">
        <v>0.2671</v>
      </c>
      <c r="CR78" s="45">
        <v>0.2671</v>
      </c>
      <c r="CS78" s="45">
        <v>0.38355</v>
      </c>
      <c r="CT78" s="45">
        <v>0.38355</v>
      </c>
      <c r="CU78" s="45">
        <v>0.38355</v>
      </c>
      <c r="CV78" s="45">
        <v>0.38355</v>
      </c>
      <c r="CW78" s="45">
        <v>0.38355</v>
      </c>
      <c r="CX78" s="45">
        <v>1</v>
      </c>
    </row>
    <row r="79" spans="1:102" ht="14.25" customHeight="1" x14ac:dyDescent="0.3">
      <c r="A79" s="45" t="s">
        <v>276</v>
      </c>
      <c r="B79" s="45">
        <v>2.7400000000000001E-2</v>
      </c>
      <c r="C79" s="45">
        <v>2.1800000000000001E-3</v>
      </c>
      <c r="D79" s="45">
        <v>2.1800000000000001E-3</v>
      </c>
      <c r="E79" s="45">
        <v>2.1800000000000001E-3</v>
      </c>
      <c r="F79" s="45">
        <v>2.1800000000000001E-3</v>
      </c>
      <c r="G79" s="45">
        <v>6.4999999999999997E-4</v>
      </c>
      <c r="H79" s="45">
        <v>6.4999999999999997E-4</v>
      </c>
      <c r="I79" s="45">
        <v>6.4999999999999997E-4</v>
      </c>
      <c r="J79" s="45">
        <v>6.4999999999999997E-4</v>
      </c>
      <c r="K79" s="45">
        <v>6.4999999999999997E-4</v>
      </c>
      <c r="L79" s="45">
        <v>5.0000000000000001E-4</v>
      </c>
      <c r="M79" s="45">
        <v>5.0000000000000001E-4</v>
      </c>
      <c r="N79" s="45">
        <v>5.0000000000000001E-4</v>
      </c>
      <c r="O79" s="45">
        <v>5.0000000000000001E-4</v>
      </c>
      <c r="P79" s="45">
        <v>5.0000000000000001E-4</v>
      </c>
      <c r="Q79" s="45">
        <v>8.3000000000000001E-4</v>
      </c>
      <c r="R79" s="45">
        <v>8.3000000000000001E-4</v>
      </c>
      <c r="S79" s="45">
        <v>8.3000000000000001E-4</v>
      </c>
      <c r="T79" s="45">
        <v>8.3000000000000001E-4</v>
      </c>
      <c r="U79" s="45">
        <v>8.3000000000000001E-4</v>
      </c>
      <c r="V79" s="45">
        <v>1.0399999999999999E-3</v>
      </c>
      <c r="W79" s="45">
        <v>1.0399999999999999E-3</v>
      </c>
      <c r="X79" s="45">
        <v>1.0399999999999999E-3</v>
      </c>
      <c r="Y79" s="45">
        <v>1.0399999999999999E-3</v>
      </c>
      <c r="Z79" s="45">
        <v>1.0399999999999999E-3</v>
      </c>
      <c r="AA79" s="45">
        <v>1.2099999999999999E-3</v>
      </c>
      <c r="AB79" s="45">
        <v>1.2099999999999999E-3</v>
      </c>
      <c r="AC79" s="45">
        <v>1.2099999999999999E-3</v>
      </c>
      <c r="AD79" s="45">
        <v>1.2099999999999999E-3</v>
      </c>
      <c r="AE79" s="45">
        <v>1.2099999999999999E-3</v>
      </c>
      <c r="AF79" s="45">
        <v>1.5399999999999999E-3</v>
      </c>
      <c r="AG79" s="45">
        <v>1.5399999999999999E-3</v>
      </c>
      <c r="AH79" s="45">
        <v>1.5399999999999999E-3</v>
      </c>
      <c r="AI79" s="45">
        <v>1.5399999999999999E-3</v>
      </c>
      <c r="AJ79" s="45">
        <v>1.5399999999999999E-3</v>
      </c>
      <c r="AK79" s="45">
        <v>2.1299999999999999E-3</v>
      </c>
      <c r="AL79" s="45">
        <v>2.1299999999999999E-3</v>
      </c>
      <c r="AM79" s="45">
        <v>2.1299999999999999E-3</v>
      </c>
      <c r="AN79" s="45">
        <v>2.1299999999999999E-3</v>
      </c>
      <c r="AO79" s="45">
        <v>2.1299999999999999E-3</v>
      </c>
      <c r="AP79" s="45">
        <v>3.0500000000000002E-3</v>
      </c>
      <c r="AQ79" s="45">
        <v>3.0500000000000002E-3</v>
      </c>
      <c r="AR79" s="45">
        <v>3.0500000000000002E-3</v>
      </c>
      <c r="AS79" s="45">
        <v>3.0500000000000002E-3</v>
      </c>
      <c r="AT79" s="45">
        <v>3.0500000000000002E-3</v>
      </c>
      <c r="AU79" s="45">
        <v>4.47E-3</v>
      </c>
      <c r="AV79" s="45">
        <v>4.47E-3</v>
      </c>
      <c r="AW79" s="45">
        <v>4.47E-3</v>
      </c>
      <c r="AX79" s="45">
        <v>4.47E-3</v>
      </c>
      <c r="AY79" s="45">
        <v>4.47E-3</v>
      </c>
      <c r="AZ79" s="45">
        <v>6.62E-3</v>
      </c>
      <c r="BA79" s="45">
        <v>6.62E-3</v>
      </c>
      <c r="BB79" s="45">
        <v>6.62E-3</v>
      </c>
      <c r="BC79" s="45">
        <v>6.62E-3</v>
      </c>
      <c r="BD79" s="45">
        <v>6.62E-3</v>
      </c>
      <c r="BE79" s="45">
        <v>9.92E-3</v>
      </c>
      <c r="BF79" s="45">
        <v>9.92E-3</v>
      </c>
      <c r="BG79" s="45">
        <v>9.92E-3</v>
      </c>
      <c r="BH79" s="45">
        <v>9.92E-3</v>
      </c>
      <c r="BI79" s="45">
        <v>9.92E-3</v>
      </c>
      <c r="BJ79" s="45">
        <v>1.524E-2</v>
      </c>
      <c r="BK79" s="45">
        <v>1.524E-2</v>
      </c>
      <c r="BL79" s="45">
        <v>1.524E-2</v>
      </c>
      <c r="BM79" s="45">
        <v>1.524E-2</v>
      </c>
      <c r="BN79" s="45">
        <v>1.524E-2</v>
      </c>
      <c r="BO79" s="45">
        <v>2.4760000000000001E-2</v>
      </c>
      <c r="BP79" s="45">
        <v>2.4760000000000001E-2</v>
      </c>
      <c r="BQ79" s="45">
        <v>2.4760000000000001E-2</v>
      </c>
      <c r="BR79" s="45">
        <v>2.4760000000000001E-2</v>
      </c>
      <c r="BS79" s="45">
        <v>2.4760000000000001E-2</v>
      </c>
      <c r="BT79" s="45">
        <v>4.197E-2</v>
      </c>
      <c r="BU79" s="45">
        <v>4.197E-2</v>
      </c>
      <c r="BV79" s="45">
        <v>4.197E-2</v>
      </c>
      <c r="BW79" s="45">
        <v>4.197E-2</v>
      </c>
      <c r="BX79" s="45">
        <v>4.197E-2</v>
      </c>
      <c r="BY79" s="45">
        <v>7.0889999999999995E-2</v>
      </c>
      <c r="BZ79" s="45">
        <v>7.0889999999999995E-2</v>
      </c>
      <c r="CA79" s="45">
        <v>7.0889999999999995E-2</v>
      </c>
      <c r="CB79" s="45">
        <v>7.0889999999999995E-2</v>
      </c>
      <c r="CC79" s="45">
        <v>7.0889999999999995E-2</v>
      </c>
      <c r="CD79" s="45">
        <v>0.11811000000000001</v>
      </c>
      <c r="CE79" s="45">
        <v>0.11811000000000001</v>
      </c>
      <c r="CF79" s="45">
        <v>0.11811000000000001</v>
      </c>
      <c r="CG79" s="45">
        <v>0.11811000000000001</v>
      </c>
      <c r="CH79" s="45">
        <v>0.11811000000000001</v>
      </c>
      <c r="CI79" s="45">
        <v>0.18745000000000001</v>
      </c>
      <c r="CJ79" s="45">
        <v>0.18745000000000001</v>
      </c>
      <c r="CK79" s="45">
        <v>0.18745000000000001</v>
      </c>
      <c r="CL79" s="45">
        <v>0.18745000000000001</v>
      </c>
      <c r="CM79" s="45">
        <v>0.18745000000000001</v>
      </c>
      <c r="CN79" s="45">
        <v>0.28336</v>
      </c>
      <c r="CO79" s="45">
        <v>0.28336</v>
      </c>
      <c r="CP79" s="45">
        <v>0.28336</v>
      </c>
      <c r="CQ79" s="45">
        <v>0.28336</v>
      </c>
      <c r="CR79" s="45">
        <v>0.28336</v>
      </c>
      <c r="CS79" s="45">
        <v>0.40798000000000001</v>
      </c>
      <c r="CT79" s="45">
        <v>0.40798000000000001</v>
      </c>
      <c r="CU79" s="45">
        <v>0.40798000000000001</v>
      </c>
      <c r="CV79" s="45">
        <v>0.40798000000000001</v>
      </c>
      <c r="CW79" s="45">
        <v>0.40798000000000001</v>
      </c>
      <c r="CX79" s="45">
        <v>1</v>
      </c>
    </row>
    <row r="80" spans="1:102" ht="14.25" customHeight="1" x14ac:dyDescent="0.3">
      <c r="A80" s="45" t="s">
        <v>278</v>
      </c>
      <c r="B80" s="45">
        <v>2.2630000000000001E-2</v>
      </c>
      <c r="C80" s="45">
        <v>1.14E-3</v>
      </c>
      <c r="D80" s="45">
        <v>1.14E-3</v>
      </c>
      <c r="E80" s="45">
        <v>1.14E-3</v>
      </c>
      <c r="F80" s="45">
        <v>1.14E-3</v>
      </c>
      <c r="G80" s="45">
        <v>3.6999999999999999E-4</v>
      </c>
      <c r="H80" s="45">
        <v>3.6999999999999999E-4</v>
      </c>
      <c r="I80" s="45">
        <v>3.6999999999999999E-4</v>
      </c>
      <c r="J80" s="45">
        <v>3.6999999999999999E-4</v>
      </c>
      <c r="K80" s="45">
        <v>3.6999999999999999E-4</v>
      </c>
      <c r="L80" s="45">
        <v>2.7999999999999998E-4</v>
      </c>
      <c r="M80" s="45">
        <v>2.7999999999999998E-4</v>
      </c>
      <c r="N80" s="45">
        <v>2.7999999999999998E-4</v>
      </c>
      <c r="O80" s="45">
        <v>2.7999999999999998E-4</v>
      </c>
      <c r="P80" s="45">
        <v>2.7999999999999998E-4</v>
      </c>
      <c r="Q80" s="45">
        <v>4.0999999999999999E-4</v>
      </c>
      <c r="R80" s="45">
        <v>4.0999999999999999E-4</v>
      </c>
      <c r="S80" s="45">
        <v>4.0999999999999999E-4</v>
      </c>
      <c r="T80" s="45">
        <v>4.0999999999999999E-4</v>
      </c>
      <c r="U80" s="45">
        <v>4.0999999999999999E-4</v>
      </c>
      <c r="V80" s="45">
        <v>5.0000000000000001E-4</v>
      </c>
      <c r="W80" s="45">
        <v>5.0000000000000001E-4</v>
      </c>
      <c r="X80" s="45">
        <v>5.0000000000000001E-4</v>
      </c>
      <c r="Y80" s="45">
        <v>5.0000000000000001E-4</v>
      </c>
      <c r="Z80" s="45">
        <v>5.0000000000000001E-4</v>
      </c>
      <c r="AA80" s="45">
        <v>6.2E-4</v>
      </c>
      <c r="AB80" s="45">
        <v>6.2E-4</v>
      </c>
      <c r="AC80" s="45">
        <v>6.2E-4</v>
      </c>
      <c r="AD80" s="45">
        <v>6.2E-4</v>
      </c>
      <c r="AE80" s="45">
        <v>6.2E-4</v>
      </c>
      <c r="AF80" s="45">
        <v>8.1999999999999998E-4</v>
      </c>
      <c r="AG80" s="45">
        <v>8.1999999999999998E-4</v>
      </c>
      <c r="AH80" s="45">
        <v>8.1999999999999998E-4</v>
      </c>
      <c r="AI80" s="45">
        <v>8.1999999999999998E-4</v>
      </c>
      <c r="AJ80" s="45">
        <v>8.1999999999999998E-4</v>
      </c>
      <c r="AK80" s="45">
        <v>1.17E-3</v>
      </c>
      <c r="AL80" s="45">
        <v>1.17E-3</v>
      </c>
      <c r="AM80" s="45">
        <v>1.17E-3</v>
      </c>
      <c r="AN80" s="45">
        <v>1.17E-3</v>
      </c>
      <c r="AO80" s="45">
        <v>1.17E-3</v>
      </c>
      <c r="AP80" s="45">
        <v>1.75E-3</v>
      </c>
      <c r="AQ80" s="45">
        <v>1.75E-3</v>
      </c>
      <c r="AR80" s="45">
        <v>1.75E-3</v>
      </c>
      <c r="AS80" s="45">
        <v>1.75E-3</v>
      </c>
      <c r="AT80" s="45">
        <v>1.75E-3</v>
      </c>
      <c r="AU80" s="45">
        <v>2.7200000000000002E-3</v>
      </c>
      <c r="AV80" s="45">
        <v>2.7200000000000002E-3</v>
      </c>
      <c r="AW80" s="45">
        <v>2.7200000000000002E-3</v>
      </c>
      <c r="AX80" s="45">
        <v>2.7200000000000002E-3</v>
      </c>
      <c r="AY80" s="45">
        <v>2.7200000000000002E-3</v>
      </c>
      <c r="AZ80" s="45">
        <v>4.2100000000000002E-3</v>
      </c>
      <c r="BA80" s="45">
        <v>4.2100000000000002E-3</v>
      </c>
      <c r="BB80" s="45">
        <v>4.2100000000000002E-3</v>
      </c>
      <c r="BC80" s="45">
        <v>4.2100000000000002E-3</v>
      </c>
      <c r="BD80" s="45">
        <v>4.2100000000000002E-3</v>
      </c>
      <c r="BE80" s="45">
        <v>6.5700000000000003E-3</v>
      </c>
      <c r="BF80" s="45">
        <v>6.5700000000000003E-3</v>
      </c>
      <c r="BG80" s="45">
        <v>6.5700000000000003E-3</v>
      </c>
      <c r="BH80" s="45">
        <v>6.5700000000000003E-3</v>
      </c>
      <c r="BI80" s="45">
        <v>6.5700000000000003E-3</v>
      </c>
      <c r="BJ80" s="45">
        <v>1.068E-2</v>
      </c>
      <c r="BK80" s="45">
        <v>1.068E-2</v>
      </c>
      <c r="BL80" s="45">
        <v>1.068E-2</v>
      </c>
      <c r="BM80" s="45">
        <v>1.068E-2</v>
      </c>
      <c r="BN80" s="45">
        <v>1.068E-2</v>
      </c>
      <c r="BO80" s="45">
        <v>1.8350000000000002E-2</v>
      </c>
      <c r="BP80" s="45">
        <v>1.8350000000000002E-2</v>
      </c>
      <c r="BQ80" s="45">
        <v>1.8350000000000002E-2</v>
      </c>
      <c r="BR80" s="45">
        <v>1.8350000000000002E-2</v>
      </c>
      <c r="BS80" s="45">
        <v>1.8350000000000002E-2</v>
      </c>
      <c r="BT80" s="45">
        <v>3.3029999999999997E-2</v>
      </c>
      <c r="BU80" s="45">
        <v>3.3029999999999997E-2</v>
      </c>
      <c r="BV80" s="45">
        <v>3.3029999999999997E-2</v>
      </c>
      <c r="BW80" s="45">
        <v>3.3029999999999997E-2</v>
      </c>
      <c r="BX80" s="45">
        <v>3.3029999999999997E-2</v>
      </c>
      <c r="BY80" s="45">
        <v>5.9760000000000001E-2</v>
      </c>
      <c r="BZ80" s="45">
        <v>5.9760000000000001E-2</v>
      </c>
      <c r="CA80" s="45">
        <v>5.9760000000000001E-2</v>
      </c>
      <c r="CB80" s="45">
        <v>5.9760000000000001E-2</v>
      </c>
      <c r="CC80" s="45">
        <v>5.9760000000000001E-2</v>
      </c>
      <c r="CD80" s="45">
        <v>0.10571</v>
      </c>
      <c r="CE80" s="45">
        <v>0.10571</v>
      </c>
      <c r="CF80" s="45">
        <v>0.10571</v>
      </c>
      <c r="CG80" s="45">
        <v>0.10571</v>
      </c>
      <c r="CH80" s="45">
        <v>0.10571</v>
      </c>
      <c r="CI80" s="45">
        <v>0.17571999999999999</v>
      </c>
      <c r="CJ80" s="45">
        <v>0.17571999999999999</v>
      </c>
      <c r="CK80" s="45">
        <v>0.17571999999999999</v>
      </c>
      <c r="CL80" s="45">
        <v>0.17571999999999999</v>
      </c>
      <c r="CM80" s="45">
        <v>0.17571999999999999</v>
      </c>
      <c r="CN80" s="45">
        <v>0.27445000000000003</v>
      </c>
      <c r="CO80" s="45">
        <v>0.27445000000000003</v>
      </c>
      <c r="CP80" s="45">
        <v>0.27445000000000003</v>
      </c>
      <c r="CQ80" s="45">
        <v>0.27445000000000003</v>
      </c>
      <c r="CR80" s="45">
        <v>0.27445000000000003</v>
      </c>
      <c r="CS80" s="45">
        <v>0.40278999999999998</v>
      </c>
      <c r="CT80" s="45">
        <v>0.40278999999999998</v>
      </c>
      <c r="CU80" s="45">
        <v>0.40278999999999998</v>
      </c>
      <c r="CV80" s="45">
        <v>0.40278999999999998</v>
      </c>
      <c r="CW80" s="45">
        <v>0.40278999999999998</v>
      </c>
      <c r="CX80" s="45">
        <v>1</v>
      </c>
    </row>
    <row r="81" spans="1:102" ht="14.25" customHeight="1" x14ac:dyDescent="0.3">
      <c r="A81" s="45" t="s">
        <v>280</v>
      </c>
      <c r="B81" s="45">
        <v>3.3660000000000002E-2</v>
      </c>
      <c r="C81" s="45">
        <v>1.9599999999999999E-3</v>
      </c>
      <c r="D81" s="45">
        <v>1.9599999999999999E-3</v>
      </c>
      <c r="E81" s="45">
        <v>1.9599999999999999E-3</v>
      </c>
      <c r="F81" s="45">
        <v>1.9599999999999999E-3</v>
      </c>
      <c r="G81" s="45">
        <v>8.4999999999999995E-4</v>
      </c>
      <c r="H81" s="45">
        <v>8.4999999999999995E-4</v>
      </c>
      <c r="I81" s="45">
        <v>8.4999999999999995E-4</v>
      </c>
      <c r="J81" s="45">
        <v>8.4999999999999995E-4</v>
      </c>
      <c r="K81" s="45">
        <v>8.4999999999999995E-4</v>
      </c>
      <c r="L81" s="45">
        <v>6.9999999999999999E-4</v>
      </c>
      <c r="M81" s="45">
        <v>6.9999999999999999E-4</v>
      </c>
      <c r="N81" s="45">
        <v>6.9999999999999999E-4</v>
      </c>
      <c r="O81" s="45">
        <v>6.9999999999999999E-4</v>
      </c>
      <c r="P81" s="45">
        <v>6.9999999999999999E-4</v>
      </c>
      <c r="Q81" s="45">
        <v>8.4000000000000003E-4</v>
      </c>
      <c r="R81" s="45">
        <v>8.4000000000000003E-4</v>
      </c>
      <c r="S81" s="45">
        <v>8.4000000000000003E-4</v>
      </c>
      <c r="T81" s="45">
        <v>8.4000000000000003E-4</v>
      </c>
      <c r="U81" s="45">
        <v>8.4000000000000003E-4</v>
      </c>
      <c r="V81" s="45">
        <v>1.08E-3</v>
      </c>
      <c r="W81" s="45">
        <v>1.08E-3</v>
      </c>
      <c r="X81" s="45">
        <v>1.08E-3</v>
      </c>
      <c r="Y81" s="45">
        <v>1.08E-3</v>
      </c>
      <c r="Z81" s="45">
        <v>1.08E-3</v>
      </c>
      <c r="AA81" s="45">
        <v>1.2800000000000001E-3</v>
      </c>
      <c r="AB81" s="45">
        <v>1.2800000000000001E-3</v>
      </c>
      <c r="AC81" s="45">
        <v>1.2800000000000001E-3</v>
      </c>
      <c r="AD81" s="45">
        <v>1.2800000000000001E-3</v>
      </c>
      <c r="AE81" s="45">
        <v>1.2800000000000001E-3</v>
      </c>
      <c r="AF81" s="45">
        <v>1.6199999999999999E-3</v>
      </c>
      <c r="AG81" s="45">
        <v>1.6199999999999999E-3</v>
      </c>
      <c r="AH81" s="45">
        <v>1.6199999999999999E-3</v>
      </c>
      <c r="AI81" s="45">
        <v>1.6199999999999999E-3</v>
      </c>
      <c r="AJ81" s="45">
        <v>1.6199999999999999E-3</v>
      </c>
      <c r="AK81" s="45">
        <v>2.2100000000000002E-3</v>
      </c>
      <c r="AL81" s="45">
        <v>2.2100000000000002E-3</v>
      </c>
      <c r="AM81" s="45">
        <v>2.2100000000000002E-3</v>
      </c>
      <c r="AN81" s="45">
        <v>2.2100000000000002E-3</v>
      </c>
      <c r="AO81" s="45">
        <v>2.2100000000000002E-3</v>
      </c>
      <c r="AP81" s="45">
        <v>3.1199999999999999E-3</v>
      </c>
      <c r="AQ81" s="45">
        <v>3.1199999999999999E-3</v>
      </c>
      <c r="AR81" s="45">
        <v>3.1199999999999999E-3</v>
      </c>
      <c r="AS81" s="45">
        <v>3.1199999999999999E-3</v>
      </c>
      <c r="AT81" s="45">
        <v>3.1199999999999999E-3</v>
      </c>
      <c r="AU81" s="45">
        <v>4.5599999999999998E-3</v>
      </c>
      <c r="AV81" s="45">
        <v>4.5599999999999998E-3</v>
      </c>
      <c r="AW81" s="45">
        <v>4.5599999999999998E-3</v>
      </c>
      <c r="AX81" s="45">
        <v>4.5599999999999998E-3</v>
      </c>
      <c r="AY81" s="45">
        <v>4.5599999999999998E-3</v>
      </c>
      <c r="AZ81" s="45">
        <v>6.7099999999999998E-3</v>
      </c>
      <c r="BA81" s="45">
        <v>6.7099999999999998E-3</v>
      </c>
      <c r="BB81" s="45">
        <v>6.7099999999999998E-3</v>
      </c>
      <c r="BC81" s="45">
        <v>6.7099999999999998E-3</v>
      </c>
      <c r="BD81" s="45">
        <v>6.7099999999999998E-3</v>
      </c>
      <c r="BE81" s="45">
        <v>1.001E-2</v>
      </c>
      <c r="BF81" s="45">
        <v>1.001E-2</v>
      </c>
      <c r="BG81" s="45">
        <v>1.001E-2</v>
      </c>
      <c r="BH81" s="45">
        <v>1.001E-2</v>
      </c>
      <c r="BI81" s="45">
        <v>1.001E-2</v>
      </c>
      <c r="BJ81" s="45">
        <v>1.54E-2</v>
      </c>
      <c r="BK81" s="45">
        <v>1.54E-2</v>
      </c>
      <c r="BL81" s="45">
        <v>1.54E-2</v>
      </c>
      <c r="BM81" s="45">
        <v>1.54E-2</v>
      </c>
      <c r="BN81" s="45">
        <v>1.54E-2</v>
      </c>
      <c r="BO81" s="45">
        <v>2.5020000000000001E-2</v>
      </c>
      <c r="BP81" s="45">
        <v>2.5020000000000001E-2</v>
      </c>
      <c r="BQ81" s="45">
        <v>2.5020000000000001E-2</v>
      </c>
      <c r="BR81" s="45">
        <v>2.5020000000000001E-2</v>
      </c>
      <c r="BS81" s="45">
        <v>2.5020000000000001E-2</v>
      </c>
      <c r="BT81" s="45">
        <v>4.2479999999999997E-2</v>
      </c>
      <c r="BU81" s="45">
        <v>4.2479999999999997E-2</v>
      </c>
      <c r="BV81" s="45">
        <v>4.2479999999999997E-2</v>
      </c>
      <c r="BW81" s="45">
        <v>4.2479999999999997E-2</v>
      </c>
      <c r="BX81" s="45">
        <v>4.2479999999999997E-2</v>
      </c>
      <c r="BY81" s="45">
        <v>7.2050000000000003E-2</v>
      </c>
      <c r="BZ81" s="45">
        <v>7.2050000000000003E-2</v>
      </c>
      <c r="CA81" s="45">
        <v>7.2050000000000003E-2</v>
      </c>
      <c r="CB81" s="45">
        <v>7.2050000000000003E-2</v>
      </c>
      <c r="CC81" s="45">
        <v>7.2050000000000003E-2</v>
      </c>
      <c r="CD81" s="45">
        <v>0.11992</v>
      </c>
      <c r="CE81" s="45">
        <v>0.11992</v>
      </c>
      <c r="CF81" s="45">
        <v>0.11992</v>
      </c>
      <c r="CG81" s="45">
        <v>0.11992</v>
      </c>
      <c r="CH81" s="45">
        <v>0.11992</v>
      </c>
      <c r="CI81" s="45">
        <v>0.19028999999999999</v>
      </c>
      <c r="CJ81" s="45">
        <v>0.19028999999999999</v>
      </c>
      <c r="CK81" s="45">
        <v>0.19028999999999999</v>
      </c>
      <c r="CL81" s="45">
        <v>0.19028999999999999</v>
      </c>
      <c r="CM81" s="45">
        <v>0.19028999999999999</v>
      </c>
      <c r="CN81" s="45">
        <v>0.28577999999999998</v>
      </c>
      <c r="CO81" s="45">
        <v>0.28577999999999998</v>
      </c>
      <c r="CP81" s="45">
        <v>0.28577999999999998</v>
      </c>
      <c r="CQ81" s="45">
        <v>0.28577999999999998</v>
      </c>
      <c r="CR81" s="45">
        <v>0.28577999999999998</v>
      </c>
      <c r="CS81" s="45">
        <v>0.41064000000000001</v>
      </c>
      <c r="CT81" s="45">
        <v>0.41064000000000001</v>
      </c>
      <c r="CU81" s="45">
        <v>0.41064000000000001</v>
      </c>
      <c r="CV81" s="45">
        <v>0.41064000000000001</v>
      </c>
      <c r="CW81" s="45">
        <v>0.41064000000000001</v>
      </c>
      <c r="CX81" s="45">
        <v>1</v>
      </c>
    </row>
    <row r="82" spans="1:102" ht="14.25" customHeight="1" x14ac:dyDescent="0.3">
      <c r="A82" s="45" t="s">
        <v>282</v>
      </c>
      <c r="B82" s="45">
        <v>9.7912499999999996E-3</v>
      </c>
      <c r="C82" s="45">
        <v>3.5649999999999999E-4</v>
      </c>
      <c r="D82" s="45">
        <v>3.5649999999999999E-4</v>
      </c>
      <c r="E82" s="45">
        <v>3.5649999999999999E-4</v>
      </c>
      <c r="F82" s="45">
        <v>3.5649999999999999E-4</v>
      </c>
      <c r="G82" s="45">
        <v>1.7899999999999999E-4</v>
      </c>
      <c r="H82" s="45">
        <v>1.7899999999999999E-4</v>
      </c>
      <c r="I82" s="45">
        <v>1.7899999999999999E-4</v>
      </c>
      <c r="J82" s="45">
        <v>1.7899999999999999E-4</v>
      </c>
      <c r="K82" s="45">
        <v>1.7899999999999999E-4</v>
      </c>
      <c r="L82" s="45">
        <v>1.8075E-4</v>
      </c>
      <c r="M82" s="45">
        <v>1.8075E-4</v>
      </c>
      <c r="N82" s="45">
        <v>1.8075E-4</v>
      </c>
      <c r="O82" s="45">
        <v>1.8075E-4</v>
      </c>
      <c r="P82" s="45">
        <v>1.8075E-4</v>
      </c>
      <c r="Q82" s="45">
        <v>3.0775000000000003E-4</v>
      </c>
      <c r="R82" s="45">
        <v>3.0775000000000003E-4</v>
      </c>
      <c r="S82" s="45">
        <v>3.0775000000000003E-4</v>
      </c>
      <c r="T82" s="45">
        <v>3.0775000000000003E-4</v>
      </c>
      <c r="U82" s="45">
        <v>3.0775000000000003E-4</v>
      </c>
      <c r="V82" s="45">
        <v>4.2025E-4</v>
      </c>
      <c r="W82" s="45">
        <v>4.2025E-4</v>
      </c>
      <c r="X82" s="45">
        <v>4.2025E-4</v>
      </c>
      <c r="Y82" s="45">
        <v>4.2025E-4</v>
      </c>
      <c r="Z82" s="45">
        <v>4.2025E-4</v>
      </c>
      <c r="AA82" s="45">
        <v>5.2674999999999998E-4</v>
      </c>
      <c r="AB82" s="45">
        <v>5.2674999999999998E-4</v>
      </c>
      <c r="AC82" s="45">
        <v>5.2674999999999998E-4</v>
      </c>
      <c r="AD82" s="45">
        <v>5.2674999999999998E-4</v>
      </c>
      <c r="AE82" s="45">
        <v>5.2674999999999998E-4</v>
      </c>
      <c r="AF82" s="45">
        <v>7.3850000000000001E-4</v>
      </c>
      <c r="AG82" s="45">
        <v>7.3850000000000001E-4</v>
      </c>
      <c r="AH82" s="45">
        <v>7.3850000000000001E-4</v>
      </c>
      <c r="AI82" s="45">
        <v>7.3850000000000001E-4</v>
      </c>
      <c r="AJ82" s="45">
        <v>7.3850000000000001E-4</v>
      </c>
      <c r="AK82" s="45">
        <v>1.0690000000000001E-3</v>
      </c>
      <c r="AL82" s="45">
        <v>1.0690000000000001E-3</v>
      </c>
      <c r="AM82" s="45">
        <v>1.0690000000000001E-3</v>
      </c>
      <c r="AN82" s="45">
        <v>1.0690000000000001E-3</v>
      </c>
      <c r="AO82" s="45">
        <v>1.0690000000000001E-3</v>
      </c>
      <c r="AP82" s="45">
        <v>1.622E-3</v>
      </c>
      <c r="AQ82" s="45">
        <v>1.622E-3</v>
      </c>
      <c r="AR82" s="45">
        <v>1.622E-3</v>
      </c>
      <c r="AS82" s="45">
        <v>1.622E-3</v>
      </c>
      <c r="AT82" s="45">
        <v>1.622E-3</v>
      </c>
      <c r="AU82" s="45">
        <v>2.5685E-3</v>
      </c>
      <c r="AV82" s="45">
        <v>2.5685E-3</v>
      </c>
      <c r="AW82" s="45">
        <v>2.5685E-3</v>
      </c>
      <c r="AX82" s="45">
        <v>2.5685E-3</v>
      </c>
      <c r="AY82" s="45">
        <v>2.5685E-3</v>
      </c>
      <c r="AZ82" s="45">
        <v>4.117E-3</v>
      </c>
      <c r="BA82" s="45">
        <v>4.117E-3</v>
      </c>
      <c r="BB82" s="45">
        <v>4.117E-3</v>
      </c>
      <c r="BC82" s="45">
        <v>4.117E-3</v>
      </c>
      <c r="BD82" s="45">
        <v>4.117E-3</v>
      </c>
      <c r="BE82" s="45">
        <v>6.4475000000000001E-3</v>
      </c>
      <c r="BF82" s="45">
        <v>6.4475000000000001E-3</v>
      </c>
      <c r="BG82" s="45">
        <v>6.4475000000000001E-3</v>
      </c>
      <c r="BH82" s="45">
        <v>6.4475000000000001E-3</v>
      </c>
      <c r="BI82" s="45">
        <v>6.4475000000000001E-3</v>
      </c>
      <c r="BJ82" s="45">
        <v>9.7327500000000001E-3</v>
      </c>
      <c r="BK82" s="45">
        <v>9.7327500000000001E-3</v>
      </c>
      <c r="BL82" s="45">
        <v>9.7327500000000001E-3</v>
      </c>
      <c r="BM82" s="45">
        <v>9.7327500000000001E-3</v>
      </c>
      <c r="BN82" s="45">
        <v>9.7327500000000001E-3</v>
      </c>
      <c r="BO82" s="45">
        <v>1.5950249999999999E-2</v>
      </c>
      <c r="BP82" s="45">
        <v>1.5950249999999999E-2</v>
      </c>
      <c r="BQ82" s="45">
        <v>1.5950249999999999E-2</v>
      </c>
      <c r="BR82" s="45">
        <v>1.5950249999999999E-2</v>
      </c>
      <c r="BS82" s="45">
        <v>1.5950249999999999E-2</v>
      </c>
      <c r="BT82" s="45">
        <v>2.6643500000000001E-2</v>
      </c>
      <c r="BU82" s="45">
        <v>2.6643500000000001E-2</v>
      </c>
      <c r="BV82" s="45">
        <v>2.6643500000000001E-2</v>
      </c>
      <c r="BW82" s="45">
        <v>2.6643500000000001E-2</v>
      </c>
      <c r="BX82" s="45">
        <v>2.6643500000000001E-2</v>
      </c>
      <c r="BY82" s="45">
        <v>4.6877250000000002E-2</v>
      </c>
      <c r="BZ82" s="45">
        <v>4.6877250000000002E-2</v>
      </c>
      <c r="CA82" s="45">
        <v>4.6877250000000002E-2</v>
      </c>
      <c r="CB82" s="45">
        <v>4.6877250000000002E-2</v>
      </c>
      <c r="CC82" s="45">
        <v>4.6877250000000002E-2</v>
      </c>
      <c r="CD82" s="45">
        <v>8.3014249999999998E-2</v>
      </c>
      <c r="CE82" s="45">
        <v>8.3014249999999998E-2</v>
      </c>
      <c r="CF82" s="45">
        <v>8.3014249999999998E-2</v>
      </c>
      <c r="CG82" s="45">
        <v>8.3014249999999998E-2</v>
      </c>
      <c r="CH82" s="45">
        <v>8.3014249999999998E-2</v>
      </c>
      <c r="CI82" s="45">
        <v>0.14132575</v>
      </c>
      <c r="CJ82" s="45">
        <v>0.14132575</v>
      </c>
      <c r="CK82" s="45">
        <v>0.14132575</v>
      </c>
      <c r="CL82" s="45">
        <v>0.14132575</v>
      </c>
      <c r="CM82" s="45">
        <v>0.14132575</v>
      </c>
      <c r="CN82" s="45">
        <v>0.22859225</v>
      </c>
      <c r="CO82" s="45">
        <v>0.22859225</v>
      </c>
      <c r="CP82" s="45">
        <v>0.22859225</v>
      </c>
      <c r="CQ82" s="45">
        <v>0.22859225</v>
      </c>
      <c r="CR82" s="45">
        <v>0.22859225</v>
      </c>
      <c r="CS82" s="45">
        <v>0.34928749999999997</v>
      </c>
      <c r="CT82" s="45">
        <v>0.34928749999999997</v>
      </c>
      <c r="CU82" s="45">
        <v>0.34928749999999997</v>
      </c>
      <c r="CV82" s="45">
        <v>0.34928749999999997</v>
      </c>
      <c r="CW82" s="45">
        <v>0.34928749999999997</v>
      </c>
      <c r="CX82" s="45">
        <v>1</v>
      </c>
    </row>
    <row r="83" spans="1:102" ht="14.25" customHeight="1" x14ac:dyDescent="0.3">
      <c r="A83" s="45" t="s">
        <v>284</v>
      </c>
      <c r="B83" s="45">
        <v>3.63E-3</v>
      </c>
      <c r="C83" s="45">
        <v>2.1000000000000001E-4</v>
      </c>
      <c r="D83" s="45">
        <v>2.1000000000000001E-4</v>
      </c>
      <c r="E83" s="45">
        <v>2.1000000000000001E-4</v>
      </c>
      <c r="F83" s="45">
        <v>2.1000000000000001E-4</v>
      </c>
      <c r="G83" s="45">
        <v>1E-4</v>
      </c>
      <c r="H83" s="45">
        <v>1E-4</v>
      </c>
      <c r="I83" s="45">
        <v>1E-4</v>
      </c>
      <c r="J83" s="45">
        <v>1E-4</v>
      </c>
      <c r="K83" s="45">
        <v>1E-4</v>
      </c>
      <c r="L83" s="45">
        <v>1.2999999999999999E-4</v>
      </c>
      <c r="M83" s="45">
        <v>1.2999999999999999E-4</v>
      </c>
      <c r="N83" s="45">
        <v>1.2999999999999999E-4</v>
      </c>
      <c r="O83" s="45">
        <v>1.2999999999999999E-4</v>
      </c>
      <c r="P83" s="45">
        <v>1.2999999999999999E-4</v>
      </c>
      <c r="Q83" s="45">
        <v>1.3999999999999999E-4</v>
      </c>
      <c r="R83" s="45">
        <v>1.3999999999999999E-4</v>
      </c>
      <c r="S83" s="45">
        <v>1.3999999999999999E-4</v>
      </c>
      <c r="T83" s="45">
        <v>1.3999999999999999E-4</v>
      </c>
      <c r="U83" s="45">
        <v>1.3999999999999999E-4</v>
      </c>
      <c r="V83" s="45">
        <v>2.2000000000000001E-4</v>
      </c>
      <c r="W83" s="45">
        <v>2.2000000000000001E-4</v>
      </c>
      <c r="X83" s="45">
        <v>2.2000000000000001E-4</v>
      </c>
      <c r="Y83" s="45">
        <v>2.2000000000000001E-4</v>
      </c>
      <c r="Z83" s="45">
        <v>2.2000000000000001E-4</v>
      </c>
      <c r="AA83" s="45">
        <v>2.1000000000000001E-4</v>
      </c>
      <c r="AB83" s="45">
        <v>2.1000000000000001E-4</v>
      </c>
      <c r="AC83" s="45">
        <v>2.1000000000000001E-4</v>
      </c>
      <c r="AD83" s="45">
        <v>2.1000000000000001E-4</v>
      </c>
      <c r="AE83" s="45">
        <v>2.1000000000000001E-4</v>
      </c>
      <c r="AF83" s="45">
        <v>2.7E-4</v>
      </c>
      <c r="AG83" s="45">
        <v>2.7E-4</v>
      </c>
      <c r="AH83" s="45">
        <v>2.7E-4</v>
      </c>
      <c r="AI83" s="45">
        <v>2.7E-4</v>
      </c>
      <c r="AJ83" s="45">
        <v>2.7E-4</v>
      </c>
      <c r="AK83" s="45">
        <v>5.5000000000000003E-4</v>
      </c>
      <c r="AL83" s="45">
        <v>5.5000000000000003E-4</v>
      </c>
      <c r="AM83" s="45">
        <v>5.5000000000000003E-4</v>
      </c>
      <c r="AN83" s="45">
        <v>5.5000000000000003E-4</v>
      </c>
      <c r="AO83" s="45">
        <v>5.5000000000000003E-4</v>
      </c>
      <c r="AP83" s="45">
        <v>8.4000000000000003E-4</v>
      </c>
      <c r="AQ83" s="45">
        <v>8.4000000000000003E-4</v>
      </c>
      <c r="AR83" s="45">
        <v>8.4000000000000003E-4</v>
      </c>
      <c r="AS83" s="45">
        <v>8.4000000000000003E-4</v>
      </c>
      <c r="AT83" s="45">
        <v>8.4000000000000003E-4</v>
      </c>
      <c r="AU83" s="45">
        <v>1.3500000000000001E-3</v>
      </c>
      <c r="AV83" s="45">
        <v>1.3500000000000001E-3</v>
      </c>
      <c r="AW83" s="45">
        <v>1.3500000000000001E-3</v>
      </c>
      <c r="AX83" s="45">
        <v>1.3500000000000001E-3</v>
      </c>
      <c r="AY83" s="45">
        <v>1.3500000000000001E-3</v>
      </c>
      <c r="AZ83" s="45">
        <v>1.98E-3</v>
      </c>
      <c r="BA83" s="45">
        <v>1.98E-3</v>
      </c>
      <c r="BB83" s="45">
        <v>1.98E-3</v>
      </c>
      <c r="BC83" s="45">
        <v>1.98E-3</v>
      </c>
      <c r="BD83" s="45">
        <v>1.98E-3</v>
      </c>
      <c r="BE83" s="45">
        <v>3.6800000000000001E-3</v>
      </c>
      <c r="BF83" s="45">
        <v>3.6800000000000001E-3</v>
      </c>
      <c r="BG83" s="45">
        <v>3.6800000000000001E-3</v>
      </c>
      <c r="BH83" s="45">
        <v>3.6800000000000001E-3</v>
      </c>
      <c r="BI83" s="45">
        <v>3.6800000000000001E-3</v>
      </c>
      <c r="BJ83" s="45">
        <v>5.3299999999999997E-3</v>
      </c>
      <c r="BK83" s="45">
        <v>5.3299999999999997E-3</v>
      </c>
      <c r="BL83" s="45">
        <v>5.3299999999999997E-3</v>
      </c>
      <c r="BM83" s="45">
        <v>5.3299999999999997E-3</v>
      </c>
      <c r="BN83" s="45">
        <v>5.3299999999999997E-3</v>
      </c>
      <c r="BO83" s="45">
        <v>8.5900000000000004E-3</v>
      </c>
      <c r="BP83" s="45">
        <v>8.5900000000000004E-3</v>
      </c>
      <c r="BQ83" s="45">
        <v>8.5900000000000004E-3</v>
      </c>
      <c r="BR83" s="45">
        <v>8.5900000000000004E-3</v>
      </c>
      <c r="BS83" s="45">
        <v>8.5900000000000004E-3</v>
      </c>
      <c r="BT83" s="45">
        <v>1.549E-2</v>
      </c>
      <c r="BU83" s="45">
        <v>1.549E-2</v>
      </c>
      <c r="BV83" s="45">
        <v>1.549E-2</v>
      </c>
      <c r="BW83" s="45">
        <v>1.549E-2</v>
      </c>
      <c r="BX83" s="45">
        <v>1.549E-2</v>
      </c>
      <c r="BY83" s="45">
        <v>2.9929999999999998E-2</v>
      </c>
      <c r="BZ83" s="45">
        <v>2.9929999999999998E-2</v>
      </c>
      <c r="CA83" s="45">
        <v>2.9929999999999998E-2</v>
      </c>
      <c r="CB83" s="45">
        <v>2.9929999999999998E-2</v>
      </c>
      <c r="CC83" s="45">
        <v>2.9929999999999998E-2</v>
      </c>
      <c r="CD83" s="45">
        <v>5.3990000000000003E-2</v>
      </c>
      <c r="CE83" s="45">
        <v>5.3990000000000003E-2</v>
      </c>
      <c r="CF83" s="45">
        <v>5.3990000000000003E-2</v>
      </c>
      <c r="CG83" s="45">
        <v>5.3990000000000003E-2</v>
      </c>
      <c r="CH83" s="45">
        <v>5.3990000000000003E-2</v>
      </c>
      <c r="CI83" s="45">
        <v>9.4810000000000005E-2</v>
      </c>
      <c r="CJ83" s="45">
        <v>9.4810000000000005E-2</v>
      </c>
      <c r="CK83" s="45">
        <v>9.4810000000000005E-2</v>
      </c>
      <c r="CL83" s="45">
        <v>9.4810000000000005E-2</v>
      </c>
      <c r="CM83" s="45">
        <v>9.4810000000000005E-2</v>
      </c>
      <c r="CN83" s="45">
        <v>0.16211</v>
      </c>
      <c r="CO83" s="45">
        <v>0.16211</v>
      </c>
      <c r="CP83" s="45">
        <v>0.16211</v>
      </c>
      <c r="CQ83" s="45">
        <v>0.16211</v>
      </c>
      <c r="CR83" s="45">
        <v>0.16211</v>
      </c>
      <c r="CS83" s="45">
        <v>0.26984000000000002</v>
      </c>
      <c r="CT83" s="45">
        <v>0.26984000000000002</v>
      </c>
      <c r="CU83" s="45">
        <v>0.26984000000000002</v>
      </c>
      <c r="CV83" s="45">
        <v>0.26984000000000002</v>
      </c>
      <c r="CW83" s="45">
        <v>0.26984000000000002</v>
      </c>
      <c r="CX83" s="45">
        <v>1</v>
      </c>
    </row>
    <row r="84" spans="1:102" ht="14.25" customHeight="1" x14ac:dyDescent="0.3">
      <c r="A84" s="45" t="s">
        <v>286</v>
      </c>
      <c r="B84" s="45">
        <v>3.0500000000000002E-3</v>
      </c>
      <c r="C84" s="45">
        <v>1.3999999999999999E-4</v>
      </c>
      <c r="D84" s="45">
        <v>1.3999999999999999E-4</v>
      </c>
      <c r="E84" s="45">
        <v>1.3999999999999999E-4</v>
      </c>
      <c r="F84" s="45">
        <v>1.3999999999999999E-4</v>
      </c>
      <c r="G84" s="45">
        <v>8.0000000000000007E-5</v>
      </c>
      <c r="H84" s="45">
        <v>8.0000000000000007E-5</v>
      </c>
      <c r="I84" s="45">
        <v>8.0000000000000007E-5</v>
      </c>
      <c r="J84" s="45">
        <v>8.0000000000000007E-5</v>
      </c>
      <c r="K84" s="45">
        <v>8.0000000000000007E-5</v>
      </c>
      <c r="L84" s="45">
        <v>1E-4</v>
      </c>
      <c r="M84" s="45">
        <v>1E-4</v>
      </c>
      <c r="N84" s="45">
        <v>1E-4</v>
      </c>
      <c r="O84" s="45">
        <v>1E-4</v>
      </c>
      <c r="P84" s="45">
        <v>1E-4</v>
      </c>
      <c r="Q84" s="45">
        <v>1.9000000000000001E-4</v>
      </c>
      <c r="R84" s="45">
        <v>1.9000000000000001E-4</v>
      </c>
      <c r="S84" s="45">
        <v>1.9000000000000001E-4</v>
      </c>
      <c r="T84" s="45">
        <v>1.9000000000000001E-4</v>
      </c>
      <c r="U84" s="45">
        <v>1.9000000000000001E-4</v>
      </c>
      <c r="V84" s="45">
        <v>1.9000000000000001E-4</v>
      </c>
      <c r="W84" s="45">
        <v>1.9000000000000001E-4</v>
      </c>
      <c r="X84" s="45">
        <v>1.9000000000000001E-4</v>
      </c>
      <c r="Y84" s="45">
        <v>1.9000000000000001E-4</v>
      </c>
      <c r="Z84" s="45">
        <v>1.9000000000000001E-4</v>
      </c>
      <c r="AA84" s="45">
        <v>2.2000000000000001E-4</v>
      </c>
      <c r="AB84" s="45">
        <v>2.2000000000000001E-4</v>
      </c>
      <c r="AC84" s="45">
        <v>2.2000000000000001E-4</v>
      </c>
      <c r="AD84" s="45">
        <v>2.2000000000000001E-4</v>
      </c>
      <c r="AE84" s="45">
        <v>2.2000000000000001E-4</v>
      </c>
      <c r="AF84" s="45">
        <v>2.7E-4</v>
      </c>
      <c r="AG84" s="45">
        <v>2.7E-4</v>
      </c>
      <c r="AH84" s="45">
        <v>2.7E-4</v>
      </c>
      <c r="AI84" s="45">
        <v>2.7E-4</v>
      </c>
      <c r="AJ84" s="45">
        <v>2.7E-4</v>
      </c>
      <c r="AK84" s="45">
        <v>4.4999999999999999E-4</v>
      </c>
      <c r="AL84" s="45">
        <v>4.4999999999999999E-4</v>
      </c>
      <c r="AM84" s="45">
        <v>4.4999999999999999E-4</v>
      </c>
      <c r="AN84" s="45">
        <v>4.4999999999999999E-4</v>
      </c>
      <c r="AO84" s="45">
        <v>4.4999999999999999E-4</v>
      </c>
      <c r="AP84" s="45">
        <v>7.6000000000000004E-4</v>
      </c>
      <c r="AQ84" s="45">
        <v>7.6000000000000004E-4</v>
      </c>
      <c r="AR84" s="45">
        <v>7.6000000000000004E-4</v>
      </c>
      <c r="AS84" s="45">
        <v>7.6000000000000004E-4</v>
      </c>
      <c r="AT84" s="45">
        <v>7.6000000000000004E-4</v>
      </c>
      <c r="AU84" s="45">
        <v>1.25E-3</v>
      </c>
      <c r="AV84" s="45">
        <v>1.25E-3</v>
      </c>
      <c r="AW84" s="45">
        <v>1.25E-3</v>
      </c>
      <c r="AX84" s="45">
        <v>1.25E-3</v>
      </c>
      <c r="AY84" s="45">
        <v>1.25E-3</v>
      </c>
      <c r="AZ84" s="45">
        <v>1.97E-3</v>
      </c>
      <c r="BA84" s="45">
        <v>1.97E-3</v>
      </c>
      <c r="BB84" s="45">
        <v>1.97E-3</v>
      </c>
      <c r="BC84" s="45">
        <v>1.97E-3</v>
      </c>
      <c r="BD84" s="45">
        <v>1.97E-3</v>
      </c>
      <c r="BE84" s="45">
        <v>2.99E-3</v>
      </c>
      <c r="BF84" s="45">
        <v>2.99E-3</v>
      </c>
      <c r="BG84" s="45">
        <v>2.99E-3</v>
      </c>
      <c r="BH84" s="45">
        <v>2.99E-3</v>
      </c>
      <c r="BI84" s="45">
        <v>2.99E-3</v>
      </c>
      <c r="BJ84" s="45">
        <v>4.7099999999999998E-3</v>
      </c>
      <c r="BK84" s="45">
        <v>4.7099999999999998E-3</v>
      </c>
      <c r="BL84" s="45">
        <v>4.7099999999999998E-3</v>
      </c>
      <c r="BM84" s="45">
        <v>4.7099999999999998E-3</v>
      </c>
      <c r="BN84" s="45">
        <v>4.7099999999999998E-3</v>
      </c>
      <c r="BO84" s="45">
        <v>7.4900000000000001E-3</v>
      </c>
      <c r="BP84" s="45">
        <v>7.4900000000000001E-3</v>
      </c>
      <c r="BQ84" s="45">
        <v>7.4900000000000001E-3</v>
      </c>
      <c r="BR84" s="45">
        <v>7.4900000000000001E-3</v>
      </c>
      <c r="BS84" s="45">
        <v>7.4900000000000001E-3</v>
      </c>
      <c r="BT84" s="45">
        <v>1.259E-2</v>
      </c>
      <c r="BU84" s="45">
        <v>1.259E-2</v>
      </c>
      <c r="BV84" s="45">
        <v>1.259E-2</v>
      </c>
      <c r="BW84" s="45">
        <v>1.259E-2</v>
      </c>
      <c r="BX84" s="45">
        <v>1.259E-2</v>
      </c>
      <c r="BY84" s="45">
        <v>2.3959999999999999E-2</v>
      </c>
      <c r="BZ84" s="45">
        <v>2.3959999999999999E-2</v>
      </c>
      <c r="CA84" s="45">
        <v>2.3959999999999999E-2</v>
      </c>
      <c r="CB84" s="45">
        <v>2.3959999999999999E-2</v>
      </c>
      <c r="CC84" s="45">
        <v>2.3959999999999999E-2</v>
      </c>
      <c r="CD84" s="45">
        <v>4.7919999999999997E-2</v>
      </c>
      <c r="CE84" s="45">
        <v>4.7919999999999997E-2</v>
      </c>
      <c r="CF84" s="45">
        <v>4.7919999999999997E-2</v>
      </c>
      <c r="CG84" s="45">
        <v>4.7919999999999997E-2</v>
      </c>
      <c r="CH84" s="45">
        <v>4.7919999999999997E-2</v>
      </c>
      <c r="CI84" s="45">
        <v>9.0829999999999994E-2</v>
      </c>
      <c r="CJ84" s="45">
        <v>9.0829999999999994E-2</v>
      </c>
      <c r="CK84" s="45">
        <v>9.0829999999999994E-2</v>
      </c>
      <c r="CL84" s="45">
        <v>9.0829999999999994E-2</v>
      </c>
      <c r="CM84" s="45">
        <v>9.0829999999999994E-2</v>
      </c>
      <c r="CN84" s="45">
        <v>0.16314000000000001</v>
      </c>
      <c r="CO84" s="45">
        <v>0.16314000000000001</v>
      </c>
      <c r="CP84" s="45">
        <v>0.16314000000000001</v>
      </c>
      <c r="CQ84" s="45">
        <v>0.16314000000000001</v>
      </c>
      <c r="CR84" s="45">
        <v>0.16314000000000001</v>
      </c>
      <c r="CS84" s="45">
        <v>0.27761999999999998</v>
      </c>
      <c r="CT84" s="45">
        <v>0.27761999999999998</v>
      </c>
      <c r="CU84" s="45">
        <v>0.27761999999999998</v>
      </c>
      <c r="CV84" s="45">
        <v>0.27761999999999998</v>
      </c>
      <c r="CW84" s="45">
        <v>0.27761999999999998</v>
      </c>
      <c r="CX84" s="45">
        <v>1</v>
      </c>
    </row>
    <row r="85" spans="1:102" ht="14.25" customHeight="1" x14ac:dyDescent="0.3">
      <c r="A85" s="45" t="s">
        <v>288</v>
      </c>
      <c r="B85" s="45">
        <v>2.4389999999999998E-2</v>
      </c>
      <c r="C85" s="45">
        <v>1.4E-3</v>
      </c>
      <c r="D85" s="45">
        <v>1.4E-3</v>
      </c>
      <c r="E85" s="45">
        <v>1.4E-3</v>
      </c>
      <c r="F85" s="45">
        <v>1.4E-3</v>
      </c>
      <c r="G85" s="45">
        <v>2.1000000000000001E-4</v>
      </c>
      <c r="H85" s="45">
        <v>2.1000000000000001E-4</v>
      </c>
      <c r="I85" s="45">
        <v>2.1000000000000001E-4</v>
      </c>
      <c r="J85" s="45">
        <v>2.1000000000000001E-4</v>
      </c>
      <c r="K85" s="45">
        <v>2.1000000000000001E-4</v>
      </c>
      <c r="L85" s="45">
        <v>3.1E-4</v>
      </c>
      <c r="M85" s="45">
        <v>3.1E-4</v>
      </c>
      <c r="N85" s="45">
        <v>3.1E-4</v>
      </c>
      <c r="O85" s="45">
        <v>3.1E-4</v>
      </c>
      <c r="P85" s="45">
        <v>3.1E-4</v>
      </c>
      <c r="Q85" s="45">
        <v>4.2999999999999999E-4</v>
      </c>
      <c r="R85" s="45">
        <v>4.2999999999999999E-4</v>
      </c>
      <c r="S85" s="45">
        <v>4.2999999999999999E-4</v>
      </c>
      <c r="T85" s="45">
        <v>4.2999999999999999E-4</v>
      </c>
      <c r="U85" s="45">
        <v>4.2999999999999999E-4</v>
      </c>
      <c r="V85" s="45">
        <v>9.3999999999999997E-4</v>
      </c>
      <c r="W85" s="45">
        <v>9.3999999999999997E-4</v>
      </c>
      <c r="X85" s="45">
        <v>9.3999999999999997E-4</v>
      </c>
      <c r="Y85" s="45">
        <v>9.3999999999999997E-4</v>
      </c>
      <c r="Z85" s="45">
        <v>9.3999999999999997E-4</v>
      </c>
      <c r="AA85" s="45">
        <v>1.4599999999999999E-3</v>
      </c>
      <c r="AB85" s="45">
        <v>1.4599999999999999E-3</v>
      </c>
      <c r="AC85" s="45">
        <v>1.4599999999999999E-3</v>
      </c>
      <c r="AD85" s="45">
        <v>1.4599999999999999E-3</v>
      </c>
      <c r="AE85" s="45">
        <v>1.4599999999999999E-3</v>
      </c>
      <c r="AF85" s="45">
        <v>1.6900000000000001E-3</v>
      </c>
      <c r="AG85" s="45">
        <v>1.6900000000000001E-3</v>
      </c>
      <c r="AH85" s="45">
        <v>1.6900000000000001E-3</v>
      </c>
      <c r="AI85" s="45">
        <v>1.6900000000000001E-3</v>
      </c>
      <c r="AJ85" s="45">
        <v>1.6900000000000001E-3</v>
      </c>
      <c r="AK85" s="45">
        <v>2.32E-3</v>
      </c>
      <c r="AL85" s="45">
        <v>2.32E-3</v>
      </c>
      <c r="AM85" s="45">
        <v>2.32E-3</v>
      </c>
      <c r="AN85" s="45">
        <v>2.32E-3</v>
      </c>
      <c r="AO85" s="45">
        <v>2.32E-3</v>
      </c>
      <c r="AP85" s="45">
        <v>2.97E-3</v>
      </c>
      <c r="AQ85" s="45">
        <v>2.97E-3</v>
      </c>
      <c r="AR85" s="45">
        <v>2.97E-3</v>
      </c>
      <c r="AS85" s="45">
        <v>2.97E-3</v>
      </c>
      <c r="AT85" s="45">
        <v>2.97E-3</v>
      </c>
      <c r="AU85" s="45">
        <v>4.8199999999999996E-3</v>
      </c>
      <c r="AV85" s="45">
        <v>4.8199999999999996E-3</v>
      </c>
      <c r="AW85" s="45">
        <v>4.8199999999999996E-3</v>
      </c>
      <c r="AX85" s="45">
        <v>4.8199999999999996E-3</v>
      </c>
      <c r="AY85" s="45">
        <v>4.8199999999999996E-3</v>
      </c>
      <c r="AZ85" s="45">
        <v>5.5799999999999999E-3</v>
      </c>
      <c r="BA85" s="45">
        <v>5.5799999999999999E-3</v>
      </c>
      <c r="BB85" s="45">
        <v>5.5799999999999999E-3</v>
      </c>
      <c r="BC85" s="45">
        <v>5.5799999999999999E-3</v>
      </c>
      <c r="BD85" s="45">
        <v>5.5799999999999999E-3</v>
      </c>
      <c r="BE85" s="45">
        <v>7.7499999999999999E-3</v>
      </c>
      <c r="BF85" s="45">
        <v>7.7499999999999999E-3</v>
      </c>
      <c r="BG85" s="45">
        <v>7.7499999999999999E-3</v>
      </c>
      <c r="BH85" s="45">
        <v>7.7499999999999999E-3</v>
      </c>
      <c r="BI85" s="45">
        <v>7.7499999999999999E-3</v>
      </c>
      <c r="BJ85" s="45">
        <v>1.306E-2</v>
      </c>
      <c r="BK85" s="45">
        <v>1.306E-2</v>
      </c>
      <c r="BL85" s="45">
        <v>1.306E-2</v>
      </c>
      <c r="BM85" s="45">
        <v>1.306E-2</v>
      </c>
      <c r="BN85" s="45">
        <v>1.306E-2</v>
      </c>
      <c r="BO85" s="45">
        <v>1.7170000000000001E-2</v>
      </c>
      <c r="BP85" s="45">
        <v>1.7170000000000001E-2</v>
      </c>
      <c r="BQ85" s="45">
        <v>1.7170000000000001E-2</v>
      </c>
      <c r="BR85" s="45">
        <v>1.7170000000000001E-2</v>
      </c>
      <c r="BS85" s="45">
        <v>1.7170000000000001E-2</v>
      </c>
      <c r="BT85" s="45">
        <v>2.844E-2</v>
      </c>
      <c r="BU85" s="45">
        <v>2.844E-2</v>
      </c>
      <c r="BV85" s="45">
        <v>2.844E-2</v>
      </c>
      <c r="BW85" s="45">
        <v>2.844E-2</v>
      </c>
      <c r="BX85" s="45">
        <v>2.844E-2</v>
      </c>
      <c r="BY85" s="45">
        <v>5.9979999999999999E-2</v>
      </c>
      <c r="BZ85" s="45">
        <v>5.9979999999999999E-2</v>
      </c>
      <c r="CA85" s="45">
        <v>5.9979999999999999E-2</v>
      </c>
      <c r="CB85" s="45">
        <v>5.9979999999999999E-2</v>
      </c>
      <c r="CC85" s="45">
        <v>5.9979999999999999E-2</v>
      </c>
      <c r="CD85" s="45">
        <v>8.8489999999999999E-2</v>
      </c>
      <c r="CE85" s="45">
        <v>8.8489999999999999E-2</v>
      </c>
      <c r="CF85" s="45">
        <v>8.8489999999999999E-2</v>
      </c>
      <c r="CG85" s="45">
        <v>8.8489999999999999E-2</v>
      </c>
      <c r="CH85" s="45">
        <v>8.8489999999999999E-2</v>
      </c>
      <c r="CI85" s="45">
        <v>0.13188</v>
      </c>
      <c r="CJ85" s="45">
        <v>0.13188</v>
      </c>
      <c r="CK85" s="45">
        <v>0.13188</v>
      </c>
      <c r="CL85" s="45">
        <v>0.13188</v>
      </c>
      <c r="CM85" s="45">
        <v>0.13188</v>
      </c>
      <c r="CN85" s="45">
        <v>0.19855999999999999</v>
      </c>
      <c r="CO85" s="45">
        <v>0.19855999999999999</v>
      </c>
      <c r="CP85" s="45">
        <v>0.19855999999999999</v>
      </c>
      <c r="CQ85" s="45">
        <v>0.19855999999999999</v>
      </c>
      <c r="CR85" s="45">
        <v>0.19855999999999999</v>
      </c>
      <c r="CS85" s="45">
        <v>0.30197000000000002</v>
      </c>
      <c r="CT85" s="45">
        <v>0.30197000000000002</v>
      </c>
      <c r="CU85" s="45">
        <v>0.30197000000000002</v>
      </c>
      <c r="CV85" s="45">
        <v>0.30197000000000002</v>
      </c>
      <c r="CW85" s="45">
        <v>0.30197000000000002</v>
      </c>
      <c r="CX85" s="45">
        <v>1</v>
      </c>
    </row>
    <row r="86" spans="1:102" ht="14.25" customHeight="1" x14ac:dyDescent="0.3">
      <c r="A86" s="45" t="s">
        <v>290</v>
      </c>
      <c r="B86" s="45">
        <v>2.14E-3</v>
      </c>
      <c r="C86" s="45">
        <v>2.0000000000000001E-4</v>
      </c>
      <c r="D86" s="45">
        <v>2.0000000000000001E-4</v>
      </c>
      <c r="E86" s="45">
        <v>2.0000000000000001E-4</v>
      </c>
      <c r="F86" s="45">
        <v>2.0000000000000001E-4</v>
      </c>
      <c r="G86" s="45">
        <v>9.0000000000000006E-5</v>
      </c>
      <c r="H86" s="45">
        <v>9.0000000000000006E-5</v>
      </c>
      <c r="I86" s="45">
        <v>9.0000000000000006E-5</v>
      </c>
      <c r="J86" s="45">
        <v>9.0000000000000006E-5</v>
      </c>
      <c r="K86" s="45">
        <v>9.0000000000000006E-5</v>
      </c>
      <c r="L86" s="45">
        <v>6.9999999999999994E-5</v>
      </c>
      <c r="M86" s="45">
        <v>6.9999999999999994E-5</v>
      </c>
      <c r="N86" s="45">
        <v>6.9999999999999994E-5</v>
      </c>
      <c r="O86" s="45">
        <v>6.9999999999999994E-5</v>
      </c>
      <c r="P86" s="45">
        <v>6.9999999999999994E-5</v>
      </c>
      <c r="Q86" s="45">
        <v>1.6000000000000001E-4</v>
      </c>
      <c r="R86" s="45">
        <v>1.6000000000000001E-4</v>
      </c>
      <c r="S86" s="45">
        <v>1.6000000000000001E-4</v>
      </c>
      <c r="T86" s="45">
        <v>1.6000000000000001E-4</v>
      </c>
      <c r="U86" s="45">
        <v>1.6000000000000001E-4</v>
      </c>
      <c r="V86" s="45">
        <v>2.7999999999999998E-4</v>
      </c>
      <c r="W86" s="45">
        <v>2.7999999999999998E-4</v>
      </c>
      <c r="X86" s="45">
        <v>2.7999999999999998E-4</v>
      </c>
      <c r="Y86" s="45">
        <v>2.7999999999999998E-4</v>
      </c>
      <c r="Z86" s="45">
        <v>2.7999999999999998E-4</v>
      </c>
      <c r="AA86" s="45">
        <v>3.4000000000000002E-4</v>
      </c>
      <c r="AB86" s="45">
        <v>3.4000000000000002E-4</v>
      </c>
      <c r="AC86" s="45">
        <v>3.4000000000000002E-4</v>
      </c>
      <c r="AD86" s="45">
        <v>3.4000000000000002E-4</v>
      </c>
      <c r="AE86" s="45">
        <v>3.4000000000000002E-4</v>
      </c>
      <c r="AF86" s="45">
        <v>4.0999999999999999E-4</v>
      </c>
      <c r="AG86" s="45">
        <v>4.0999999999999999E-4</v>
      </c>
      <c r="AH86" s="45">
        <v>4.0999999999999999E-4</v>
      </c>
      <c r="AI86" s="45">
        <v>4.0999999999999999E-4</v>
      </c>
      <c r="AJ86" s="45">
        <v>4.0999999999999999E-4</v>
      </c>
      <c r="AK86" s="45">
        <v>5.8E-4</v>
      </c>
      <c r="AL86" s="45">
        <v>5.8E-4</v>
      </c>
      <c r="AM86" s="45">
        <v>5.8E-4</v>
      </c>
      <c r="AN86" s="45">
        <v>5.8E-4</v>
      </c>
      <c r="AO86" s="45">
        <v>5.8E-4</v>
      </c>
      <c r="AP86" s="45">
        <v>8.4999999999999995E-4</v>
      </c>
      <c r="AQ86" s="45">
        <v>8.4999999999999995E-4</v>
      </c>
      <c r="AR86" s="45">
        <v>8.4999999999999995E-4</v>
      </c>
      <c r="AS86" s="45">
        <v>8.4999999999999995E-4</v>
      </c>
      <c r="AT86" s="45">
        <v>8.4999999999999995E-4</v>
      </c>
      <c r="AU86" s="45">
        <v>1.2999999999999999E-3</v>
      </c>
      <c r="AV86" s="45">
        <v>1.2999999999999999E-3</v>
      </c>
      <c r="AW86" s="45">
        <v>1.2999999999999999E-3</v>
      </c>
      <c r="AX86" s="45">
        <v>1.2999999999999999E-3</v>
      </c>
      <c r="AY86" s="45">
        <v>1.2999999999999999E-3</v>
      </c>
      <c r="AZ86" s="45">
        <v>1.9300000000000001E-3</v>
      </c>
      <c r="BA86" s="45">
        <v>1.9300000000000001E-3</v>
      </c>
      <c r="BB86" s="45">
        <v>1.9300000000000001E-3</v>
      </c>
      <c r="BC86" s="45">
        <v>1.9300000000000001E-3</v>
      </c>
      <c r="BD86" s="45">
        <v>1.9300000000000001E-3</v>
      </c>
      <c r="BE86" s="45">
        <v>2.8E-3</v>
      </c>
      <c r="BF86" s="45">
        <v>2.8E-3</v>
      </c>
      <c r="BG86" s="45">
        <v>2.8E-3</v>
      </c>
      <c r="BH86" s="45">
        <v>2.8E-3</v>
      </c>
      <c r="BI86" s="45">
        <v>2.8E-3</v>
      </c>
      <c r="BJ86" s="45">
        <v>3.8400000000000001E-3</v>
      </c>
      <c r="BK86" s="45">
        <v>3.8400000000000001E-3</v>
      </c>
      <c r="BL86" s="45">
        <v>3.8400000000000001E-3</v>
      </c>
      <c r="BM86" s="45">
        <v>3.8400000000000001E-3</v>
      </c>
      <c r="BN86" s="45">
        <v>3.8400000000000001E-3</v>
      </c>
      <c r="BO86" s="45">
        <v>5.7999999999999996E-3</v>
      </c>
      <c r="BP86" s="45">
        <v>5.7999999999999996E-3</v>
      </c>
      <c r="BQ86" s="45">
        <v>5.7999999999999996E-3</v>
      </c>
      <c r="BR86" s="45">
        <v>5.7999999999999996E-3</v>
      </c>
      <c r="BS86" s="45">
        <v>5.7999999999999996E-3</v>
      </c>
      <c r="BT86" s="45">
        <v>9.8700000000000003E-3</v>
      </c>
      <c r="BU86" s="45">
        <v>9.8700000000000003E-3</v>
      </c>
      <c r="BV86" s="45">
        <v>9.8700000000000003E-3</v>
      </c>
      <c r="BW86" s="45">
        <v>9.8700000000000003E-3</v>
      </c>
      <c r="BX86" s="45">
        <v>9.8700000000000003E-3</v>
      </c>
      <c r="BY86" s="45">
        <v>1.7930000000000001E-2</v>
      </c>
      <c r="BZ86" s="45">
        <v>1.7930000000000001E-2</v>
      </c>
      <c r="CA86" s="45">
        <v>1.7930000000000001E-2</v>
      </c>
      <c r="CB86" s="45">
        <v>1.7930000000000001E-2</v>
      </c>
      <c r="CC86" s="45">
        <v>1.7930000000000001E-2</v>
      </c>
      <c r="CD86" s="45">
        <v>3.4369999999999998E-2</v>
      </c>
      <c r="CE86" s="45">
        <v>3.4369999999999998E-2</v>
      </c>
      <c r="CF86" s="45">
        <v>3.4369999999999998E-2</v>
      </c>
      <c r="CG86" s="45">
        <v>3.4369999999999998E-2</v>
      </c>
      <c r="CH86" s="45">
        <v>3.4369999999999998E-2</v>
      </c>
      <c r="CI86" s="45">
        <v>6.4699999999999994E-2</v>
      </c>
      <c r="CJ86" s="45">
        <v>6.4699999999999994E-2</v>
      </c>
      <c r="CK86" s="45">
        <v>6.4699999999999994E-2</v>
      </c>
      <c r="CL86" s="45">
        <v>6.4699999999999994E-2</v>
      </c>
      <c r="CM86" s="45">
        <v>6.4699999999999994E-2</v>
      </c>
      <c r="CN86" s="45">
        <v>0.11960999999999999</v>
      </c>
      <c r="CO86" s="45">
        <v>0.11960999999999999</v>
      </c>
      <c r="CP86" s="45">
        <v>0.11960999999999999</v>
      </c>
      <c r="CQ86" s="45">
        <v>0.11960999999999999</v>
      </c>
      <c r="CR86" s="45">
        <v>0.11960999999999999</v>
      </c>
      <c r="CS86" s="45">
        <v>0.21715000000000001</v>
      </c>
      <c r="CT86" s="45">
        <v>0.21715000000000001</v>
      </c>
      <c r="CU86" s="45">
        <v>0.21715000000000001</v>
      </c>
      <c r="CV86" s="45">
        <v>0.21715000000000001</v>
      </c>
      <c r="CW86" s="45">
        <v>0.21715000000000001</v>
      </c>
      <c r="CX86" s="45">
        <v>1</v>
      </c>
    </row>
    <row r="87" spans="1:102" ht="14.25" customHeight="1" x14ac:dyDescent="0.3">
      <c r="A87" s="45" t="s">
        <v>292</v>
      </c>
      <c r="B87" s="45">
        <v>1.8460000000000001E-2</v>
      </c>
      <c r="C87" s="45">
        <v>1.41E-3</v>
      </c>
      <c r="D87" s="45">
        <v>1.41E-3</v>
      </c>
      <c r="E87" s="45">
        <v>1.41E-3</v>
      </c>
      <c r="F87" s="45">
        <v>1.41E-3</v>
      </c>
      <c r="G87" s="45">
        <v>4.2000000000000002E-4</v>
      </c>
      <c r="H87" s="45">
        <v>4.2000000000000002E-4</v>
      </c>
      <c r="I87" s="45">
        <v>4.2000000000000002E-4</v>
      </c>
      <c r="J87" s="45">
        <v>4.2000000000000002E-4</v>
      </c>
      <c r="K87" s="45">
        <v>4.2000000000000002E-4</v>
      </c>
      <c r="L87" s="45">
        <v>3.4000000000000002E-4</v>
      </c>
      <c r="M87" s="45">
        <v>3.4000000000000002E-4</v>
      </c>
      <c r="N87" s="45">
        <v>3.4000000000000002E-4</v>
      </c>
      <c r="O87" s="45">
        <v>3.4000000000000002E-4</v>
      </c>
      <c r="P87" s="45">
        <v>3.4000000000000002E-4</v>
      </c>
      <c r="Q87" s="45">
        <v>5.8E-4</v>
      </c>
      <c r="R87" s="45">
        <v>5.8E-4</v>
      </c>
      <c r="S87" s="45">
        <v>5.8E-4</v>
      </c>
      <c r="T87" s="45">
        <v>5.8E-4</v>
      </c>
      <c r="U87" s="45">
        <v>5.8E-4</v>
      </c>
      <c r="V87" s="45">
        <v>6.9999999999999999E-4</v>
      </c>
      <c r="W87" s="45">
        <v>6.9999999999999999E-4</v>
      </c>
      <c r="X87" s="45">
        <v>6.9999999999999999E-4</v>
      </c>
      <c r="Y87" s="45">
        <v>6.9999999999999999E-4</v>
      </c>
      <c r="Z87" s="45">
        <v>6.9999999999999999E-4</v>
      </c>
      <c r="AA87" s="45">
        <v>8.1999999999999998E-4</v>
      </c>
      <c r="AB87" s="45">
        <v>8.1999999999999998E-4</v>
      </c>
      <c r="AC87" s="45">
        <v>8.1999999999999998E-4</v>
      </c>
      <c r="AD87" s="45">
        <v>8.1999999999999998E-4</v>
      </c>
      <c r="AE87" s="45">
        <v>8.1999999999999998E-4</v>
      </c>
      <c r="AF87" s="45">
        <v>1.07E-3</v>
      </c>
      <c r="AG87" s="45">
        <v>1.07E-3</v>
      </c>
      <c r="AH87" s="45">
        <v>1.07E-3</v>
      </c>
      <c r="AI87" s="45">
        <v>1.07E-3</v>
      </c>
      <c r="AJ87" s="45">
        <v>1.07E-3</v>
      </c>
      <c r="AK87" s="45">
        <v>1.5299999999999999E-3</v>
      </c>
      <c r="AL87" s="45">
        <v>1.5299999999999999E-3</v>
      </c>
      <c r="AM87" s="45">
        <v>1.5299999999999999E-3</v>
      </c>
      <c r="AN87" s="45">
        <v>1.5299999999999999E-3</v>
      </c>
      <c r="AO87" s="45">
        <v>1.5299999999999999E-3</v>
      </c>
      <c r="AP87" s="45">
        <v>2.2799999999999999E-3</v>
      </c>
      <c r="AQ87" s="45">
        <v>2.2799999999999999E-3</v>
      </c>
      <c r="AR87" s="45">
        <v>2.2799999999999999E-3</v>
      </c>
      <c r="AS87" s="45">
        <v>2.2799999999999999E-3</v>
      </c>
      <c r="AT87" s="45">
        <v>2.2799999999999999E-3</v>
      </c>
      <c r="AU87" s="45">
        <v>3.46E-3</v>
      </c>
      <c r="AV87" s="45">
        <v>3.46E-3</v>
      </c>
      <c r="AW87" s="45">
        <v>3.46E-3</v>
      </c>
      <c r="AX87" s="45">
        <v>3.46E-3</v>
      </c>
      <c r="AY87" s="45">
        <v>3.46E-3</v>
      </c>
      <c r="AZ87" s="45">
        <v>5.2399999999999999E-3</v>
      </c>
      <c r="BA87" s="45">
        <v>5.2399999999999999E-3</v>
      </c>
      <c r="BB87" s="45">
        <v>5.2399999999999999E-3</v>
      </c>
      <c r="BC87" s="45">
        <v>5.2399999999999999E-3</v>
      </c>
      <c r="BD87" s="45">
        <v>5.2399999999999999E-3</v>
      </c>
      <c r="BE87" s="45">
        <v>7.9399999999999991E-3</v>
      </c>
      <c r="BF87" s="45">
        <v>7.9399999999999991E-3</v>
      </c>
      <c r="BG87" s="45">
        <v>7.9399999999999991E-3</v>
      </c>
      <c r="BH87" s="45">
        <v>7.9399999999999991E-3</v>
      </c>
      <c r="BI87" s="45">
        <v>7.9399999999999991E-3</v>
      </c>
      <c r="BJ87" s="45">
        <v>1.259E-2</v>
      </c>
      <c r="BK87" s="45">
        <v>1.259E-2</v>
      </c>
      <c r="BL87" s="45">
        <v>1.259E-2</v>
      </c>
      <c r="BM87" s="45">
        <v>1.259E-2</v>
      </c>
      <c r="BN87" s="45">
        <v>1.259E-2</v>
      </c>
      <c r="BO87" s="45">
        <v>2.0760000000000001E-2</v>
      </c>
      <c r="BP87" s="45">
        <v>2.0760000000000001E-2</v>
      </c>
      <c r="BQ87" s="45">
        <v>2.0760000000000001E-2</v>
      </c>
      <c r="BR87" s="45">
        <v>2.0760000000000001E-2</v>
      </c>
      <c r="BS87" s="45">
        <v>2.0760000000000001E-2</v>
      </c>
      <c r="BT87" s="45">
        <v>3.5999999999999997E-2</v>
      </c>
      <c r="BU87" s="45">
        <v>3.5999999999999997E-2</v>
      </c>
      <c r="BV87" s="45">
        <v>3.5999999999999997E-2</v>
      </c>
      <c r="BW87" s="45">
        <v>3.5999999999999997E-2</v>
      </c>
      <c r="BX87" s="45">
        <v>3.5999999999999997E-2</v>
      </c>
      <c r="BY87" s="45">
        <v>6.2659999999999993E-2</v>
      </c>
      <c r="BZ87" s="45">
        <v>6.2659999999999993E-2</v>
      </c>
      <c r="CA87" s="45">
        <v>6.2659999999999993E-2</v>
      </c>
      <c r="CB87" s="45">
        <v>6.2659999999999993E-2</v>
      </c>
      <c r="CC87" s="45">
        <v>6.2659999999999993E-2</v>
      </c>
      <c r="CD87" s="45">
        <v>0.10827000000000001</v>
      </c>
      <c r="CE87" s="45">
        <v>0.10827000000000001</v>
      </c>
      <c r="CF87" s="45">
        <v>0.10827000000000001</v>
      </c>
      <c r="CG87" s="45">
        <v>0.10827000000000001</v>
      </c>
      <c r="CH87" s="45">
        <v>0.10827000000000001</v>
      </c>
      <c r="CI87" s="45">
        <v>0.17693999999999999</v>
      </c>
      <c r="CJ87" s="45">
        <v>0.17693999999999999</v>
      </c>
      <c r="CK87" s="45">
        <v>0.17693999999999999</v>
      </c>
      <c r="CL87" s="45">
        <v>0.17693999999999999</v>
      </c>
      <c r="CM87" s="45">
        <v>0.17693999999999999</v>
      </c>
      <c r="CN87" s="45">
        <v>0.27348</v>
      </c>
      <c r="CO87" s="45">
        <v>0.27348</v>
      </c>
      <c r="CP87" s="45">
        <v>0.27348</v>
      </c>
      <c r="CQ87" s="45">
        <v>0.27348</v>
      </c>
      <c r="CR87" s="45">
        <v>0.27348</v>
      </c>
      <c r="CS87" s="45">
        <v>0.39977000000000001</v>
      </c>
      <c r="CT87" s="45">
        <v>0.39977000000000001</v>
      </c>
      <c r="CU87" s="45">
        <v>0.39977000000000001</v>
      </c>
      <c r="CV87" s="45">
        <v>0.39977000000000001</v>
      </c>
      <c r="CW87" s="45">
        <v>0.39977000000000001</v>
      </c>
      <c r="CX87" s="45">
        <v>1</v>
      </c>
    </row>
    <row r="88" spans="1:102" ht="14.25" customHeight="1" x14ac:dyDescent="0.3">
      <c r="A88" s="45" t="s">
        <v>294</v>
      </c>
      <c r="B88" s="45">
        <v>2.2450000000000001E-2</v>
      </c>
      <c r="C88" s="45">
        <v>5.6999999999999998E-4</v>
      </c>
      <c r="D88" s="45">
        <v>5.6999999999999998E-4</v>
      </c>
      <c r="E88" s="45">
        <v>5.6999999999999998E-4</v>
      </c>
      <c r="F88" s="45">
        <v>5.6999999999999998E-4</v>
      </c>
      <c r="G88" s="45">
        <v>4.2000000000000002E-4</v>
      </c>
      <c r="H88" s="45">
        <v>4.2000000000000002E-4</v>
      </c>
      <c r="I88" s="45">
        <v>4.2000000000000002E-4</v>
      </c>
      <c r="J88" s="45">
        <v>4.2000000000000002E-4</v>
      </c>
      <c r="K88" s="45">
        <v>4.2000000000000002E-4</v>
      </c>
      <c r="L88" s="45">
        <v>4.4999999999999999E-4</v>
      </c>
      <c r="M88" s="45">
        <v>4.4999999999999999E-4</v>
      </c>
      <c r="N88" s="45">
        <v>4.4999999999999999E-4</v>
      </c>
      <c r="O88" s="45">
        <v>4.4999999999999999E-4</v>
      </c>
      <c r="P88" s="45">
        <v>4.4999999999999999E-4</v>
      </c>
      <c r="Q88" s="45">
        <v>8.1999999999999998E-4</v>
      </c>
      <c r="R88" s="45">
        <v>8.1999999999999998E-4</v>
      </c>
      <c r="S88" s="45">
        <v>8.1999999999999998E-4</v>
      </c>
      <c r="T88" s="45">
        <v>8.1999999999999998E-4</v>
      </c>
      <c r="U88" s="45">
        <v>8.1999999999999998E-4</v>
      </c>
      <c r="V88" s="45">
        <v>1.16E-3</v>
      </c>
      <c r="W88" s="45">
        <v>1.16E-3</v>
      </c>
      <c r="X88" s="45">
        <v>1.16E-3</v>
      </c>
      <c r="Y88" s="45">
        <v>1.16E-3</v>
      </c>
      <c r="Z88" s="45">
        <v>1.16E-3</v>
      </c>
      <c r="AA88" s="45">
        <v>1.7899999999999999E-3</v>
      </c>
      <c r="AB88" s="45">
        <v>1.7899999999999999E-3</v>
      </c>
      <c r="AC88" s="45">
        <v>1.7899999999999999E-3</v>
      </c>
      <c r="AD88" s="45">
        <v>1.7899999999999999E-3</v>
      </c>
      <c r="AE88" s="45">
        <v>1.7899999999999999E-3</v>
      </c>
      <c r="AF88" s="45">
        <v>2.6099999999999999E-3</v>
      </c>
      <c r="AG88" s="45">
        <v>2.6099999999999999E-3</v>
      </c>
      <c r="AH88" s="45">
        <v>2.6099999999999999E-3</v>
      </c>
      <c r="AI88" s="45">
        <v>2.6099999999999999E-3</v>
      </c>
      <c r="AJ88" s="45">
        <v>2.6099999999999999E-3</v>
      </c>
      <c r="AK88" s="45">
        <v>3.13E-3</v>
      </c>
      <c r="AL88" s="45">
        <v>3.13E-3</v>
      </c>
      <c r="AM88" s="45">
        <v>3.13E-3</v>
      </c>
      <c r="AN88" s="45">
        <v>3.13E-3</v>
      </c>
      <c r="AO88" s="45">
        <v>3.13E-3</v>
      </c>
      <c r="AP88" s="45">
        <v>4.3E-3</v>
      </c>
      <c r="AQ88" s="45">
        <v>4.3E-3</v>
      </c>
      <c r="AR88" s="45">
        <v>4.3E-3</v>
      </c>
      <c r="AS88" s="45">
        <v>4.3E-3</v>
      </c>
      <c r="AT88" s="45">
        <v>4.3E-3</v>
      </c>
      <c r="AU88" s="45">
        <v>5.8500000000000002E-3</v>
      </c>
      <c r="AV88" s="45">
        <v>5.8500000000000002E-3</v>
      </c>
      <c r="AW88" s="45">
        <v>5.8500000000000002E-3</v>
      </c>
      <c r="AX88" s="45">
        <v>5.8500000000000002E-3</v>
      </c>
      <c r="AY88" s="45">
        <v>5.8500000000000002E-3</v>
      </c>
      <c r="AZ88" s="45">
        <v>8.6300000000000005E-3</v>
      </c>
      <c r="BA88" s="45">
        <v>8.6300000000000005E-3</v>
      </c>
      <c r="BB88" s="45">
        <v>8.6300000000000005E-3</v>
      </c>
      <c r="BC88" s="45">
        <v>8.6300000000000005E-3</v>
      </c>
      <c r="BD88" s="45">
        <v>8.6300000000000005E-3</v>
      </c>
      <c r="BE88" s="45">
        <v>1.2489999999999999E-2</v>
      </c>
      <c r="BF88" s="45">
        <v>1.2489999999999999E-2</v>
      </c>
      <c r="BG88" s="45">
        <v>1.2489999999999999E-2</v>
      </c>
      <c r="BH88" s="45">
        <v>1.2489999999999999E-2</v>
      </c>
      <c r="BI88" s="45">
        <v>1.2489999999999999E-2</v>
      </c>
      <c r="BJ88" s="45">
        <v>1.9E-2</v>
      </c>
      <c r="BK88" s="45">
        <v>1.9E-2</v>
      </c>
      <c r="BL88" s="45">
        <v>1.9E-2</v>
      </c>
      <c r="BM88" s="45">
        <v>1.9E-2</v>
      </c>
      <c r="BN88" s="45">
        <v>1.9E-2</v>
      </c>
      <c r="BO88" s="45">
        <v>2.8910000000000002E-2</v>
      </c>
      <c r="BP88" s="45">
        <v>2.8910000000000002E-2</v>
      </c>
      <c r="BQ88" s="45">
        <v>2.8910000000000002E-2</v>
      </c>
      <c r="BR88" s="45">
        <v>2.8910000000000002E-2</v>
      </c>
      <c r="BS88" s="45">
        <v>2.8910000000000002E-2</v>
      </c>
      <c r="BT88" s="45">
        <v>4.539E-2</v>
      </c>
      <c r="BU88" s="45">
        <v>4.539E-2</v>
      </c>
      <c r="BV88" s="45">
        <v>4.539E-2</v>
      </c>
      <c r="BW88" s="45">
        <v>4.539E-2</v>
      </c>
      <c r="BX88" s="45">
        <v>4.539E-2</v>
      </c>
      <c r="BY88" s="45">
        <v>7.8359999999999999E-2</v>
      </c>
      <c r="BZ88" s="45">
        <v>7.8359999999999999E-2</v>
      </c>
      <c r="CA88" s="45">
        <v>7.8359999999999999E-2</v>
      </c>
      <c r="CB88" s="45">
        <v>7.8359999999999999E-2</v>
      </c>
      <c r="CC88" s="45">
        <v>7.8359999999999999E-2</v>
      </c>
      <c r="CD88" s="45">
        <v>0.12687000000000001</v>
      </c>
      <c r="CE88" s="45">
        <v>0.12687000000000001</v>
      </c>
      <c r="CF88" s="45">
        <v>0.12687000000000001</v>
      </c>
      <c r="CG88" s="45">
        <v>0.12687000000000001</v>
      </c>
      <c r="CH88" s="45">
        <v>0.12687000000000001</v>
      </c>
      <c r="CI88" s="45">
        <v>0.19672000000000001</v>
      </c>
      <c r="CJ88" s="45">
        <v>0.19672000000000001</v>
      </c>
      <c r="CK88" s="45">
        <v>0.19672000000000001</v>
      </c>
      <c r="CL88" s="45">
        <v>0.19672000000000001</v>
      </c>
      <c r="CM88" s="45">
        <v>0.19672000000000001</v>
      </c>
      <c r="CN88" s="45">
        <v>0.29213</v>
      </c>
      <c r="CO88" s="45">
        <v>0.29213</v>
      </c>
      <c r="CP88" s="45">
        <v>0.29213</v>
      </c>
      <c r="CQ88" s="45">
        <v>0.29213</v>
      </c>
      <c r="CR88" s="45">
        <v>0.29213</v>
      </c>
      <c r="CS88" s="45">
        <v>0.41549000000000003</v>
      </c>
      <c r="CT88" s="45">
        <v>0.41549000000000003</v>
      </c>
      <c r="CU88" s="45">
        <v>0.41549000000000003</v>
      </c>
      <c r="CV88" s="45">
        <v>0.41549000000000003</v>
      </c>
      <c r="CW88" s="45">
        <v>0.41549000000000003</v>
      </c>
      <c r="CX88" s="45">
        <v>1</v>
      </c>
    </row>
    <row r="89" spans="1:102" ht="14.25" customHeight="1" x14ac:dyDescent="0.3">
      <c r="A89" s="45" t="s">
        <v>296</v>
      </c>
      <c r="B89" s="45">
        <v>5.1310000000000001E-2</v>
      </c>
      <c r="C89" s="45">
        <v>7.5399999999999998E-3</v>
      </c>
      <c r="D89" s="45">
        <v>7.5399999999999998E-3</v>
      </c>
      <c r="E89" s="45">
        <v>7.5399999999999998E-3</v>
      </c>
      <c r="F89" s="45">
        <v>7.5399999999999998E-3</v>
      </c>
      <c r="G89" s="45">
        <v>1.4599999999999999E-3</v>
      </c>
      <c r="H89" s="45">
        <v>1.4599999999999999E-3</v>
      </c>
      <c r="I89" s="45">
        <v>1.4599999999999999E-3</v>
      </c>
      <c r="J89" s="45">
        <v>1.4599999999999999E-3</v>
      </c>
      <c r="K89" s="45">
        <v>1.4599999999999999E-3</v>
      </c>
      <c r="L89" s="45">
        <v>1.3799999999999999E-3</v>
      </c>
      <c r="M89" s="45">
        <v>1.3799999999999999E-3</v>
      </c>
      <c r="N89" s="45">
        <v>1.3799999999999999E-3</v>
      </c>
      <c r="O89" s="45">
        <v>1.3799999999999999E-3</v>
      </c>
      <c r="P89" s="45">
        <v>1.3799999999999999E-3</v>
      </c>
      <c r="Q89" s="45">
        <v>8.5999999999999998E-4</v>
      </c>
      <c r="R89" s="45">
        <v>8.5999999999999998E-4</v>
      </c>
      <c r="S89" s="45">
        <v>8.5999999999999998E-4</v>
      </c>
      <c r="T89" s="45">
        <v>8.5999999999999998E-4</v>
      </c>
      <c r="U89" s="45">
        <v>8.5999999999999998E-4</v>
      </c>
      <c r="V89" s="45">
        <v>1.99E-3</v>
      </c>
      <c r="W89" s="45">
        <v>1.99E-3</v>
      </c>
      <c r="X89" s="45">
        <v>1.99E-3</v>
      </c>
      <c r="Y89" s="45">
        <v>1.99E-3</v>
      </c>
      <c r="Z89" s="45">
        <v>1.99E-3</v>
      </c>
      <c r="AA89" s="45">
        <v>3.8899999999999998E-3</v>
      </c>
      <c r="AB89" s="45">
        <v>3.8899999999999998E-3</v>
      </c>
      <c r="AC89" s="45">
        <v>3.8899999999999998E-3</v>
      </c>
      <c r="AD89" s="45">
        <v>3.8899999999999998E-3</v>
      </c>
      <c r="AE89" s="45">
        <v>3.8899999999999998E-3</v>
      </c>
      <c r="AF89" s="45">
        <v>7.6299999999999996E-3</v>
      </c>
      <c r="AG89" s="45">
        <v>7.6299999999999996E-3</v>
      </c>
      <c r="AH89" s="45">
        <v>7.6299999999999996E-3</v>
      </c>
      <c r="AI89" s="45">
        <v>7.6299999999999996E-3</v>
      </c>
      <c r="AJ89" s="45">
        <v>7.6299999999999996E-3</v>
      </c>
      <c r="AK89" s="45">
        <v>1.023E-2</v>
      </c>
      <c r="AL89" s="45">
        <v>1.023E-2</v>
      </c>
      <c r="AM89" s="45">
        <v>1.023E-2</v>
      </c>
      <c r="AN89" s="45">
        <v>1.023E-2</v>
      </c>
      <c r="AO89" s="45">
        <v>1.023E-2</v>
      </c>
      <c r="AP89" s="45">
        <v>1.021E-2</v>
      </c>
      <c r="AQ89" s="45">
        <v>1.021E-2</v>
      </c>
      <c r="AR89" s="45">
        <v>1.021E-2</v>
      </c>
      <c r="AS89" s="45">
        <v>1.021E-2</v>
      </c>
      <c r="AT89" s="45">
        <v>1.021E-2</v>
      </c>
      <c r="AU89" s="45">
        <v>9.3799999999999994E-3</v>
      </c>
      <c r="AV89" s="45">
        <v>9.3799999999999994E-3</v>
      </c>
      <c r="AW89" s="45">
        <v>9.3799999999999994E-3</v>
      </c>
      <c r="AX89" s="45">
        <v>9.3799999999999994E-3</v>
      </c>
      <c r="AY89" s="45">
        <v>9.3799999999999994E-3</v>
      </c>
      <c r="AZ89" s="45">
        <v>9.6699999999999998E-3</v>
      </c>
      <c r="BA89" s="45">
        <v>9.6699999999999998E-3</v>
      </c>
      <c r="BB89" s="45">
        <v>9.6699999999999998E-3</v>
      </c>
      <c r="BC89" s="45">
        <v>9.6699999999999998E-3</v>
      </c>
      <c r="BD89" s="45">
        <v>9.6699999999999998E-3</v>
      </c>
      <c r="BE89" s="45">
        <v>1.2370000000000001E-2</v>
      </c>
      <c r="BF89" s="45">
        <v>1.2370000000000001E-2</v>
      </c>
      <c r="BG89" s="45">
        <v>1.2370000000000001E-2</v>
      </c>
      <c r="BH89" s="45">
        <v>1.2370000000000001E-2</v>
      </c>
      <c r="BI89" s="45">
        <v>1.2370000000000001E-2</v>
      </c>
      <c r="BJ89" s="45">
        <v>1.7069999999999998E-2</v>
      </c>
      <c r="BK89" s="45">
        <v>1.7069999999999998E-2</v>
      </c>
      <c r="BL89" s="45">
        <v>1.7069999999999998E-2</v>
      </c>
      <c r="BM89" s="45">
        <v>1.7069999999999998E-2</v>
      </c>
      <c r="BN89" s="45">
        <v>1.7069999999999998E-2</v>
      </c>
      <c r="BO89" s="45">
        <v>2.734E-2</v>
      </c>
      <c r="BP89" s="45">
        <v>2.734E-2</v>
      </c>
      <c r="BQ89" s="45">
        <v>2.734E-2</v>
      </c>
      <c r="BR89" s="45">
        <v>2.734E-2</v>
      </c>
      <c r="BS89" s="45">
        <v>2.734E-2</v>
      </c>
      <c r="BT89" s="45">
        <v>4.6109999999999998E-2</v>
      </c>
      <c r="BU89" s="45">
        <v>4.6109999999999998E-2</v>
      </c>
      <c r="BV89" s="45">
        <v>4.6109999999999998E-2</v>
      </c>
      <c r="BW89" s="45">
        <v>4.6109999999999998E-2</v>
      </c>
      <c r="BX89" s="45">
        <v>4.6109999999999998E-2</v>
      </c>
      <c r="BY89" s="45">
        <v>7.8240000000000004E-2</v>
      </c>
      <c r="BZ89" s="45">
        <v>7.8240000000000004E-2</v>
      </c>
      <c r="CA89" s="45">
        <v>7.8240000000000004E-2</v>
      </c>
      <c r="CB89" s="45">
        <v>7.8240000000000004E-2</v>
      </c>
      <c r="CC89" s="45">
        <v>7.8240000000000004E-2</v>
      </c>
      <c r="CD89" s="45">
        <v>0.12791</v>
      </c>
      <c r="CE89" s="45">
        <v>0.12791</v>
      </c>
      <c r="CF89" s="45">
        <v>0.12791</v>
      </c>
      <c r="CG89" s="45">
        <v>0.12791</v>
      </c>
      <c r="CH89" s="45">
        <v>0.12791</v>
      </c>
      <c r="CI89" s="45">
        <v>0.19977</v>
      </c>
      <c r="CJ89" s="45">
        <v>0.19977</v>
      </c>
      <c r="CK89" s="45">
        <v>0.19977</v>
      </c>
      <c r="CL89" s="45">
        <v>0.19977</v>
      </c>
      <c r="CM89" s="45">
        <v>0.19977</v>
      </c>
      <c r="CN89" s="45">
        <v>0.29754999999999998</v>
      </c>
      <c r="CO89" s="45">
        <v>0.29754999999999998</v>
      </c>
      <c r="CP89" s="45">
        <v>0.29754999999999998</v>
      </c>
      <c r="CQ89" s="45">
        <v>0.29754999999999998</v>
      </c>
      <c r="CR89" s="45">
        <v>0.29754999999999998</v>
      </c>
      <c r="CS89" s="45">
        <v>0.42249999999999999</v>
      </c>
      <c r="CT89" s="45">
        <v>0.42249999999999999</v>
      </c>
      <c r="CU89" s="45">
        <v>0.42249999999999999</v>
      </c>
      <c r="CV89" s="45">
        <v>0.42249999999999999</v>
      </c>
      <c r="CW89" s="45">
        <v>0.42249999999999999</v>
      </c>
      <c r="CX89" s="45">
        <v>1</v>
      </c>
    </row>
    <row r="90" spans="1:102" ht="14.25" customHeight="1" x14ac:dyDescent="0.3">
      <c r="A90" s="45" t="s">
        <v>298</v>
      </c>
      <c r="B90" s="45">
        <v>3.5270000000000003E-2</v>
      </c>
      <c r="C90" s="45">
        <v>2.8900000000000002E-3</v>
      </c>
      <c r="D90" s="45">
        <v>2.8900000000000002E-3</v>
      </c>
      <c r="E90" s="45">
        <v>2.8900000000000002E-3</v>
      </c>
      <c r="F90" s="45">
        <v>2.8900000000000002E-3</v>
      </c>
      <c r="G90" s="45">
        <v>1.0399999999999999E-3</v>
      </c>
      <c r="H90" s="45">
        <v>1.0399999999999999E-3</v>
      </c>
      <c r="I90" s="45">
        <v>1.0399999999999999E-3</v>
      </c>
      <c r="J90" s="45">
        <v>1.0399999999999999E-3</v>
      </c>
      <c r="K90" s="45">
        <v>1.0399999999999999E-3</v>
      </c>
      <c r="L90" s="45">
        <v>1.16E-3</v>
      </c>
      <c r="M90" s="45">
        <v>1.16E-3</v>
      </c>
      <c r="N90" s="45">
        <v>1.16E-3</v>
      </c>
      <c r="O90" s="45">
        <v>1.16E-3</v>
      </c>
      <c r="P90" s="45">
        <v>1.16E-3</v>
      </c>
      <c r="Q90" s="45">
        <v>1.0399999999999999E-3</v>
      </c>
      <c r="R90" s="45">
        <v>1.0399999999999999E-3</v>
      </c>
      <c r="S90" s="45">
        <v>1.0399999999999999E-3</v>
      </c>
      <c r="T90" s="45">
        <v>1.0399999999999999E-3</v>
      </c>
      <c r="U90" s="45">
        <v>1.0399999999999999E-3</v>
      </c>
      <c r="V90" s="45">
        <v>8.5999999999999998E-4</v>
      </c>
      <c r="W90" s="45">
        <v>8.5999999999999998E-4</v>
      </c>
      <c r="X90" s="45">
        <v>8.5999999999999998E-4</v>
      </c>
      <c r="Y90" s="45">
        <v>8.5999999999999998E-4</v>
      </c>
      <c r="Z90" s="45">
        <v>8.5999999999999998E-4</v>
      </c>
      <c r="AA90" s="45">
        <v>1.3600000000000001E-3</v>
      </c>
      <c r="AB90" s="45">
        <v>1.3600000000000001E-3</v>
      </c>
      <c r="AC90" s="45">
        <v>1.3600000000000001E-3</v>
      </c>
      <c r="AD90" s="45">
        <v>1.3600000000000001E-3</v>
      </c>
      <c r="AE90" s="45">
        <v>1.3600000000000001E-3</v>
      </c>
      <c r="AF90" s="45">
        <v>2.8300000000000001E-3</v>
      </c>
      <c r="AG90" s="45">
        <v>2.8300000000000001E-3</v>
      </c>
      <c r="AH90" s="45">
        <v>2.8300000000000001E-3</v>
      </c>
      <c r="AI90" s="45">
        <v>2.8300000000000001E-3</v>
      </c>
      <c r="AJ90" s="45">
        <v>2.8300000000000001E-3</v>
      </c>
      <c r="AK90" s="45">
        <v>2.7699999999999999E-3</v>
      </c>
      <c r="AL90" s="45">
        <v>2.7699999999999999E-3</v>
      </c>
      <c r="AM90" s="45">
        <v>2.7699999999999999E-3</v>
      </c>
      <c r="AN90" s="45">
        <v>2.7699999999999999E-3</v>
      </c>
      <c r="AO90" s="45">
        <v>2.7699999999999999E-3</v>
      </c>
      <c r="AP90" s="45">
        <v>5.28E-3</v>
      </c>
      <c r="AQ90" s="45">
        <v>5.28E-3</v>
      </c>
      <c r="AR90" s="45">
        <v>5.28E-3</v>
      </c>
      <c r="AS90" s="45">
        <v>5.28E-3</v>
      </c>
      <c r="AT90" s="45">
        <v>5.28E-3</v>
      </c>
      <c r="AU90" s="45">
        <v>6.4900000000000001E-3</v>
      </c>
      <c r="AV90" s="45">
        <v>6.4900000000000001E-3</v>
      </c>
      <c r="AW90" s="45">
        <v>6.4900000000000001E-3</v>
      </c>
      <c r="AX90" s="45">
        <v>6.4900000000000001E-3</v>
      </c>
      <c r="AY90" s="45">
        <v>6.4900000000000001E-3</v>
      </c>
      <c r="AZ90" s="45">
        <v>9.0900000000000009E-3</v>
      </c>
      <c r="BA90" s="45">
        <v>9.0900000000000009E-3</v>
      </c>
      <c r="BB90" s="45">
        <v>9.0900000000000009E-3</v>
      </c>
      <c r="BC90" s="45">
        <v>9.0900000000000009E-3</v>
      </c>
      <c r="BD90" s="45">
        <v>9.0900000000000009E-3</v>
      </c>
      <c r="BE90" s="45">
        <v>8.1600000000000006E-3</v>
      </c>
      <c r="BF90" s="45">
        <v>8.1600000000000006E-3</v>
      </c>
      <c r="BG90" s="45">
        <v>8.1600000000000006E-3</v>
      </c>
      <c r="BH90" s="45">
        <v>8.1600000000000006E-3</v>
      </c>
      <c r="BI90" s="45">
        <v>8.1600000000000006E-3</v>
      </c>
      <c r="BJ90" s="45">
        <v>2.283E-2</v>
      </c>
      <c r="BK90" s="45">
        <v>2.283E-2</v>
      </c>
      <c r="BL90" s="45">
        <v>2.283E-2</v>
      </c>
      <c r="BM90" s="45">
        <v>2.283E-2</v>
      </c>
      <c r="BN90" s="45">
        <v>2.283E-2</v>
      </c>
      <c r="BO90" s="45">
        <v>2.1530000000000001E-2</v>
      </c>
      <c r="BP90" s="45">
        <v>2.1530000000000001E-2</v>
      </c>
      <c r="BQ90" s="45">
        <v>2.1530000000000001E-2</v>
      </c>
      <c r="BR90" s="45">
        <v>2.1530000000000001E-2</v>
      </c>
      <c r="BS90" s="45">
        <v>2.1530000000000001E-2</v>
      </c>
      <c r="BT90" s="45">
        <v>4.6339999999999999E-2</v>
      </c>
      <c r="BU90" s="45">
        <v>4.6339999999999999E-2</v>
      </c>
      <c r="BV90" s="45">
        <v>4.6339999999999999E-2</v>
      </c>
      <c r="BW90" s="45">
        <v>4.6339999999999999E-2</v>
      </c>
      <c r="BX90" s="45">
        <v>4.6339999999999999E-2</v>
      </c>
      <c r="BY90" s="45">
        <v>4.4630000000000003E-2</v>
      </c>
      <c r="BZ90" s="45">
        <v>4.4630000000000003E-2</v>
      </c>
      <c r="CA90" s="45">
        <v>4.4630000000000003E-2</v>
      </c>
      <c r="CB90" s="45">
        <v>4.4630000000000003E-2</v>
      </c>
      <c r="CC90" s="45">
        <v>4.4630000000000003E-2</v>
      </c>
      <c r="CD90" s="45">
        <v>6.2059999999999997E-2</v>
      </c>
      <c r="CE90" s="45">
        <v>6.2059999999999997E-2</v>
      </c>
      <c r="CF90" s="45">
        <v>6.2059999999999997E-2</v>
      </c>
      <c r="CG90" s="45">
        <v>6.2059999999999997E-2</v>
      </c>
      <c r="CH90" s="45">
        <v>6.2059999999999997E-2</v>
      </c>
      <c r="CI90" s="45">
        <v>9.0910000000000005E-2</v>
      </c>
      <c r="CJ90" s="45">
        <v>9.0910000000000005E-2</v>
      </c>
      <c r="CK90" s="45">
        <v>9.0910000000000005E-2</v>
      </c>
      <c r="CL90" s="45">
        <v>9.0910000000000005E-2</v>
      </c>
      <c r="CM90" s="45">
        <v>9.0910000000000005E-2</v>
      </c>
      <c r="CN90" s="45">
        <v>0.14027999999999999</v>
      </c>
      <c r="CO90" s="45">
        <v>0.14027999999999999</v>
      </c>
      <c r="CP90" s="45">
        <v>0.14027999999999999</v>
      </c>
      <c r="CQ90" s="45">
        <v>0.14027999999999999</v>
      </c>
      <c r="CR90" s="45">
        <v>0.14027999999999999</v>
      </c>
      <c r="CS90" s="45">
        <v>0.22805</v>
      </c>
      <c r="CT90" s="45">
        <v>0.22805</v>
      </c>
      <c r="CU90" s="45">
        <v>0.22805</v>
      </c>
      <c r="CV90" s="45">
        <v>0.22805</v>
      </c>
      <c r="CW90" s="45">
        <v>0.22805</v>
      </c>
      <c r="CX90" s="45">
        <v>1</v>
      </c>
    </row>
    <row r="91" spans="1:102" ht="14.25" customHeight="1" x14ac:dyDescent="0.3">
      <c r="A91" s="45" t="s">
        <v>300</v>
      </c>
      <c r="B91" s="45">
        <v>2.5530000000000001E-2</v>
      </c>
      <c r="C91" s="45">
        <v>1.6800000000000001E-3</v>
      </c>
      <c r="D91" s="45">
        <v>1.6800000000000001E-3</v>
      </c>
      <c r="E91" s="45">
        <v>1.6800000000000001E-3</v>
      </c>
      <c r="F91" s="45">
        <v>1.6800000000000001E-3</v>
      </c>
      <c r="G91" s="45">
        <v>5.5000000000000003E-4</v>
      </c>
      <c r="H91" s="45">
        <v>5.5000000000000003E-4</v>
      </c>
      <c r="I91" s="45">
        <v>5.5000000000000003E-4</v>
      </c>
      <c r="J91" s="45">
        <v>5.5000000000000003E-4</v>
      </c>
      <c r="K91" s="45">
        <v>5.5000000000000003E-4</v>
      </c>
      <c r="L91" s="45">
        <v>4.2000000000000002E-4</v>
      </c>
      <c r="M91" s="45">
        <v>4.2000000000000002E-4</v>
      </c>
      <c r="N91" s="45">
        <v>4.2000000000000002E-4</v>
      </c>
      <c r="O91" s="45">
        <v>4.2000000000000002E-4</v>
      </c>
      <c r="P91" s="45">
        <v>4.2000000000000002E-4</v>
      </c>
      <c r="Q91" s="45">
        <v>6.8999999999999997E-4</v>
      </c>
      <c r="R91" s="45">
        <v>6.8999999999999997E-4</v>
      </c>
      <c r="S91" s="45">
        <v>6.8999999999999997E-4</v>
      </c>
      <c r="T91" s="45">
        <v>6.8999999999999997E-4</v>
      </c>
      <c r="U91" s="45">
        <v>6.8999999999999997E-4</v>
      </c>
      <c r="V91" s="45">
        <v>8.5999999999999998E-4</v>
      </c>
      <c r="W91" s="45">
        <v>8.5999999999999998E-4</v>
      </c>
      <c r="X91" s="45">
        <v>8.5999999999999998E-4</v>
      </c>
      <c r="Y91" s="45">
        <v>8.5999999999999998E-4</v>
      </c>
      <c r="Z91" s="45">
        <v>8.5999999999999998E-4</v>
      </c>
      <c r="AA91" s="45">
        <v>1.01E-3</v>
      </c>
      <c r="AB91" s="45">
        <v>1.01E-3</v>
      </c>
      <c r="AC91" s="45">
        <v>1.01E-3</v>
      </c>
      <c r="AD91" s="45">
        <v>1.01E-3</v>
      </c>
      <c r="AE91" s="45">
        <v>1.01E-3</v>
      </c>
      <c r="AF91" s="45">
        <v>1.2999999999999999E-3</v>
      </c>
      <c r="AG91" s="45">
        <v>1.2999999999999999E-3</v>
      </c>
      <c r="AH91" s="45">
        <v>1.2999999999999999E-3</v>
      </c>
      <c r="AI91" s="45">
        <v>1.2999999999999999E-3</v>
      </c>
      <c r="AJ91" s="45">
        <v>1.2999999999999999E-3</v>
      </c>
      <c r="AK91" s="45">
        <v>1.81E-3</v>
      </c>
      <c r="AL91" s="45">
        <v>1.81E-3</v>
      </c>
      <c r="AM91" s="45">
        <v>1.81E-3</v>
      </c>
      <c r="AN91" s="45">
        <v>1.81E-3</v>
      </c>
      <c r="AO91" s="45">
        <v>1.81E-3</v>
      </c>
      <c r="AP91" s="45">
        <v>2.6199999999999999E-3</v>
      </c>
      <c r="AQ91" s="45">
        <v>2.6199999999999999E-3</v>
      </c>
      <c r="AR91" s="45">
        <v>2.6199999999999999E-3</v>
      </c>
      <c r="AS91" s="45">
        <v>2.6199999999999999E-3</v>
      </c>
      <c r="AT91" s="45">
        <v>2.6199999999999999E-3</v>
      </c>
      <c r="AU91" s="45">
        <v>3.9100000000000003E-3</v>
      </c>
      <c r="AV91" s="45">
        <v>3.9100000000000003E-3</v>
      </c>
      <c r="AW91" s="45">
        <v>3.9100000000000003E-3</v>
      </c>
      <c r="AX91" s="45">
        <v>3.9100000000000003E-3</v>
      </c>
      <c r="AY91" s="45">
        <v>3.9100000000000003E-3</v>
      </c>
      <c r="AZ91" s="45">
        <v>5.8599999999999998E-3</v>
      </c>
      <c r="BA91" s="45">
        <v>5.8599999999999998E-3</v>
      </c>
      <c r="BB91" s="45">
        <v>5.8599999999999998E-3</v>
      </c>
      <c r="BC91" s="45">
        <v>5.8599999999999998E-3</v>
      </c>
      <c r="BD91" s="45">
        <v>5.8599999999999998E-3</v>
      </c>
      <c r="BE91" s="45">
        <v>8.8599999999999998E-3</v>
      </c>
      <c r="BF91" s="45">
        <v>8.8599999999999998E-3</v>
      </c>
      <c r="BG91" s="45">
        <v>8.8599999999999998E-3</v>
      </c>
      <c r="BH91" s="45">
        <v>8.8599999999999998E-3</v>
      </c>
      <c r="BI91" s="45">
        <v>8.8599999999999998E-3</v>
      </c>
      <c r="BJ91" s="45">
        <v>1.384E-2</v>
      </c>
      <c r="BK91" s="45">
        <v>1.384E-2</v>
      </c>
      <c r="BL91" s="45">
        <v>1.384E-2</v>
      </c>
      <c r="BM91" s="45">
        <v>1.384E-2</v>
      </c>
      <c r="BN91" s="45">
        <v>1.384E-2</v>
      </c>
      <c r="BO91" s="45">
        <v>2.2800000000000001E-2</v>
      </c>
      <c r="BP91" s="45">
        <v>2.2800000000000001E-2</v>
      </c>
      <c r="BQ91" s="45">
        <v>2.2800000000000001E-2</v>
      </c>
      <c r="BR91" s="45">
        <v>2.2800000000000001E-2</v>
      </c>
      <c r="BS91" s="45">
        <v>2.2800000000000001E-2</v>
      </c>
      <c r="BT91" s="45">
        <v>3.9260000000000003E-2</v>
      </c>
      <c r="BU91" s="45">
        <v>3.9260000000000003E-2</v>
      </c>
      <c r="BV91" s="45">
        <v>3.9260000000000003E-2</v>
      </c>
      <c r="BW91" s="45">
        <v>3.9260000000000003E-2</v>
      </c>
      <c r="BX91" s="45">
        <v>3.9260000000000003E-2</v>
      </c>
      <c r="BY91" s="45">
        <v>6.7530000000000007E-2</v>
      </c>
      <c r="BZ91" s="45">
        <v>6.7530000000000007E-2</v>
      </c>
      <c r="CA91" s="45">
        <v>6.7530000000000007E-2</v>
      </c>
      <c r="CB91" s="45">
        <v>6.7530000000000007E-2</v>
      </c>
      <c r="CC91" s="45">
        <v>6.7530000000000007E-2</v>
      </c>
      <c r="CD91" s="45">
        <v>0.1144</v>
      </c>
      <c r="CE91" s="45">
        <v>0.1144</v>
      </c>
      <c r="CF91" s="45">
        <v>0.1144</v>
      </c>
      <c r="CG91" s="45">
        <v>0.1144</v>
      </c>
      <c r="CH91" s="45">
        <v>0.1144</v>
      </c>
      <c r="CI91" s="45">
        <v>0.18390000000000001</v>
      </c>
      <c r="CJ91" s="45">
        <v>0.18390000000000001</v>
      </c>
      <c r="CK91" s="45">
        <v>0.18390000000000001</v>
      </c>
      <c r="CL91" s="45">
        <v>0.18390000000000001</v>
      </c>
      <c r="CM91" s="45">
        <v>0.18390000000000001</v>
      </c>
      <c r="CN91" s="45">
        <v>0.28055000000000002</v>
      </c>
      <c r="CO91" s="45">
        <v>0.28055000000000002</v>
      </c>
      <c r="CP91" s="45">
        <v>0.28055000000000002</v>
      </c>
      <c r="CQ91" s="45">
        <v>0.28055000000000002</v>
      </c>
      <c r="CR91" s="45">
        <v>0.28055000000000002</v>
      </c>
      <c r="CS91" s="45">
        <v>0.40616000000000002</v>
      </c>
      <c r="CT91" s="45">
        <v>0.40616000000000002</v>
      </c>
      <c r="CU91" s="45">
        <v>0.40616000000000002</v>
      </c>
      <c r="CV91" s="45">
        <v>0.40616000000000002</v>
      </c>
      <c r="CW91" s="45">
        <v>0.40616000000000002</v>
      </c>
      <c r="CX91" s="45">
        <v>1</v>
      </c>
    </row>
    <row r="92" spans="1:102" ht="14.25" customHeight="1" x14ac:dyDescent="0.3">
      <c r="A92" s="45" t="s">
        <v>302</v>
      </c>
      <c r="B92" s="45">
        <v>2.0693684E-2</v>
      </c>
      <c r="C92" s="45">
        <v>1.3699999999999999E-3</v>
      </c>
      <c r="D92" s="45">
        <v>1.3699999999999999E-3</v>
      </c>
      <c r="E92" s="45">
        <v>1.3699999999999999E-3</v>
      </c>
      <c r="F92" s="45">
        <v>1.3699999999999999E-3</v>
      </c>
      <c r="G92" s="45">
        <v>5.1000000000000004E-4</v>
      </c>
      <c r="H92" s="45">
        <v>5.1000000000000004E-4</v>
      </c>
      <c r="I92" s="45">
        <v>5.1000000000000004E-4</v>
      </c>
      <c r="J92" s="45">
        <v>5.1000000000000004E-4</v>
      </c>
      <c r="K92" s="45">
        <v>5.1000000000000004E-4</v>
      </c>
      <c r="L92" s="45">
        <v>5.9315799999999999E-4</v>
      </c>
      <c r="M92" s="45">
        <v>5.9315799999999999E-4</v>
      </c>
      <c r="N92" s="45">
        <v>5.9315799999999999E-4</v>
      </c>
      <c r="O92" s="45">
        <v>5.9315799999999999E-4</v>
      </c>
      <c r="P92" s="45">
        <v>5.9315799999999999E-4</v>
      </c>
      <c r="Q92" s="45">
        <v>9.81579E-4</v>
      </c>
      <c r="R92" s="45">
        <v>9.81579E-4</v>
      </c>
      <c r="S92" s="45">
        <v>9.81579E-4</v>
      </c>
      <c r="T92" s="45">
        <v>9.81579E-4</v>
      </c>
      <c r="U92" s="45">
        <v>9.81579E-4</v>
      </c>
      <c r="V92" s="45">
        <v>8.9421100000000001E-4</v>
      </c>
      <c r="W92" s="45">
        <v>8.9421100000000001E-4</v>
      </c>
      <c r="X92" s="45">
        <v>8.9421100000000001E-4</v>
      </c>
      <c r="Y92" s="45">
        <v>8.9421100000000001E-4</v>
      </c>
      <c r="Z92" s="45">
        <v>8.9421100000000001E-4</v>
      </c>
      <c r="AA92" s="45">
        <v>1.1073680000000001E-3</v>
      </c>
      <c r="AB92" s="45">
        <v>1.1073680000000001E-3</v>
      </c>
      <c r="AC92" s="45">
        <v>1.1073680000000001E-3</v>
      </c>
      <c r="AD92" s="45">
        <v>1.1073680000000001E-3</v>
      </c>
      <c r="AE92" s="45">
        <v>1.1073680000000001E-3</v>
      </c>
      <c r="AF92" s="45">
        <v>1.6073680000000001E-3</v>
      </c>
      <c r="AG92" s="45">
        <v>1.6073680000000001E-3</v>
      </c>
      <c r="AH92" s="45">
        <v>1.6073680000000001E-3</v>
      </c>
      <c r="AI92" s="45">
        <v>1.6073680000000001E-3</v>
      </c>
      <c r="AJ92" s="45">
        <v>1.6073680000000001E-3</v>
      </c>
      <c r="AK92" s="45">
        <v>1.9905259999999998E-3</v>
      </c>
      <c r="AL92" s="45">
        <v>1.9905259999999998E-3</v>
      </c>
      <c r="AM92" s="45">
        <v>1.9905259999999998E-3</v>
      </c>
      <c r="AN92" s="45">
        <v>1.9905259999999998E-3</v>
      </c>
      <c r="AO92" s="45">
        <v>1.9905259999999998E-3</v>
      </c>
      <c r="AP92" s="45">
        <v>3.283158E-3</v>
      </c>
      <c r="AQ92" s="45">
        <v>3.283158E-3</v>
      </c>
      <c r="AR92" s="45">
        <v>3.283158E-3</v>
      </c>
      <c r="AS92" s="45">
        <v>3.283158E-3</v>
      </c>
      <c r="AT92" s="45">
        <v>3.283158E-3</v>
      </c>
      <c r="AU92" s="45">
        <v>4.5542109999999998E-3</v>
      </c>
      <c r="AV92" s="45">
        <v>4.5542109999999998E-3</v>
      </c>
      <c r="AW92" s="45">
        <v>4.5542109999999998E-3</v>
      </c>
      <c r="AX92" s="45">
        <v>4.5542109999999998E-3</v>
      </c>
      <c r="AY92" s="45">
        <v>4.5542109999999998E-3</v>
      </c>
      <c r="AZ92" s="45">
        <v>6.844737E-3</v>
      </c>
      <c r="BA92" s="45">
        <v>6.844737E-3</v>
      </c>
      <c r="BB92" s="45">
        <v>6.844737E-3</v>
      </c>
      <c r="BC92" s="45">
        <v>6.844737E-3</v>
      </c>
      <c r="BD92" s="45">
        <v>6.844737E-3</v>
      </c>
      <c r="BE92" s="45">
        <v>1.0072105E-2</v>
      </c>
      <c r="BF92" s="45">
        <v>1.0072105E-2</v>
      </c>
      <c r="BG92" s="45">
        <v>1.0072105E-2</v>
      </c>
      <c r="BH92" s="45">
        <v>1.0072105E-2</v>
      </c>
      <c r="BI92" s="45">
        <v>1.0072105E-2</v>
      </c>
      <c r="BJ92" s="45">
        <v>1.6034211E-2</v>
      </c>
      <c r="BK92" s="45">
        <v>1.6034211E-2</v>
      </c>
      <c r="BL92" s="45">
        <v>1.6034211E-2</v>
      </c>
      <c r="BM92" s="45">
        <v>1.6034211E-2</v>
      </c>
      <c r="BN92" s="45">
        <v>1.6034211E-2</v>
      </c>
      <c r="BO92" s="45">
        <v>2.4366315999999999E-2</v>
      </c>
      <c r="BP92" s="45">
        <v>2.4366315999999999E-2</v>
      </c>
      <c r="BQ92" s="45">
        <v>2.4366315999999999E-2</v>
      </c>
      <c r="BR92" s="45">
        <v>2.4366315999999999E-2</v>
      </c>
      <c r="BS92" s="45">
        <v>2.4366315999999999E-2</v>
      </c>
      <c r="BT92" s="45">
        <v>3.6406842000000002E-2</v>
      </c>
      <c r="BU92" s="45">
        <v>3.6406842000000002E-2</v>
      </c>
      <c r="BV92" s="45">
        <v>3.6406842000000002E-2</v>
      </c>
      <c r="BW92" s="45">
        <v>3.6406842000000002E-2</v>
      </c>
      <c r="BX92" s="45">
        <v>3.6406842000000002E-2</v>
      </c>
      <c r="BY92" s="45">
        <v>6.3028421000000001E-2</v>
      </c>
      <c r="BZ92" s="45">
        <v>6.3028421000000001E-2</v>
      </c>
      <c r="CA92" s="45">
        <v>6.3028421000000001E-2</v>
      </c>
      <c r="CB92" s="45">
        <v>6.3028421000000001E-2</v>
      </c>
      <c r="CC92" s="45">
        <v>6.3028421000000001E-2</v>
      </c>
      <c r="CD92" s="45">
        <v>9.6411578999999997E-2</v>
      </c>
      <c r="CE92" s="45">
        <v>9.6411578999999997E-2</v>
      </c>
      <c r="CF92" s="45">
        <v>9.6411578999999997E-2</v>
      </c>
      <c r="CG92" s="45">
        <v>9.6411578999999997E-2</v>
      </c>
      <c r="CH92" s="45">
        <v>9.6411578999999997E-2</v>
      </c>
      <c r="CI92" s="45">
        <v>0.148308947</v>
      </c>
      <c r="CJ92" s="45">
        <v>0.148308947</v>
      </c>
      <c r="CK92" s="45">
        <v>0.148308947</v>
      </c>
      <c r="CL92" s="45">
        <v>0.148308947</v>
      </c>
      <c r="CM92" s="45">
        <v>0.148308947</v>
      </c>
      <c r="CN92" s="45">
        <v>0.225275789</v>
      </c>
      <c r="CO92" s="45">
        <v>0.225275789</v>
      </c>
      <c r="CP92" s="45">
        <v>0.225275789</v>
      </c>
      <c r="CQ92" s="45">
        <v>0.225275789</v>
      </c>
      <c r="CR92" s="45">
        <v>0.225275789</v>
      </c>
      <c r="CS92" s="45">
        <v>0.33575105300000002</v>
      </c>
      <c r="CT92" s="45">
        <v>0.33575105300000002</v>
      </c>
      <c r="CU92" s="45">
        <v>0.33575105300000002</v>
      </c>
      <c r="CV92" s="45">
        <v>0.33575105300000002</v>
      </c>
      <c r="CW92" s="45">
        <v>0.33575105300000002</v>
      </c>
      <c r="CX92" s="45">
        <v>1</v>
      </c>
    </row>
    <row r="93" spans="1:102" ht="14.25" customHeight="1" x14ac:dyDescent="0.3">
      <c r="A93" s="45" t="s">
        <v>304</v>
      </c>
      <c r="B93" s="45">
        <v>1.048E-2</v>
      </c>
      <c r="C93" s="45">
        <v>3.2000000000000003E-4</v>
      </c>
      <c r="D93" s="45">
        <v>3.2000000000000003E-4</v>
      </c>
      <c r="E93" s="45">
        <v>3.2000000000000003E-4</v>
      </c>
      <c r="F93" s="45">
        <v>3.2000000000000003E-4</v>
      </c>
      <c r="G93" s="45">
        <v>2.5000000000000001E-4</v>
      </c>
      <c r="H93" s="45">
        <v>2.5000000000000001E-4</v>
      </c>
      <c r="I93" s="45">
        <v>2.5000000000000001E-4</v>
      </c>
      <c r="J93" s="45">
        <v>2.5000000000000001E-4</v>
      </c>
      <c r="K93" s="45">
        <v>2.5000000000000001E-4</v>
      </c>
      <c r="L93" s="45">
        <v>3.3E-4</v>
      </c>
      <c r="M93" s="45">
        <v>3.3E-4</v>
      </c>
      <c r="N93" s="45">
        <v>3.3E-4</v>
      </c>
      <c r="O93" s="45">
        <v>3.3E-4</v>
      </c>
      <c r="P93" s="45">
        <v>3.3E-4</v>
      </c>
      <c r="Q93" s="45">
        <v>2.7999999999999998E-4</v>
      </c>
      <c r="R93" s="45">
        <v>2.7999999999999998E-4</v>
      </c>
      <c r="S93" s="45">
        <v>2.7999999999999998E-4</v>
      </c>
      <c r="T93" s="45">
        <v>2.7999999999999998E-4</v>
      </c>
      <c r="U93" s="45">
        <v>2.7999999999999998E-4</v>
      </c>
      <c r="V93" s="45">
        <v>2.7999999999999998E-4</v>
      </c>
      <c r="W93" s="45">
        <v>2.7999999999999998E-4</v>
      </c>
      <c r="X93" s="45">
        <v>2.7999999999999998E-4</v>
      </c>
      <c r="Y93" s="45">
        <v>2.7999999999999998E-4</v>
      </c>
      <c r="Z93" s="45">
        <v>2.7999999999999998E-4</v>
      </c>
      <c r="AA93" s="45">
        <v>4.6000000000000001E-4</v>
      </c>
      <c r="AB93" s="45">
        <v>4.6000000000000001E-4</v>
      </c>
      <c r="AC93" s="45">
        <v>4.6000000000000001E-4</v>
      </c>
      <c r="AD93" s="45">
        <v>4.6000000000000001E-4</v>
      </c>
      <c r="AE93" s="45">
        <v>4.6000000000000001E-4</v>
      </c>
      <c r="AF93" s="45">
        <v>4.6999999999999999E-4</v>
      </c>
      <c r="AG93" s="45">
        <v>4.6999999999999999E-4</v>
      </c>
      <c r="AH93" s="45">
        <v>4.6999999999999999E-4</v>
      </c>
      <c r="AI93" s="45">
        <v>4.6999999999999999E-4</v>
      </c>
      <c r="AJ93" s="45">
        <v>4.6999999999999999E-4</v>
      </c>
      <c r="AK93" s="45">
        <v>5.9999999999999995E-4</v>
      </c>
      <c r="AL93" s="45">
        <v>5.9999999999999995E-4</v>
      </c>
      <c r="AM93" s="45">
        <v>5.9999999999999995E-4</v>
      </c>
      <c r="AN93" s="45">
        <v>5.9999999999999995E-4</v>
      </c>
      <c r="AO93" s="45">
        <v>5.9999999999999995E-4</v>
      </c>
      <c r="AP93" s="45">
        <v>8.9999999999999998E-4</v>
      </c>
      <c r="AQ93" s="45">
        <v>8.9999999999999998E-4</v>
      </c>
      <c r="AR93" s="45">
        <v>8.9999999999999998E-4</v>
      </c>
      <c r="AS93" s="45">
        <v>8.9999999999999998E-4</v>
      </c>
      <c r="AT93" s="45">
        <v>8.9999999999999998E-4</v>
      </c>
      <c r="AU93" s="45">
        <v>1.1000000000000001E-3</v>
      </c>
      <c r="AV93" s="45">
        <v>1.1000000000000001E-3</v>
      </c>
      <c r="AW93" s="45">
        <v>1.1000000000000001E-3</v>
      </c>
      <c r="AX93" s="45">
        <v>1.1000000000000001E-3</v>
      </c>
      <c r="AY93" s="45">
        <v>1.1000000000000001E-3</v>
      </c>
      <c r="AZ93" s="45">
        <v>2.0699999999999998E-3</v>
      </c>
      <c r="BA93" s="45">
        <v>2.0699999999999998E-3</v>
      </c>
      <c r="BB93" s="45">
        <v>2.0699999999999998E-3</v>
      </c>
      <c r="BC93" s="45">
        <v>2.0699999999999998E-3</v>
      </c>
      <c r="BD93" s="45">
        <v>2.0699999999999998E-3</v>
      </c>
      <c r="BE93" s="45">
        <v>4.1799999999999997E-3</v>
      </c>
      <c r="BF93" s="45">
        <v>4.1799999999999997E-3</v>
      </c>
      <c r="BG93" s="45">
        <v>4.1799999999999997E-3</v>
      </c>
      <c r="BH93" s="45">
        <v>4.1799999999999997E-3</v>
      </c>
      <c r="BI93" s="45">
        <v>4.1799999999999997E-3</v>
      </c>
      <c r="BJ93" s="45">
        <v>9.7300000000000008E-3</v>
      </c>
      <c r="BK93" s="45">
        <v>9.7300000000000008E-3</v>
      </c>
      <c r="BL93" s="45">
        <v>9.7300000000000008E-3</v>
      </c>
      <c r="BM93" s="45">
        <v>9.7300000000000008E-3</v>
      </c>
      <c r="BN93" s="45">
        <v>9.7300000000000008E-3</v>
      </c>
      <c r="BO93" s="45">
        <v>1.8370000000000001E-2</v>
      </c>
      <c r="BP93" s="45">
        <v>1.8370000000000001E-2</v>
      </c>
      <c r="BQ93" s="45">
        <v>1.8370000000000001E-2</v>
      </c>
      <c r="BR93" s="45">
        <v>1.8370000000000001E-2</v>
      </c>
      <c r="BS93" s="45">
        <v>1.8370000000000001E-2</v>
      </c>
      <c r="BT93" s="45">
        <v>3.2559999999999999E-2</v>
      </c>
      <c r="BU93" s="45">
        <v>3.2559999999999999E-2</v>
      </c>
      <c r="BV93" s="45">
        <v>3.2559999999999999E-2</v>
      </c>
      <c r="BW93" s="45">
        <v>3.2559999999999999E-2</v>
      </c>
      <c r="BX93" s="45">
        <v>3.2559999999999999E-2</v>
      </c>
      <c r="BY93" s="45">
        <v>5.9180000000000003E-2</v>
      </c>
      <c r="BZ93" s="45">
        <v>5.9180000000000003E-2</v>
      </c>
      <c r="CA93" s="45">
        <v>5.9180000000000003E-2</v>
      </c>
      <c r="CB93" s="45">
        <v>5.9180000000000003E-2</v>
      </c>
      <c r="CC93" s="45">
        <v>5.9180000000000003E-2</v>
      </c>
      <c r="CD93" s="45">
        <v>7.9829999999999998E-2</v>
      </c>
      <c r="CE93" s="45">
        <v>7.9829999999999998E-2</v>
      </c>
      <c r="CF93" s="45">
        <v>7.9829999999999998E-2</v>
      </c>
      <c r="CG93" s="45">
        <v>7.9829999999999998E-2</v>
      </c>
      <c r="CH93" s="45">
        <v>7.9829999999999998E-2</v>
      </c>
      <c r="CI93" s="45">
        <v>0.11286</v>
      </c>
      <c r="CJ93" s="45">
        <v>0.11286</v>
      </c>
      <c r="CK93" s="45">
        <v>0.11286</v>
      </c>
      <c r="CL93" s="45">
        <v>0.11286</v>
      </c>
      <c r="CM93" s="45">
        <v>0.11286</v>
      </c>
      <c r="CN93" s="45">
        <v>0.16717000000000001</v>
      </c>
      <c r="CO93" s="45">
        <v>0.16717000000000001</v>
      </c>
      <c r="CP93" s="45">
        <v>0.16717000000000001</v>
      </c>
      <c r="CQ93" s="45">
        <v>0.16717000000000001</v>
      </c>
      <c r="CR93" s="45">
        <v>0.16717000000000001</v>
      </c>
      <c r="CS93" s="45">
        <v>0.25946999999999998</v>
      </c>
      <c r="CT93" s="45">
        <v>0.25946999999999998</v>
      </c>
      <c r="CU93" s="45">
        <v>0.25946999999999998</v>
      </c>
      <c r="CV93" s="45">
        <v>0.25946999999999998</v>
      </c>
      <c r="CW93" s="45">
        <v>0.25946999999999998</v>
      </c>
      <c r="CX93" s="45">
        <v>1</v>
      </c>
    </row>
    <row r="94" spans="1:102" ht="14.25" customHeight="1" x14ac:dyDescent="0.3">
      <c r="A94" s="45" t="s">
        <v>306</v>
      </c>
      <c r="B94" s="45">
        <v>2.998E-2</v>
      </c>
      <c r="C94" s="45">
        <v>1.2099999999999999E-3</v>
      </c>
      <c r="D94" s="45">
        <v>1.2099999999999999E-3</v>
      </c>
      <c r="E94" s="45">
        <v>1.2099999999999999E-3</v>
      </c>
      <c r="F94" s="45">
        <v>1.2099999999999999E-3</v>
      </c>
      <c r="G94" s="45">
        <v>3.3E-4</v>
      </c>
      <c r="H94" s="45">
        <v>3.3E-4</v>
      </c>
      <c r="I94" s="45">
        <v>3.3E-4</v>
      </c>
      <c r="J94" s="45">
        <v>3.3E-4</v>
      </c>
      <c r="K94" s="45">
        <v>3.3E-4</v>
      </c>
      <c r="L94" s="45">
        <v>2.9999999999999997E-4</v>
      </c>
      <c r="M94" s="45">
        <v>2.9999999999999997E-4</v>
      </c>
      <c r="N94" s="45">
        <v>2.9999999999999997E-4</v>
      </c>
      <c r="O94" s="45">
        <v>2.9999999999999997E-4</v>
      </c>
      <c r="P94" s="45">
        <v>2.9999999999999997E-4</v>
      </c>
      <c r="Q94" s="45">
        <v>5.4000000000000001E-4</v>
      </c>
      <c r="R94" s="45">
        <v>5.4000000000000001E-4</v>
      </c>
      <c r="S94" s="45">
        <v>5.4000000000000001E-4</v>
      </c>
      <c r="T94" s="45">
        <v>5.4000000000000001E-4</v>
      </c>
      <c r="U94" s="45">
        <v>5.4000000000000001E-4</v>
      </c>
      <c r="V94" s="45">
        <v>8.4000000000000003E-4</v>
      </c>
      <c r="W94" s="45">
        <v>8.4000000000000003E-4</v>
      </c>
      <c r="X94" s="45">
        <v>8.4000000000000003E-4</v>
      </c>
      <c r="Y94" s="45">
        <v>8.4000000000000003E-4</v>
      </c>
      <c r="Z94" s="45">
        <v>8.4000000000000003E-4</v>
      </c>
      <c r="AA94" s="45">
        <v>1.1999999999999999E-3</v>
      </c>
      <c r="AB94" s="45">
        <v>1.1999999999999999E-3</v>
      </c>
      <c r="AC94" s="45">
        <v>1.1999999999999999E-3</v>
      </c>
      <c r="AD94" s="45">
        <v>1.1999999999999999E-3</v>
      </c>
      <c r="AE94" s="45">
        <v>1.1999999999999999E-3</v>
      </c>
      <c r="AF94" s="45">
        <v>1.74E-3</v>
      </c>
      <c r="AG94" s="45">
        <v>1.74E-3</v>
      </c>
      <c r="AH94" s="45">
        <v>1.74E-3</v>
      </c>
      <c r="AI94" s="45">
        <v>1.74E-3</v>
      </c>
      <c r="AJ94" s="45">
        <v>1.74E-3</v>
      </c>
      <c r="AK94" s="45">
        <v>2.3800000000000002E-3</v>
      </c>
      <c r="AL94" s="45">
        <v>2.3800000000000002E-3</v>
      </c>
      <c r="AM94" s="45">
        <v>2.3800000000000002E-3</v>
      </c>
      <c r="AN94" s="45">
        <v>2.3800000000000002E-3</v>
      </c>
      <c r="AO94" s="45">
        <v>2.3800000000000002E-3</v>
      </c>
      <c r="AP94" s="45">
        <v>3.3500000000000001E-3</v>
      </c>
      <c r="AQ94" s="45">
        <v>3.3500000000000001E-3</v>
      </c>
      <c r="AR94" s="45">
        <v>3.3500000000000001E-3</v>
      </c>
      <c r="AS94" s="45">
        <v>3.3500000000000001E-3</v>
      </c>
      <c r="AT94" s="45">
        <v>3.3500000000000001E-3</v>
      </c>
      <c r="AU94" s="45">
        <v>5.13E-3</v>
      </c>
      <c r="AV94" s="45">
        <v>5.13E-3</v>
      </c>
      <c r="AW94" s="45">
        <v>5.13E-3</v>
      </c>
      <c r="AX94" s="45">
        <v>5.13E-3</v>
      </c>
      <c r="AY94" s="45">
        <v>5.13E-3</v>
      </c>
      <c r="AZ94" s="45">
        <v>7.5399999999999998E-3</v>
      </c>
      <c r="BA94" s="45">
        <v>7.5399999999999998E-3</v>
      </c>
      <c r="BB94" s="45">
        <v>7.5399999999999998E-3</v>
      </c>
      <c r="BC94" s="45">
        <v>7.5399999999999998E-3</v>
      </c>
      <c r="BD94" s="45">
        <v>7.5399999999999998E-3</v>
      </c>
      <c r="BE94" s="45">
        <v>1.265E-2</v>
      </c>
      <c r="BF94" s="45">
        <v>1.265E-2</v>
      </c>
      <c r="BG94" s="45">
        <v>1.265E-2</v>
      </c>
      <c r="BH94" s="45">
        <v>1.265E-2</v>
      </c>
      <c r="BI94" s="45">
        <v>1.265E-2</v>
      </c>
      <c r="BJ94" s="45">
        <v>1.9199999999999998E-2</v>
      </c>
      <c r="BK94" s="45">
        <v>1.9199999999999998E-2</v>
      </c>
      <c r="BL94" s="45">
        <v>1.9199999999999998E-2</v>
      </c>
      <c r="BM94" s="45">
        <v>1.9199999999999998E-2</v>
      </c>
      <c r="BN94" s="45">
        <v>1.9199999999999998E-2</v>
      </c>
      <c r="BO94" s="45">
        <v>3.049E-2</v>
      </c>
      <c r="BP94" s="45">
        <v>3.049E-2</v>
      </c>
      <c r="BQ94" s="45">
        <v>3.049E-2</v>
      </c>
      <c r="BR94" s="45">
        <v>3.049E-2</v>
      </c>
      <c r="BS94" s="45">
        <v>3.049E-2</v>
      </c>
      <c r="BT94" s="45">
        <v>5.0880000000000002E-2</v>
      </c>
      <c r="BU94" s="45">
        <v>5.0880000000000002E-2</v>
      </c>
      <c r="BV94" s="45">
        <v>5.0880000000000002E-2</v>
      </c>
      <c r="BW94" s="45">
        <v>5.0880000000000002E-2</v>
      </c>
      <c r="BX94" s="45">
        <v>5.0880000000000002E-2</v>
      </c>
      <c r="BY94" s="45">
        <v>7.9130000000000006E-2</v>
      </c>
      <c r="BZ94" s="45">
        <v>7.9130000000000006E-2</v>
      </c>
      <c r="CA94" s="45">
        <v>7.9130000000000006E-2</v>
      </c>
      <c r="CB94" s="45">
        <v>7.9130000000000006E-2</v>
      </c>
      <c r="CC94" s="45">
        <v>7.9130000000000006E-2</v>
      </c>
      <c r="CD94" s="45">
        <v>0.12615999999999999</v>
      </c>
      <c r="CE94" s="45">
        <v>0.12615999999999999</v>
      </c>
      <c r="CF94" s="45">
        <v>0.12615999999999999</v>
      </c>
      <c r="CG94" s="45">
        <v>0.12615999999999999</v>
      </c>
      <c r="CH94" s="45">
        <v>0.12615999999999999</v>
      </c>
      <c r="CI94" s="45">
        <v>0.19369</v>
      </c>
      <c r="CJ94" s="45">
        <v>0.19369</v>
      </c>
      <c r="CK94" s="45">
        <v>0.19369</v>
      </c>
      <c r="CL94" s="45">
        <v>0.19369</v>
      </c>
      <c r="CM94" s="45">
        <v>0.19369</v>
      </c>
      <c r="CN94" s="45">
        <v>0.28642000000000001</v>
      </c>
      <c r="CO94" s="45">
        <v>0.28642000000000001</v>
      </c>
      <c r="CP94" s="45">
        <v>0.28642000000000001</v>
      </c>
      <c r="CQ94" s="45">
        <v>0.28642000000000001</v>
      </c>
      <c r="CR94" s="45">
        <v>0.28642000000000001</v>
      </c>
      <c r="CS94" s="45">
        <v>0.40792</v>
      </c>
      <c r="CT94" s="45">
        <v>0.40792</v>
      </c>
      <c r="CU94" s="45">
        <v>0.40792</v>
      </c>
      <c r="CV94" s="45">
        <v>0.40792</v>
      </c>
      <c r="CW94" s="45">
        <v>0.40792</v>
      </c>
      <c r="CX94" s="45">
        <v>1</v>
      </c>
    </row>
    <row r="95" spans="1:102" ht="14.25" customHeight="1" x14ac:dyDescent="0.3">
      <c r="A95" s="45" t="s">
        <v>308</v>
      </c>
      <c r="B95" s="45">
        <v>4.0890000000000003E-2</v>
      </c>
      <c r="C95" s="45">
        <v>4.1000000000000003E-3</v>
      </c>
      <c r="D95" s="45">
        <v>4.1000000000000003E-3</v>
      </c>
      <c r="E95" s="45">
        <v>4.1000000000000003E-3</v>
      </c>
      <c r="F95" s="45">
        <v>4.1000000000000003E-3</v>
      </c>
      <c r="G95" s="45">
        <v>1.3600000000000001E-3</v>
      </c>
      <c r="H95" s="45">
        <v>1.3600000000000001E-3</v>
      </c>
      <c r="I95" s="45">
        <v>1.3600000000000001E-3</v>
      </c>
      <c r="J95" s="45">
        <v>1.3600000000000001E-3</v>
      </c>
      <c r="K95" s="45">
        <v>1.3600000000000001E-3</v>
      </c>
      <c r="L95" s="45">
        <v>1.06E-3</v>
      </c>
      <c r="M95" s="45">
        <v>1.06E-3</v>
      </c>
      <c r="N95" s="45">
        <v>1.06E-3</v>
      </c>
      <c r="O95" s="45">
        <v>1.06E-3</v>
      </c>
      <c r="P95" s="45">
        <v>1.06E-3</v>
      </c>
      <c r="Q95" s="45">
        <v>1.8799999999999999E-3</v>
      </c>
      <c r="R95" s="45">
        <v>1.8799999999999999E-3</v>
      </c>
      <c r="S95" s="45">
        <v>1.8799999999999999E-3</v>
      </c>
      <c r="T95" s="45">
        <v>1.8799999999999999E-3</v>
      </c>
      <c r="U95" s="45">
        <v>1.8799999999999999E-3</v>
      </c>
      <c r="V95" s="45">
        <v>2.4399999999999999E-3</v>
      </c>
      <c r="W95" s="45">
        <v>2.4399999999999999E-3</v>
      </c>
      <c r="X95" s="45">
        <v>2.4399999999999999E-3</v>
      </c>
      <c r="Y95" s="45">
        <v>2.4399999999999999E-3</v>
      </c>
      <c r="Z95" s="45">
        <v>2.4399999999999999E-3</v>
      </c>
      <c r="AA95" s="45">
        <v>2.7699999999999999E-3</v>
      </c>
      <c r="AB95" s="45">
        <v>2.7699999999999999E-3</v>
      </c>
      <c r="AC95" s="45">
        <v>2.7699999999999999E-3</v>
      </c>
      <c r="AD95" s="45">
        <v>2.7699999999999999E-3</v>
      </c>
      <c r="AE95" s="45">
        <v>2.7699999999999999E-3</v>
      </c>
      <c r="AF95" s="45">
        <v>3.3999999999999998E-3</v>
      </c>
      <c r="AG95" s="45">
        <v>3.3999999999999998E-3</v>
      </c>
      <c r="AH95" s="45">
        <v>3.3999999999999998E-3</v>
      </c>
      <c r="AI95" s="45">
        <v>3.3999999999999998E-3</v>
      </c>
      <c r="AJ95" s="45">
        <v>3.3999999999999998E-3</v>
      </c>
      <c r="AK95" s="45">
        <v>4.5500000000000002E-3</v>
      </c>
      <c r="AL95" s="45">
        <v>4.5500000000000002E-3</v>
      </c>
      <c r="AM95" s="45">
        <v>4.5500000000000002E-3</v>
      </c>
      <c r="AN95" s="45">
        <v>4.5500000000000002E-3</v>
      </c>
      <c r="AO95" s="45">
        <v>4.5500000000000002E-3</v>
      </c>
      <c r="AP95" s="45">
        <v>6.1799999999999997E-3</v>
      </c>
      <c r="AQ95" s="45">
        <v>6.1799999999999997E-3</v>
      </c>
      <c r="AR95" s="45">
        <v>6.1799999999999997E-3</v>
      </c>
      <c r="AS95" s="45">
        <v>6.1799999999999997E-3</v>
      </c>
      <c r="AT95" s="45">
        <v>6.1799999999999997E-3</v>
      </c>
      <c r="AU95" s="45">
        <v>8.3899999999999999E-3</v>
      </c>
      <c r="AV95" s="45">
        <v>8.3899999999999999E-3</v>
      </c>
      <c r="AW95" s="45">
        <v>8.3899999999999999E-3</v>
      </c>
      <c r="AX95" s="45">
        <v>8.3899999999999999E-3</v>
      </c>
      <c r="AY95" s="45">
        <v>8.3899999999999999E-3</v>
      </c>
      <c r="AZ95" s="45">
        <v>1.166E-2</v>
      </c>
      <c r="BA95" s="45">
        <v>1.166E-2</v>
      </c>
      <c r="BB95" s="45">
        <v>1.166E-2</v>
      </c>
      <c r="BC95" s="45">
        <v>1.166E-2</v>
      </c>
      <c r="BD95" s="45">
        <v>1.166E-2</v>
      </c>
      <c r="BE95" s="45">
        <v>1.6389999999999998E-2</v>
      </c>
      <c r="BF95" s="45">
        <v>1.6389999999999998E-2</v>
      </c>
      <c r="BG95" s="45">
        <v>1.6389999999999998E-2</v>
      </c>
      <c r="BH95" s="45">
        <v>1.6389999999999998E-2</v>
      </c>
      <c r="BI95" s="45">
        <v>1.6389999999999998E-2</v>
      </c>
      <c r="BJ95" s="45">
        <v>2.3050000000000001E-2</v>
      </c>
      <c r="BK95" s="45">
        <v>2.3050000000000001E-2</v>
      </c>
      <c r="BL95" s="45">
        <v>2.3050000000000001E-2</v>
      </c>
      <c r="BM95" s="45">
        <v>2.3050000000000001E-2</v>
      </c>
      <c r="BN95" s="45">
        <v>2.3050000000000001E-2</v>
      </c>
      <c r="BO95" s="45">
        <v>3.465E-2</v>
      </c>
      <c r="BP95" s="45">
        <v>3.465E-2</v>
      </c>
      <c r="BQ95" s="45">
        <v>3.465E-2</v>
      </c>
      <c r="BR95" s="45">
        <v>3.465E-2</v>
      </c>
      <c r="BS95" s="45">
        <v>3.465E-2</v>
      </c>
      <c r="BT95" s="45">
        <v>5.425E-2</v>
      </c>
      <c r="BU95" s="45">
        <v>5.425E-2</v>
      </c>
      <c r="BV95" s="45">
        <v>5.425E-2</v>
      </c>
      <c r="BW95" s="45">
        <v>5.425E-2</v>
      </c>
      <c r="BX95" s="45">
        <v>5.425E-2</v>
      </c>
      <c r="BY95" s="45">
        <v>8.4360000000000004E-2</v>
      </c>
      <c r="BZ95" s="45">
        <v>8.4360000000000004E-2</v>
      </c>
      <c r="CA95" s="45">
        <v>8.4360000000000004E-2</v>
      </c>
      <c r="CB95" s="45">
        <v>8.4360000000000004E-2</v>
      </c>
      <c r="CC95" s="45">
        <v>8.4360000000000004E-2</v>
      </c>
      <c r="CD95" s="45">
        <v>0.13192999999999999</v>
      </c>
      <c r="CE95" s="45">
        <v>0.13192999999999999</v>
      </c>
      <c r="CF95" s="45">
        <v>0.13192999999999999</v>
      </c>
      <c r="CG95" s="45">
        <v>0.13192999999999999</v>
      </c>
      <c r="CH95" s="45">
        <v>0.13192999999999999</v>
      </c>
      <c r="CI95" s="45">
        <v>0.19947999999999999</v>
      </c>
      <c r="CJ95" s="45">
        <v>0.19947999999999999</v>
      </c>
      <c r="CK95" s="45">
        <v>0.19947999999999999</v>
      </c>
      <c r="CL95" s="45">
        <v>0.19947999999999999</v>
      </c>
      <c r="CM95" s="45">
        <v>0.19947999999999999</v>
      </c>
      <c r="CN95" s="45">
        <v>0.29163</v>
      </c>
      <c r="CO95" s="45">
        <v>0.29163</v>
      </c>
      <c r="CP95" s="45">
        <v>0.29163</v>
      </c>
      <c r="CQ95" s="45">
        <v>0.29163</v>
      </c>
      <c r="CR95" s="45">
        <v>0.29163</v>
      </c>
      <c r="CS95" s="45">
        <v>0.41221999999999998</v>
      </c>
      <c r="CT95" s="45">
        <v>0.41221999999999998</v>
      </c>
      <c r="CU95" s="45">
        <v>0.41221999999999998</v>
      </c>
      <c r="CV95" s="45">
        <v>0.41221999999999998</v>
      </c>
      <c r="CW95" s="45">
        <v>0.41221999999999998</v>
      </c>
      <c r="CX95" s="45">
        <v>1</v>
      </c>
    </row>
    <row r="96" spans="1:102" ht="14.25" customHeight="1" x14ac:dyDescent="0.3">
      <c r="A96" s="45" t="s">
        <v>310</v>
      </c>
      <c r="B96" s="45">
        <v>9.7912499999999996E-3</v>
      </c>
      <c r="C96" s="45">
        <v>3.5649999999999999E-4</v>
      </c>
      <c r="D96" s="45">
        <v>3.5649999999999999E-4</v>
      </c>
      <c r="E96" s="45">
        <v>3.5649999999999999E-4</v>
      </c>
      <c r="F96" s="45">
        <v>3.5649999999999999E-4</v>
      </c>
      <c r="G96" s="45">
        <v>1.7899999999999999E-4</v>
      </c>
      <c r="H96" s="45">
        <v>1.7899999999999999E-4</v>
      </c>
      <c r="I96" s="45">
        <v>1.7899999999999999E-4</v>
      </c>
      <c r="J96" s="45">
        <v>1.7899999999999999E-4</v>
      </c>
      <c r="K96" s="45">
        <v>1.7899999999999999E-4</v>
      </c>
      <c r="L96" s="45">
        <v>1.8075E-4</v>
      </c>
      <c r="M96" s="45">
        <v>1.8075E-4</v>
      </c>
      <c r="N96" s="45">
        <v>1.8075E-4</v>
      </c>
      <c r="O96" s="45">
        <v>1.8075E-4</v>
      </c>
      <c r="P96" s="45">
        <v>1.8075E-4</v>
      </c>
      <c r="Q96" s="45">
        <v>3.0775000000000003E-4</v>
      </c>
      <c r="R96" s="45">
        <v>3.0775000000000003E-4</v>
      </c>
      <c r="S96" s="45">
        <v>3.0775000000000003E-4</v>
      </c>
      <c r="T96" s="45">
        <v>3.0775000000000003E-4</v>
      </c>
      <c r="U96" s="45">
        <v>3.0775000000000003E-4</v>
      </c>
      <c r="V96" s="45">
        <v>4.2025E-4</v>
      </c>
      <c r="W96" s="45">
        <v>4.2025E-4</v>
      </c>
      <c r="X96" s="45">
        <v>4.2025E-4</v>
      </c>
      <c r="Y96" s="45">
        <v>4.2025E-4</v>
      </c>
      <c r="Z96" s="45">
        <v>4.2025E-4</v>
      </c>
      <c r="AA96" s="45">
        <v>5.2674999999999998E-4</v>
      </c>
      <c r="AB96" s="45">
        <v>5.2674999999999998E-4</v>
      </c>
      <c r="AC96" s="45">
        <v>5.2674999999999998E-4</v>
      </c>
      <c r="AD96" s="45">
        <v>5.2674999999999998E-4</v>
      </c>
      <c r="AE96" s="45">
        <v>5.2674999999999998E-4</v>
      </c>
      <c r="AF96" s="45">
        <v>7.3850000000000001E-4</v>
      </c>
      <c r="AG96" s="45">
        <v>7.3850000000000001E-4</v>
      </c>
      <c r="AH96" s="45">
        <v>7.3850000000000001E-4</v>
      </c>
      <c r="AI96" s="45">
        <v>7.3850000000000001E-4</v>
      </c>
      <c r="AJ96" s="45">
        <v>7.3850000000000001E-4</v>
      </c>
      <c r="AK96" s="45">
        <v>1.0690000000000001E-3</v>
      </c>
      <c r="AL96" s="45">
        <v>1.0690000000000001E-3</v>
      </c>
      <c r="AM96" s="45">
        <v>1.0690000000000001E-3</v>
      </c>
      <c r="AN96" s="45">
        <v>1.0690000000000001E-3</v>
      </c>
      <c r="AO96" s="45">
        <v>1.0690000000000001E-3</v>
      </c>
      <c r="AP96" s="45">
        <v>1.622E-3</v>
      </c>
      <c r="AQ96" s="45">
        <v>1.622E-3</v>
      </c>
      <c r="AR96" s="45">
        <v>1.622E-3</v>
      </c>
      <c r="AS96" s="45">
        <v>1.622E-3</v>
      </c>
      <c r="AT96" s="45">
        <v>1.622E-3</v>
      </c>
      <c r="AU96" s="45">
        <v>2.5685E-3</v>
      </c>
      <c r="AV96" s="45">
        <v>2.5685E-3</v>
      </c>
      <c r="AW96" s="45">
        <v>2.5685E-3</v>
      </c>
      <c r="AX96" s="45">
        <v>2.5685E-3</v>
      </c>
      <c r="AY96" s="45">
        <v>2.5685E-3</v>
      </c>
      <c r="AZ96" s="45">
        <v>4.117E-3</v>
      </c>
      <c r="BA96" s="45">
        <v>4.117E-3</v>
      </c>
      <c r="BB96" s="45">
        <v>4.117E-3</v>
      </c>
      <c r="BC96" s="45">
        <v>4.117E-3</v>
      </c>
      <c r="BD96" s="45">
        <v>4.117E-3</v>
      </c>
      <c r="BE96" s="45">
        <v>6.4475000000000001E-3</v>
      </c>
      <c r="BF96" s="45">
        <v>6.4475000000000001E-3</v>
      </c>
      <c r="BG96" s="45">
        <v>6.4475000000000001E-3</v>
      </c>
      <c r="BH96" s="45">
        <v>6.4475000000000001E-3</v>
      </c>
      <c r="BI96" s="45">
        <v>6.4475000000000001E-3</v>
      </c>
      <c r="BJ96" s="45">
        <v>9.7327500000000001E-3</v>
      </c>
      <c r="BK96" s="45">
        <v>9.7327500000000001E-3</v>
      </c>
      <c r="BL96" s="45">
        <v>9.7327500000000001E-3</v>
      </c>
      <c r="BM96" s="45">
        <v>9.7327500000000001E-3</v>
      </c>
      <c r="BN96" s="45">
        <v>9.7327500000000001E-3</v>
      </c>
      <c r="BO96" s="45">
        <v>1.5950249999999999E-2</v>
      </c>
      <c r="BP96" s="45">
        <v>1.5950249999999999E-2</v>
      </c>
      <c r="BQ96" s="45">
        <v>1.5950249999999999E-2</v>
      </c>
      <c r="BR96" s="45">
        <v>1.5950249999999999E-2</v>
      </c>
      <c r="BS96" s="45">
        <v>1.5950249999999999E-2</v>
      </c>
      <c r="BT96" s="45">
        <v>2.6643500000000001E-2</v>
      </c>
      <c r="BU96" s="45">
        <v>2.6643500000000001E-2</v>
      </c>
      <c r="BV96" s="45">
        <v>2.6643500000000001E-2</v>
      </c>
      <c r="BW96" s="45">
        <v>2.6643500000000001E-2</v>
      </c>
      <c r="BX96" s="45">
        <v>2.6643500000000001E-2</v>
      </c>
      <c r="BY96" s="45">
        <v>4.6877250000000002E-2</v>
      </c>
      <c r="BZ96" s="45">
        <v>4.6877250000000002E-2</v>
      </c>
      <c r="CA96" s="45">
        <v>4.6877250000000002E-2</v>
      </c>
      <c r="CB96" s="45">
        <v>4.6877250000000002E-2</v>
      </c>
      <c r="CC96" s="45">
        <v>4.6877250000000002E-2</v>
      </c>
      <c r="CD96" s="45">
        <v>8.3014249999999998E-2</v>
      </c>
      <c r="CE96" s="45">
        <v>8.3014249999999998E-2</v>
      </c>
      <c r="CF96" s="45">
        <v>8.3014249999999998E-2</v>
      </c>
      <c r="CG96" s="45">
        <v>8.3014249999999998E-2</v>
      </c>
      <c r="CH96" s="45">
        <v>8.3014249999999998E-2</v>
      </c>
      <c r="CI96" s="45">
        <v>0.14132575</v>
      </c>
      <c r="CJ96" s="45">
        <v>0.14132575</v>
      </c>
      <c r="CK96" s="45">
        <v>0.14132575</v>
      </c>
      <c r="CL96" s="45">
        <v>0.14132575</v>
      </c>
      <c r="CM96" s="45">
        <v>0.14132575</v>
      </c>
      <c r="CN96" s="45">
        <v>0.22859225</v>
      </c>
      <c r="CO96" s="45">
        <v>0.22859225</v>
      </c>
      <c r="CP96" s="45">
        <v>0.22859225</v>
      </c>
      <c r="CQ96" s="45">
        <v>0.22859225</v>
      </c>
      <c r="CR96" s="45">
        <v>0.22859225</v>
      </c>
      <c r="CS96" s="45">
        <v>0.34928749999999997</v>
      </c>
      <c r="CT96" s="45">
        <v>0.34928749999999997</v>
      </c>
      <c r="CU96" s="45">
        <v>0.34928749999999997</v>
      </c>
      <c r="CV96" s="45">
        <v>0.34928749999999997</v>
      </c>
      <c r="CW96" s="45">
        <v>0.34928749999999997</v>
      </c>
      <c r="CX96" s="45">
        <v>1</v>
      </c>
    </row>
    <row r="97" spans="1:102" ht="14.25" customHeight="1" x14ac:dyDescent="0.3">
      <c r="A97" s="45" t="s">
        <v>312</v>
      </c>
      <c r="B97" s="45">
        <v>1.013E-2</v>
      </c>
      <c r="C97" s="45">
        <v>2.3000000000000001E-4</v>
      </c>
      <c r="D97" s="45">
        <v>2.3000000000000001E-4</v>
      </c>
      <c r="E97" s="45">
        <v>2.3000000000000001E-4</v>
      </c>
      <c r="F97" s="45">
        <v>2.3000000000000001E-4</v>
      </c>
      <c r="G97" s="45">
        <v>2.1000000000000001E-4</v>
      </c>
      <c r="H97" s="45">
        <v>2.1000000000000001E-4</v>
      </c>
      <c r="I97" s="45">
        <v>2.1000000000000001E-4</v>
      </c>
      <c r="J97" s="45">
        <v>2.1000000000000001E-4</v>
      </c>
      <c r="K97" s="45">
        <v>2.1000000000000001E-4</v>
      </c>
      <c r="L97" s="45">
        <v>2.0000000000000001E-4</v>
      </c>
      <c r="M97" s="45">
        <v>2.0000000000000001E-4</v>
      </c>
      <c r="N97" s="45">
        <v>2.0000000000000001E-4</v>
      </c>
      <c r="O97" s="45">
        <v>2.0000000000000001E-4</v>
      </c>
      <c r="P97" s="45">
        <v>2.0000000000000001E-4</v>
      </c>
      <c r="Q97" s="45">
        <v>3.6999999999999999E-4</v>
      </c>
      <c r="R97" s="45">
        <v>3.6999999999999999E-4</v>
      </c>
      <c r="S97" s="45">
        <v>3.6999999999999999E-4</v>
      </c>
      <c r="T97" s="45">
        <v>3.6999999999999999E-4</v>
      </c>
      <c r="U97" s="45">
        <v>3.6999999999999999E-4</v>
      </c>
      <c r="V97" s="45">
        <v>4.4999999999999999E-4</v>
      </c>
      <c r="W97" s="45">
        <v>4.4999999999999999E-4</v>
      </c>
      <c r="X97" s="45">
        <v>4.4999999999999999E-4</v>
      </c>
      <c r="Y97" s="45">
        <v>4.4999999999999999E-4</v>
      </c>
      <c r="Z97" s="45">
        <v>4.4999999999999999E-4</v>
      </c>
      <c r="AA97" s="45">
        <v>5.5999999999999995E-4</v>
      </c>
      <c r="AB97" s="45">
        <v>5.5999999999999995E-4</v>
      </c>
      <c r="AC97" s="45">
        <v>5.5999999999999995E-4</v>
      </c>
      <c r="AD97" s="45">
        <v>5.5999999999999995E-4</v>
      </c>
      <c r="AE97" s="45">
        <v>5.5999999999999995E-4</v>
      </c>
      <c r="AF97" s="45">
        <v>7.6999999999999996E-4</v>
      </c>
      <c r="AG97" s="45">
        <v>7.6999999999999996E-4</v>
      </c>
      <c r="AH97" s="45">
        <v>7.6999999999999996E-4</v>
      </c>
      <c r="AI97" s="45">
        <v>7.6999999999999996E-4</v>
      </c>
      <c r="AJ97" s="45">
        <v>7.6999999999999996E-4</v>
      </c>
      <c r="AK97" s="45">
        <v>1.1000000000000001E-3</v>
      </c>
      <c r="AL97" s="45">
        <v>1.1000000000000001E-3</v>
      </c>
      <c r="AM97" s="45">
        <v>1.1000000000000001E-3</v>
      </c>
      <c r="AN97" s="45">
        <v>1.1000000000000001E-3</v>
      </c>
      <c r="AO97" s="45">
        <v>1.1000000000000001E-3</v>
      </c>
      <c r="AP97" s="45">
        <v>1.67E-3</v>
      </c>
      <c r="AQ97" s="45">
        <v>1.67E-3</v>
      </c>
      <c r="AR97" s="45">
        <v>1.67E-3</v>
      </c>
      <c r="AS97" s="45">
        <v>1.67E-3</v>
      </c>
      <c r="AT97" s="45">
        <v>1.67E-3</v>
      </c>
      <c r="AU97" s="45">
        <v>2.6099999999999999E-3</v>
      </c>
      <c r="AV97" s="45">
        <v>2.6099999999999999E-3</v>
      </c>
      <c r="AW97" s="45">
        <v>2.6099999999999999E-3</v>
      </c>
      <c r="AX97" s="45">
        <v>2.6099999999999999E-3</v>
      </c>
      <c r="AY97" s="45">
        <v>2.6099999999999999E-3</v>
      </c>
      <c r="AZ97" s="45">
        <v>4.0299999999999997E-3</v>
      </c>
      <c r="BA97" s="45">
        <v>4.0299999999999997E-3</v>
      </c>
      <c r="BB97" s="45">
        <v>4.0299999999999997E-3</v>
      </c>
      <c r="BC97" s="45">
        <v>4.0299999999999997E-3</v>
      </c>
      <c r="BD97" s="45">
        <v>4.0299999999999997E-3</v>
      </c>
      <c r="BE97" s="45">
        <v>6.1199999999999996E-3</v>
      </c>
      <c r="BF97" s="45">
        <v>6.1199999999999996E-3</v>
      </c>
      <c r="BG97" s="45">
        <v>6.1199999999999996E-3</v>
      </c>
      <c r="BH97" s="45">
        <v>6.1199999999999996E-3</v>
      </c>
      <c r="BI97" s="45">
        <v>6.1199999999999996E-3</v>
      </c>
      <c r="BJ97" s="45">
        <v>1.0030000000000001E-2</v>
      </c>
      <c r="BK97" s="45">
        <v>1.0030000000000001E-2</v>
      </c>
      <c r="BL97" s="45">
        <v>1.0030000000000001E-2</v>
      </c>
      <c r="BM97" s="45">
        <v>1.0030000000000001E-2</v>
      </c>
      <c r="BN97" s="45">
        <v>1.0030000000000001E-2</v>
      </c>
      <c r="BO97" s="45">
        <v>1.6420000000000001E-2</v>
      </c>
      <c r="BP97" s="45">
        <v>1.6420000000000001E-2</v>
      </c>
      <c r="BQ97" s="45">
        <v>1.6420000000000001E-2</v>
      </c>
      <c r="BR97" s="45">
        <v>1.6420000000000001E-2</v>
      </c>
      <c r="BS97" s="45">
        <v>1.6420000000000001E-2</v>
      </c>
      <c r="BT97" s="45">
        <v>2.869E-2</v>
      </c>
      <c r="BU97" s="45">
        <v>2.869E-2</v>
      </c>
      <c r="BV97" s="45">
        <v>2.869E-2</v>
      </c>
      <c r="BW97" s="45">
        <v>2.869E-2</v>
      </c>
      <c r="BX97" s="45">
        <v>2.869E-2</v>
      </c>
      <c r="BY97" s="45">
        <v>5.0880000000000002E-2</v>
      </c>
      <c r="BZ97" s="45">
        <v>5.0880000000000002E-2</v>
      </c>
      <c r="CA97" s="45">
        <v>5.0880000000000002E-2</v>
      </c>
      <c r="CB97" s="45">
        <v>5.0880000000000002E-2</v>
      </c>
      <c r="CC97" s="45">
        <v>5.0880000000000002E-2</v>
      </c>
      <c r="CD97" s="45">
        <v>9.2060000000000003E-2</v>
      </c>
      <c r="CE97" s="45">
        <v>9.2060000000000003E-2</v>
      </c>
      <c r="CF97" s="45">
        <v>9.2060000000000003E-2</v>
      </c>
      <c r="CG97" s="45">
        <v>9.2060000000000003E-2</v>
      </c>
      <c r="CH97" s="45">
        <v>9.2060000000000003E-2</v>
      </c>
      <c r="CI97" s="45">
        <v>0.15665000000000001</v>
      </c>
      <c r="CJ97" s="45">
        <v>0.15665000000000001</v>
      </c>
      <c r="CK97" s="45">
        <v>0.15665000000000001</v>
      </c>
      <c r="CL97" s="45">
        <v>0.15665000000000001</v>
      </c>
      <c r="CM97" s="45">
        <v>0.15665000000000001</v>
      </c>
      <c r="CN97" s="45">
        <v>0.25069000000000002</v>
      </c>
      <c r="CO97" s="45">
        <v>0.25069000000000002</v>
      </c>
      <c r="CP97" s="45">
        <v>0.25069000000000002</v>
      </c>
      <c r="CQ97" s="45">
        <v>0.25069000000000002</v>
      </c>
      <c r="CR97" s="45">
        <v>0.25069000000000002</v>
      </c>
      <c r="CS97" s="45">
        <v>0.37729000000000001</v>
      </c>
      <c r="CT97" s="45">
        <v>0.37729000000000001</v>
      </c>
      <c r="CU97" s="45">
        <v>0.37729000000000001</v>
      </c>
      <c r="CV97" s="45">
        <v>0.37729000000000001</v>
      </c>
      <c r="CW97" s="45">
        <v>0.37729000000000001</v>
      </c>
      <c r="CX97" s="45">
        <v>1</v>
      </c>
    </row>
    <row r="98" spans="1:102" ht="14.25" customHeight="1" x14ac:dyDescent="0.3">
      <c r="A98" s="45" t="s">
        <v>314</v>
      </c>
      <c r="B98" s="45">
        <v>5.9639999999999999E-2</v>
      </c>
      <c r="C98" s="45">
        <v>5.5900000000000004E-3</v>
      </c>
      <c r="D98" s="45">
        <v>5.5900000000000004E-3</v>
      </c>
      <c r="E98" s="45">
        <v>5.5900000000000004E-3</v>
      </c>
      <c r="F98" s="45">
        <v>5.5900000000000004E-3</v>
      </c>
      <c r="G98" s="45">
        <v>2.5400000000000002E-3</v>
      </c>
      <c r="H98" s="45">
        <v>2.5400000000000002E-3</v>
      </c>
      <c r="I98" s="45">
        <v>2.5400000000000002E-3</v>
      </c>
      <c r="J98" s="45">
        <v>2.5400000000000002E-3</v>
      </c>
      <c r="K98" s="45">
        <v>2.5400000000000002E-3</v>
      </c>
      <c r="L98" s="45">
        <v>2.33E-3</v>
      </c>
      <c r="M98" s="45">
        <v>2.33E-3</v>
      </c>
      <c r="N98" s="45">
        <v>2.33E-3</v>
      </c>
      <c r="O98" s="45">
        <v>2.33E-3</v>
      </c>
      <c r="P98" s="45">
        <v>2.33E-3</v>
      </c>
      <c r="Q98" s="45">
        <v>1.7799999999999999E-3</v>
      </c>
      <c r="R98" s="45">
        <v>1.7799999999999999E-3</v>
      </c>
      <c r="S98" s="45">
        <v>1.7799999999999999E-3</v>
      </c>
      <c r="T98" s="45">
        <v>1.7799999999999999E-3</v>
      </c>
      <c r="U98" s="45">
        <v>1.7799999999999999E-3</v>
      </c>
      <c r="V98" s="45">
        <v>6.1199999999999996E-3</v>
      </c>
      <c r="W98" s="45">
        <v>6.1199999999999996E-3</v>
      </c>
      <c r="X98" s="45">
        <v>6.1199999999999996E-3</v>
      </c>
      <c r="Y98" s="45">
        <v>6.1199999999999996E-3</v>
      </c>
      <c r="Z98" s="45">
        <v>6.1199999999999996E-3</v>
      </c>
      <c r="AA98" s="45">
        <v>1.5010000000000001E-2</v>
      </c>
      <c r="AB98" s="45">
        <v>1.5010000000000001E-2</v>
      </c>
      <c r="AC98" s="45">
        <v>1.5010000000000001E-2</v>
      </c>
      <c r="AD98" s="45">
        <v>1.5010000000000001E-2</v>
      </c>
      <c r="AE98" s="45">
        <v>1.5010000000000001E-2</v>
      </c>
      <c r="AF98" s="45">
        <v>2.9170000000000001E-2</v>
      </c>
      <c r="AG98" s="45">
        <v>2.9170000000000001E-2</v>
      </c>
      <c r="AH98" s="45">
        <v>2.9170000000000001E-2</v>
      </c>
      <c r="AI98" s="45">
        <v>2.9170000000000001E-2</v>
      </c>
      <c r="AJ98" s="45">
        <v>2.9170000000000001E-2</v>
      </c>
      <c r="AK98" s="45">
        <v>3.431E-2</v>
      </c>
      <c r="AL98" s="45">
        <v>3.431E-2</v>
      </c>
      <c r="AM98" s="45">
        <v>3.431E-2</v>
      </c>
      <c r="AN98" s="45">
        <v>3.431E-2</v>
      </c>
      <c r="AO98" s="45">
        <v>3.431E-2</v>
      </c>
      <c r="AP98" s="45">
        <v>2.9520000000000001E-2</v>
      </c>
      <c r="AQ98" s="45">
        <v>2.9520000000000001E-2</v>
      </c>
      <c r="AR98" s="45">
        <v>2.9520000000000001E-2</v>
      </c>
      <c r="AS98" s="45">
        <v>2.9520000000000001E-2</v>
      </c>
      <c r="AT98" s="45">
        <v>2.9520000000000001E-2</v>
      </c>
      <c r="AU98" s="45">
        <v>1.9720000000000001E-2</v>
      </c>
      <c r="AV98" s="45">
        <v>1.9720000000000001E-2</v>
      </c>
      <c r="AW98" s="45">
        <v>1.9720000000000001E-2</v>
      </c>
      <c r="AX98" s="45">
        <v>1.9720000000000001E-2</v>
      </c>
      <c r="AY98" s="45">
        <v>1.9720000000000001E-2</v>
      </c>
      <c r="AZ98" s="45">
        <v>1.635E-2</v>
      </c>
      <c r="BA98" s="45">
        <v>1.635E-2</v>
      </c>
      <c r="BB98" s="45">
        <v>1.635E-2</v>
      </c>
      <c r="BC98" s="45">
        <v>1.635E-2</v>
      </c>
      <c r="BD98" s="45">
        <v>1.635E-2</v>
      </c>
      <c r="BE98" s="45">
        <v>1.789E-2</v>
      </c>
      <c r="BF98" s="45">
        <v>1.789E-2</v>
      </c>
      <c r="BG98" s="45">
        <v>1.789E-2</v>
      </c>
      <c r="BH98" s="45">
        <v>1.789E-2</v>
      </c>
      <c r="BI98" s="45">
        <v>1.789E-2</v>
      </c>
      <c r="BJ98" s="45">
        <v>2.1839999999999998E-2</v>
      </c>
      <c r="BK98" s="45">
        <v>2.1839999999999998E-2</v>
      </c>
      <c r="BL98" s="45">
        <v>2.1839999999999998E-2</v>
      </c>
      <c r="BM98" s="45">
        <v>2.1839999999999998E-2</v>
      </c>
      <c r="BN98" s="45">
        <v>2.1839999999999998E-2</v>
      </c>
      <c r="BO98" s="45">
        <v>3.1949999999999999E-2</v>
      </c>
      <c r="BP98" s="45">
        <v>3.1949999999999999E-2</v>
      </c>
      <c r="BQ98" s="45">
        <v>3.1949999999999999E-2</v>
      </c>
      <c r="BR98" s="45">
        <v>3.1949999999999999E-2</v>
      </c>
      <c r="BS98" s="45">
        <v>3.1949999999999999E-2</v>
      </c>
      <c r="BT98" s="45">
        <v>5.0169999999999999E-2</v>
      </c>
      <c r="BU98" s="45">
        <v>5.0169999999999999E-2</v>
      </c>
      <c r="BV98" s="45">
        <v>5.0169999999999999E-2</v>
      </c>
      <c r="BW98" s="45">
        <v>5.0169999999999999E-2</v>
      </c>
      <c r="BX98" s="45">
        <v>5.0169999999999999E-2</v>
      </c>
      <c r="BY98" s="45">
        <v>8.0140000000000003E-2</v>
      </c>
      <c r="BZ98" s="45">
        <v>8.0140000000000003E-2</v>
      </c>
      <c r="CA98" s="45">
        <v>8.0140000000000003E-2</v>
      </c>
      <c r="CB98" s="45">
        <v>8.0140000000000003E-2</v>
      </c>
      <c r="CC98" s="45">
        <v>8.0140000000000003E-2</v>
      </c>
      <c r="CD98" s="45">
        <v>0.12855</v>
      </c>
      <c r="CE98" s="45">
        <v>0.12855</v>
      </c>
      <c r="CF98" s="45">
        <v>0.12855</v>
      </c>
      <c r="CG98" s="45">
        <v>0.12855</v>
      </c>
      <c r="CH98" s="45">
        <v>0.12855</v>
      </c>
      <c r="CI98" s="45">
        <v>0.19794</v>
      </c>
      <c r="CJ98" s="45">
        <v>0.19794</v>
      </c>
      <c r="CK98" s="45">
        <v>0.19794</v>
      </c>
      <c r="CL98" s="45">
        <v>0.19794</v>
      </c>
      <c r="CM98" s="45">
        <v>0.19794</v>
      </c>
      <c r="CN98" s="45">
        <v>0.29277999999999998</v>
      </c>
      <c r="CO98" s="45">
        <v>0.29277999999999998</v>
      </c>
      <c r="CP98" s="45">
        <v>0.29277999999999998</v>
      </c>
      <c r="CQ98" s="45">
        <v>0.29277999999999998</v>
      </c>
      <c r="CR98" s="45">
        <v>0.29277999999999998</v>
      </c>
      <c r="CS98" s="45">
        <v>0.41558</v>
      </c>
      <c r="CT98" s="45">
        <v>0.41558</v>
      </c>
      <c r="CU98" s="45">
        <v>0.41558</v>
      </c>
      <c r="CV98" s="45">
        <v>0.41558</v>
      </c>
      <c r="CW98" s="45">
        <v>0.41558</v>
      </c>
      <c r="CX98" s="45">
        <v>1</v>
      </c>
    </row>
    <row r="99" spans="1:102" ht="14.25" customHeight="1" x14ac:dyDescent="0.3">
      <c r="A99" s="45" t="s">
        <v>316</v>
      </c>
      <c r="B99" s="45">
        <v>7.7200000000000005E-2</v>
      </c>
      <c r="C99" s="45">
        <v>9.3299999999999998E-3</v>
      </c>
      <c r="D99" s="45">
        <v>9.3299999999999998E-3</v>
      </c>
      <c r="E99" s="45">
        <v>9.3299999999999998E-3</v>
      </c>
      <c r="F99" s="45">
        <v>9.3299999999999998E-3</v>
      </c>
      <c r="G99" s="45">
        <v>2.5400000000000002E-3</v>
      </c>
      <c r="H99" s="45">
        <v>2.5400000000000002E-3</v>
      </c>
      <c r="I99" s="45">
        <v>2.5400000000000002E-3</v>
      </c>
      <c r="J99" s="45">
        <v>2.5400000000000002E-3</v>
      </c>
      <c r="K99" s="45">
        <v>2.5400000000000002E-3</v>
      </c>
      <c r="L99" s="45">
        <v>1.82E-3</v>
      </c>
      <c r="M99" s="45">
        <v>1.82E-3</v>
      </c>
      <c r="N99" s="45">
        <v>1.82E-3</v>
      </c>
      <c r="O99" s="45">
        <v>1.82E-3</v>
      </c>
      <c r="P99" s="45">
        <v>1.82E-3</v>
      </c>
      <c r="Q99" s="45">
        <v>2.5300000000000001E-3</v>
      </c>
      <c r="R99" s="45">
        <v>2.5300000000000001E-3</v>
      </c>
      <c r="S99" s="45">
        <v>2.5300000000000001E-3</v>
      </c>
      <c r="T99" s="45">
        <v>2.5300000000000001E-3</v>
      </c>
      <c r="U99" s="45">
        <v>2.5300000000000001E-3</v>
      </c>
      <c r="V99" s="45">
        <v>3.7599999999999999E-3</v>
      </c>
      <c r="W99" s="45">
        <v>3.7599999999999999E-3</v>
      </c>
      <c r="X99" s="45">
        <v>3.7599999999999999E-3</v>
      </c>
      <c r="Y99" s="45">
        <v>3.7599999999999999E-3</v>
      </c>
      <c r="Z99" s="45">
        <v>3.7599999999999999E-3</v>
      </c>
      <c r="AA99" s="45">
        <v>5.2199999999999998E-3</v>
      </c>
      <c r="AB99" s="45">
        <v>5.2199999999999998E-3</v>
      </c>
      <c r="AC99" s="45">
        <v>5.2199999999999998E-3</v>
      </c>
      <c r="AD99" s="45">
        <v>5.2199999999999998E-3</v>
      </c>
      <c r="AE99" s="45">
        <v>5.2199999999999998E-3</v>
      </c>
      <c r="AF99" s="45">
        <v>7.9900000000000006E-3</v>
      </c>
      <c r="AG99" s="45">
        <v>7.9900000000000006E-3</v>
      </c>
      <c r="AH99" s="45">
        <v>7.9900000000000006E-3</v>
      </c>
      <c r="AI99" s="45">
        <v>7.9900000000000006E-3</v>
      </c>
      <c r="AJ99" s="45">
        <v>7.9900000000000006E-3</v>
      </c>
      <c r="AK99" s="45">
        <v>9.41E-3</v>
      </c>
      <c r="AL99" s="45">
        <v>9.41E-3</v>
      </c>
      <c r="AM99" s="45">
        <v>9.41E-3</v>
      </c>
      <c r="AN99" s="45">
        <v>9.41E-3</v>
      </c>
      <c r="AO99" s="45">
        <v>9.41E-3</v>
      </c>
      <c r="AP99" s="45">
        <v>9.7599999999999996E-3</v>
      </c>
      <c r="AQ99" s="45">
        <v>9.7599999999999996E-3</v>
      </c>
      <c r="AR99" s="45">
        <v>9.7599999999999996E-3</v>
      </c>
      <c r="AS99" s="45">
        <v>9.7599999999999996E-3</v>
      </c>
      <c r="AT99" s="45">
        <v>9.7599999999999996E-3</v>
      </c>
      <c r="AU99" s="45">
        <v>1.0869999999999999E-2</v>
      </c>
      <c r="AV99" s="45">
        <v>1.0869999999999999E-2</v>
      </c>
      <c r="AW99" s="45">
        <v>1.0869999999999999E-2</v>
      </c>
      <c r="AX99" s="45">
        <v>1.0869999999999999E-2</v>
      </c>
      <c r="AY99" s="45">
        <v>1.0869999999999999E-2</v>
      </c>
      <c r="AZ99" s="45">
        <v>1.367E-2</v>
      </c>
      <c r="BA99" s="45">
        <v>1.367E-2</v>
      </c>
      <c r="BB99" s="45">
        <v>1.367E-2</v>
      </c>
      <c r="BC99" s="45">
        <v>1.367E-2</v>
      </c>
      <c r="BD99" s="45">
        <v>1.367E-2</v>
      </c>
      <c r="BE99" s="45">
        <v>1.891E-2</v>
      </c>
      <c r="BF99" s="45">
        <v>1.891E-2</v>
      </c>
      <c r="BG99" s="45">
        <v>1.891E-2</v>
      </c>
      <c r="BH99" s="45">
        <v>1.891E-2</v>
      </c>
      <c r="BI99" s="45">
        <v>1.891E-2</v>
      </c>
      <c r="BJ99" s="45">
        <v>2.5190000000000001E-2</v>
      </c>
      <c r="BK99" s="45">
        <v>2.5190000000000001E-2</v>
      </c>
      <c r="BL99" s="45">
        <v>2.5190000000000001E-2</v>
      </c>
      <c r="BM99" s="45">
        <v>2.5190000000000001E-2</v>
      </c>
      <c r="BN99" s="45">
        <v>2.5190000000000001E-2</v>
      </c>
      <c r="BO99" s="45">
        <v>3.8460000000000001E-2</v>
      </c>
      <c r="BP99" s="45">
        <v>3.8460000000000001E-2</v>
      </c>
      <c r="BQ99" s="45">
        <v>3.8460000000000001E-2</v>
      </c>
      <c r="BR99" s="45">
        <v>3.8460000000000001E-2</v>
      </c>
      <c r="BS99" s="45">
        <v>3.8460000000000001E-2</v>
      </c>
      <c r="BT99" s="45">
        <v>6.021E-2</v>
      </c>
      <c r="BU99" s="45">
        <v>6.021E-2</v>
      </c>
      <c r="BV99" s="45">
        <v>6.021E-2</v>
      </c>
      <c r="BW99" s="45">
        <v>6.021E-2</v>
      </c>
      <c r="BX99" s="45">
        <v>6.021E-2</v>
      </c>
      <c r="BY99" s="45">
        <v>9.2649999999999996E-2</v>
      </c>
      <c r="BZ99" s="45">
        <v>9.2649999999999996E-2</v>
      </c>
      <c r="CA99" s="45">
        <v>9.2649999999999996E-2</v>
      </c>
      <c r="CB99" s="45">
        <v>9.2649999999999996E-2</v>
      </c>
      <c r="CC99" s="45">
        <v>9.2649999999999996E-2</v>
      </c>
      <c r="CD99" s="45">
        <v>0.14136000000000001</v>
      </c>
      <c r="CE99" s="45">
        <v>0.14136000000000001</v>
      </c>
      <c r="CF99" s="45">
        <v>0.14136000000000001</v>
      </c>
      <c r="CG99" s="45">
        <v>0.14136000000000001</v>
      </c>
      <c r="CH99" s="45">
        <v>0.14136000000000001</v>
      </c>
      <c r="CI99" s="45">
        <v>0.20948</v>
      </c>
      <c r="CJ99" s="45">
        <v>0.20948</v>
      </c>
      <c r="CK99" s="45">
        <v>0.20948</v>
      </c>
      <c r="CL99" s="45">
        <v>0.20948</v>
      </c>
      <c r="CM99" s="45">
        <v>0.20948</v>
      </c>
      <c r="CN99" s="45">
        <v>0.30143999999999999</v>
      </c>
      <c r="CO99" s="45">
        <v>0.30143999999999999</v>
      </c>
      <c r="CP99" s="45">
        <v>0.30143999999999999</v>
      </c>
      <c r="CQ99" s="45">
        <v>0.30143999999999999</v>
      </c>
      <c r="CR99" s="45">
        <v>0.30143999999999999</v>
      </c>
      <c r="CS99" s="45">
        <v>0.42118</v>
      </c>
      <c r="CT99" s="45">
        <v>0.42118</v>
      </c>
      <c r="CU99" s="45">
        <v>0.42118</v>
      </c>
      <c r="CV99" s="45">
        <v>0.42118</v>
      </c>
      <c r="CW99" s="45">
        <v>0.42118</v>
      </c>
      <c r="CX99" s="45">
        <v>1</v>
      </c>
    </row>
    <row r="100" spans="1:102" ht="14.25" customHeight="1" x14ac:dyDescent="0.3">
      <c r="A100" s="45" t="s">
        <v>318</v>
      </c>
      <c r="B100" s="45">
        <v>1.7049999999999999E-2</v>
      </c>
      <c r="C100" s="45">
        <v>4.2000000000000002E-4</v>
      </c>
      <c r="D100" s="45">
        <v>4.2000000000000002E-4</v>
      </c>
      <c r="E100" s="45">
        <v>4.2000000000000002E-4</v>
      </c>
      <c r="F100" s="45">
        <v>4.2000000000000002E-4</v>
      </c>
      <c r="G100" s="45">
        <v>3.3E-4</v>
      </c>
      <c r="H100" s="45">
        <v>3.3E-4</v>
      </c>
      <c r="I100" s="45">
        <v>3.3E-4</v>
      </c>
      <c r="J100" s="45">
        <v>3.3E-4</v>
      </c>
      <c r="K100" s="45">
        <v>3.3E-4</v>
      </c>
      <c r="L100" s="45">
        <v>2.9E-4</v>
      </c>
      <c r="M100" s="45">
        <v>2.9E-4</v>
      </c>
      <c r="N100" s="45">
        <v>2.9E-4</v>
      </c>
      <c r="O100" s="45">
        <v>2.9E-4</v>
      </c>
      <c r="P100" s="45">
        <v>2.9E-4</v>
      </c>
      <c r="Q100" s="45">
        <v>5.0000000000000001E-4</v>
      </c>
      <c r="R100" s="45">
        <v>5.0000000000000001E-4</v>
      </c>
      <c r="S100" s="45">
        <v>5.0000000000000001E-4</v>
      </c>
      <c r="T100" s="45">
        <v>5.0000000000000001E-4</v>
      </c>
      <c r="U100" s="45">
        <v>5.0000000000000001E-4</v>
      </c>
      <c r="V100" s="45">
        <v>5.9999999999999995E-4</v>
      </c>
      <c r="W100" s="45">
        <v>5.9999999999999995E-4</v>
      </c>
      <c r="X100" s="45">
        <v>5.9999999999999995E-4</v>
      </c>
      <c r="Y100" s="45">
        <v>5.9999999999999995E-4</v>
      </c>
      <c r="Z100" s="45">
        <v>5.9999999999999995E-4</v>
      </c>
      <c r="AA100" s="45">
        <v>6.8999999999999997E-4</v>
      </c>
      <c r="AB100" s="45">
        <v>6.8999999999999997E-4</v>
      </c>
      <c r="AC100" s="45">
        <v>6.8999999999999997E-4</v>
      </c>
      <c r="AD100" s="45">
        <v>6.8999999999999997E-4</v>
      </c>
      <c r="AE100" s="45">
        <v>6.8999999999999997E-4</v>
      </c>
      <c r="AF100" s="45">
        <v>9.2000000000000003E-4</v>
      </c>
      <c r="AG100" s="45">
        <v>9.2000000000000003E-4</v>
      </c>
      <c r="AH100" s="45">
        <v>9.2000000000000003E-4</v>
      </c>
      <c r="AI100" s="45">
        <v>9.2000000000000003E-4</v>
      </c>
      <c r="AJ100" s="45">
        <v>9.2000000000000003E-4</v>
      </c>
      <c r="AK100" s="45">
        <v>1.34E-3</v>
      </c>
      <c r="AL100" s="45">
        <v>1.34E-3</v>
      </c>
      <c r="AM100" s="45">
        <v>1.34E-3</v>
      </c>
      <c r="AN100" s="45">
        <v>1.34E-3</v>
      </c>
      <c r="AO100" s="45">
        <v>1.34E-3</v>
      </c>
      <c r="AP100" s="45">
        <v>2.0300000000000001E-3</v>
      </c>
      <c r="AQ100" s="45">
        <v>2.0300000000000001E-3</v>
      </c>
      <c r="AR100" s="45">
        <v>2.0300000000000001E-3</v>
      </c>
      <c r="AS100" s="45">
        <v>2.0300000000000001E-3</v>
      </c>
      <c r="AT100" s="45">
        <v>2.0300000000000001E-3</v>
      </c>
      <c r="AU100" s="45">
        <v>3.13E-3</v>
      </c>
      <c r="AV100" s="45">
        <v>3.13E-3</v>
      </c>
      <c r="AW100" s="45">
        <v>3.13E-3</v>
      </c>
      <c r="AX100" s="45">
        <v>3.13E-3</v>
      </c>
      <c r="AY100" s="45">
        <v>3.13E-3</v>
      </c>
      <c r="AZ100" s="45">
        <v>4.7800000000000004E-3</v>
      </c>
      <c r="BA100" s="45">
        <v>4.7800000000000004E-3</v>
      </c>
      <c r="BB100" s="45">
        <v>4.7800000000000004E-3</v>
      </c>
      <c r="BC100" s="45">
        <v>4.7800000000000004E-3</v>
      </c>
      <c r="BD100" s="45">
        <v>4.7800000000000004E-3</v>
      </c>
      <c r="BE100" s="45">
        <v>7.2500000000000004E-3</v>
      </c>
      <c r="BF100" s="45">
        <v>7.2500000000000004E-3</v>
      </c>
      <c r="BG100" s="45">
        <v>7.2500000000000004E-3</v>
      </c>
      <c r="BH100" s="45">
        <v>7.2500000000000004E-3</v>
      </c>
      <c r="BI100" s="45">
        <v>7.2500000000000004E-3</v>
      </c>
      <c r="BJ100" s="45">
        <v>1.1650000000000001E-2</v>
      </c>
      <c r="BK100" s="45">
        <v>1.1650000000000001E-2</v>
      </c>
      <c r="BL100" s="45">
        <v>1.1650000000000001E-2</v>
      </c>
      <c r="BM100" s="45">
        <v>1.1650000000000001E-2</v>
      </c>
      <c r="BN100" s="45">
        <v>1.1650000000000001E-2</v>
      </c>
      <c r="BO100" s="45">
        <v>1.9189999999999999E-2</v>
      </c>
      <c r="BP100" s="45">
        <v>1.9189999999999999E-2</v>
      </c>
      <c r="BQ100" s="45">
        <v>1.9189999999999999E-2</v>
      </c>
      <c r="BR100" s="45">
        <v>1.9189999999999999E-2</v>
      </c>
      <c r="BS100" s="45">
        <v>1.9189999999999999E-2</v>
      </c>
      <c r="BT100" s="45">
        <v>3.3419999999999998E-2</v>
      </c>
      <c r="BU100" s="45">
        <v>3.3419999999999998E-2</v>
      </c>
      <c r="BV100" s="45">
        <v>3.3419999999999998E-2</v>
      </c>
      <c r="BW100" s="45">
        <v>3.3419999999999998E-2</v>
      </c>
      <c r="BX100" s="45">
        <v>3.3419999999999998E-2</v>
      </c>
      <c r="BY100" s="45">
        <v>5.8650000000000001E-2</v>
      </c>
      <c r="BZ100" s="45">
        <v>5.8650000000000001E-2</v>
      </c>
      <c r="CA100" s="45">
        <v>5.8650000000000001E-2</v>
      </c>
      <c r="CB100" s="45">
        <v>5.8650000000000001E-2</v>
      </c>
      <c r="CC100" s="45">
        <v>5.8650000000000001E-2</v>
      </c>
      <c r="CD100" s="45">
        <v>0.10298</v>
      </c>
      <c r="CE100" s="45">
        <v>0.10298</v>
      </c>
      <c r="CF100" s="45">
        <v>0.10298</v>
      </c>
      <c r="CG100" s="45">
        <v>0.10298</v>
      </c>
      <c r="CH100" s="45">
        <v>0.10298</v>
      </c>
      <c r="CI100" s="45">
        <v>0.17061999999999999</v>
      </c>
      <c r="CJ100" s="45">
        <v>0.17061999999999999</v>
      </c>
      <c r="CK100" s="45">
        <v>0.17061999999999999</v>
      </c>
      <c r="CL100" s="45">
        <v>0.17061999999999999</v>
      </c>
      <c r="CM100" s="45">
        <v>0.17061999999999999</v>
      </c>
      <c r="CN100" s="45">
        <v>0.26669999999999999</v>
      </c>
      <c r="CO100" s="45">
        <v>0.26669999999999999</v>
      </c>
      <c r="CP100" s="45">
        <v>0.26669999999999999</v>
      </c>
      <c r="CQ100" s="45">
        <v>0.26669999999999999</v>
      </c>
      <c r="CR100" s="45">
        <v>0.26669999999999999</v>
      </c>
      <c r="CS100" s="45">
        <v>0.39334999999999998</v>
      </c>
      <c r="CT100" s="45">
        <v>0.39334999999999998</v>
      </c>
      <c r="CU100" s="45">
        <v>0.39334999999999998</v>
      </c>
      <c r="CV100" s="45">
        <v>0.39334999999999998</v>
      </c>
      <c r="CW100" s="45">
        <v>0.39334999999999998</v>
      </c>
      <c r="CX100" s="45">
        <v>1</v>
      </c>
    </row>
    <row r="101" spans="1:102" ht="14.25" customHeight="1" x14ac:dyDescent="0.3">
      <c r="A101" s="45" t="s">
        <v>320</v>
      </c>
      <c r="B101" s="45">
        <v>4.1399999999999996E-3</v>
      </c>
      <c r="C101" s="45">
        <v>2.3000000000000001E-4</v>
      </c>
      <c r="D101" s="45">
        <v>2.3000000000000001E-4</v>
      </c>
      <c r="E101" s="45">
        <v>2.3000000000000001E-4</v>
      </c>
      <c r="F101" s="45">
        <v>2.3000000000000001E-4</v>
      </c>
      <c r="G101" s="45">
        <v>1.1E-4</v>
      </c>
      <c r="H101" s="45">
        <v>1.1E-4</v>
      </c>
      <c r="I101" s="45">
        <v>1.1E-4</v>
      </c>
      <c r="J101" s="45">
        <v>1.1E-4</v>
      </c>
      <c r="K101" s="45">
        <v>1.1E-4</v>
      </c>
      <c r="L101" s="45">
        <v>1.9000000000000001E-4</v>
      </c>
      <c r="M101" s="45">
        <v>1.9000000000000001E-4</v>
      </c>
      <c r="N101" s="45">
        <v>1.9000000000000001E-4</v>
      </c>
      <c r="O101" s="45">
        <v>1.9000000000000001E-4</v>
      </c>
      <c r="P101" s="45">
        <v>1.9000000000000001E-4</v>
      </c>
      <c r="Q101" s="45">
        <v>3.3E-4</v>
      </c>
      <c r="R101" s="45">
        <v>3.3E-4</v>
      </c>
      <c r="S101" s="45">
        <v>3.3E-4</v>
      </c>
      <c r="T101" s="45">
        <v>3.3E-4</v>
      </c>
      <c r="U101" s="45">
        <v>3.3E-4</v>
      </c>
      <c r="V101" s="45">
        <v>4.0999999999999999E-4</v>
      </c>
      <c r="W101" s="45">
        <v>4.0999999999999999E-4</v>
      </c>
      <c r="X101" s="45">
        <v>4.0999999999999999E-4</v>
      </c>
      <c r="Y101" s="45">
        <v>4.0999999999999999E-4</v>
      </c>
      <c r="Z101" s="45">
        <v>4.0999999999999999E-4</v>
      </c>
      <c r="AA101" s="45">
        <v>4.4999999999999999E-4</v>
      </c>
      <c r="AB101" s="45">
        <v>4.4999999999999999E-4</v>
      </c>
      <c r="AC101" s="45">
        <v>4.4999999999999999E-4</v>
      </c>
      <c r="AD101" s="45">
        <v>4.4999999999999999E-4</v>
      </c>
      <c r="AE101" s="45">
        <v>4.4999999999999999E-4</v>
      </c>
      <c r="AF101" s="45">
        <v>8.7000000000000001E-4</v>
      </c>
      <c r="AG101" s="45">
        <v>8.7000000000000001E-4</v>
      </c>
      <c r="AH101" s="45">
        <v>8.7000000000000001E-4</v>
      </c>
      <c r="AI101" s="45">
        <v>8.7000000000000001E-4</v>
      </c>
      <c r="AJ101" s="45">
        <v>8.7000000000000001E-4</v>
      </c>
      <c r="AK101" s="45">
        <v>1.2600000000000001E-3</v>
      </c>
      <c r="AL101" s="45">
        <v>1.2600000000000001E-3</v>
      </c>
      <c r="AM101" s="45">
        <v>1.2600000000000001E-3</v>
      </c>
      <c r="AN101" s="45">
        <v>1.2600000000000001E-3</v>
      </c>
      <c r="AO101" s="45">
        <v>1.2600000000000001E-3</v>
      </c>
      <c r="AP101" s="45">
        <v>2.0999999999999999E-3</v>
      </c>
      <c r="AQ101" s="45">
        <v>2.0999999999999999E-3</v>
      </c>
      <c r="AR101" s="45">
        <v>2.0999999999999999E-3</v>
      </c>
      <c r="AS101" s="45">
        <v>2.0999999999999999E-3</v>
      </c>
      <c r="AT101" s="45">
        <v>2.0999999999999999E-3</v>
      </c>
      <c r="AU101" s="45">
        <v>3.0100000000000001E-3</v>
      </c>
      <c r="AV101" s="45">
        <v>3.0100000000000001E-3</v>
      </c>
      <c r="AW101" s="45">
        <v>3.0100000000000001E-3</v>
      </c>
      <c r="AX101" s="45">
        <v>3.0100000000000001E-3</v>
      </c>
      <c r="AY101" s="45">
        <v>3.0100000000000001E-3</v>
      </c>
      <c r="AZ101" s="45">
        <v>4.6499999999999996E-3</v>
      </c>
      <c r="BA101" s="45">
        <v>4.6499999999999996E-3</v>
      </c>
      <c r="BB101" s="45">
        <v>4.6499999999999996E-3</v>
      </c>
      <c r="BC101" s="45">
        <v>4.6499999999999996E-3</v>
      </c>
      <c r="BD101" s="45">
        <v>4.6499999999999996E-3</v>
      </c>
      <c r="BE101" s="45">
        <v>6.8700000000000002E-3</v>
      </c>
      <c r="BF101" s="45">
        <v>6.8700000000000002E-3</v>
      </c>
      <c r="BG101" s="45">
        <v>6.8700000000000002E-3</v>
      </c>
      <c r="BH101" s="45">
        <v>6.8700000000000002E-3</v>
      </c>
      <c r="BI101" s="45">
        <v>6.8700000000000002E-3</v>
      </c>
      <c r="BJ101" s="45">
        <v>1.034E-2</v>
      </c>
      <c r="BK101" s="45">
        <v>1.034E-2</v>
      </c>
      <c r="BL101" s="45">
        <v>1.034E-2</v>
      </c>
      <c r="BM101" s="45">
        <v>1.034E-2</v>
      </c>
      <c r="BN101" s="45">
        <v>1.034E-2</v>
      </c>
      <c r="BO101" s="45">
        <v>1.4250000000000001E-2</v>
      </c>
      <c r="BP101" s="45">
        <v>1.4250000000000001E-2</v>
      </c>
      <c r="BQ101" s="45">
        <v>1.4250000000000001E-2</v>
      </c>
      <c r="BR101" s="45">
        <v>1.4250000000000001E-2</v>
      </c>
      <c r="BS101" s="45">
        <v>1.4250000000000001E-2</v>
      </c>
      <c r="BT101" s="45">
        <v>2.265E-2</v>
      </c>
      <c r="BU101" s="45">
        <v>2.265E-2</v>
      </c>
      <c r="BV101" s="45">
        <v>2.265E-2</v>
      </c>
      <c r="BW101" s="45">
        <v>2.265E-2</v>
      </c>
      <c r="BX101" s="45">
        <v>2.265E-2</v>
      </c>
      <c r="BY101" s="45">
        <v>4.1169999999999998E-2</v>
      </c>
      <c r="BZ101" s="45">
        <v>4.1169999999999998E-2</v>
      </c>
      <c r="CA101" s="45">
        <v>4.1169999999999998E-2</v>
      </c>
      <c r="CB101" s="45">
        <v>4.1169999999999998E-2</v>
      </c>
      <c r="CC101" s="45">
        <v>4.1169999999999998E-2</v>
      </c>
      <c r="CD101" s="45">
        <v>7.7350000000000002E-2</v>
      </c>
      <c r="CE101" s="45">
        <v>7.7350000000000002E-2</v>
      </c>
      <c r="CF101" s="45">
        <v>7.7350000000000002E-2</v>
      </c>
      <c r="CG101" s="45">
        <v>7.7350000000000002E-2</v>
      </c>
      <c r="CH101" s="45">
        <v>7.7350000000000002E-2</v>
      </c>
      <c r="CI101" s="45">
        <v>0.13643</v>
      </c>
      <c r="CJ101" s="45">
        <v>0.13643</v>
      </c>
      <c r="CK101" s="45">
        <v>0.13643</v>
      </c>
      <c r="CL101" s="45">
        <v>0.13643</v>
      </c>
      <c r="CM101" s="45">
        <v>0.13643</v>
      </c>
      <c r="CN101" s="45">
        <v>0.22586999999999999</v>
      </c>
      <c r="CO101" s="45">
        <v>0.22586999999999999</v>
      </c>
      <c r="CP101" s="45">
        <v>0.22586999999999999</v>
      </c>
      <c r="CQ101" s="45">
        <v>0.22586999999999999</v>
      </c>
      <c r="CR101" s="45">
        <v>0.22586999999999999</v>
      </c>
      <c r="CS101" s="45">
        <v>0.35100999999999999</v>
      </c>
      <c r="CT101" s="45">
        <v>0.35100999999999999</v>
      </c>
      <c r="CU101" s="45">
        <v>0.35100999999999999</v>
      </c>
      <c r="CV101" s="45">
        <v>0.35100999999999999</v>
      </c>
      <c r="CW101" s="45">
        <v>0.35100999999999999</v>
      </c>
      <c r="CX101" s="45">
        <v>1</v>
      </c>
    </row>
    <row r="102" spans="1:102" ht="14.25" customHeight="1" x14ac:dyDescent="0.3">
      <c r="A102" s="45" t="s">
        <v>322</v>
      </c>
      <c r="B102" s="45">
        <v>1.07E-3</v>
      </c>
      <c r="C102" s="45">
        <v>2.5999999999999998E-4</v>
      </c>
      <c r="D102" s="45">
        <v>2.5999999999999998E-4</v>
      </c>
      <c r="E102" s="45">
        <v>2.5999999999999998E-4</v>
      </c>
      <c r="F102" s="45">
        <v>2.5999999999999998E-4</v>
      </c>
      <c r="G102" s="45">
        <v>6.0000000000000002E-5</v>
      </c>
      <c r="H102" s="45">
        <v>6.0000000000000002E-5</v>
      </c>
      <c r="I102" s="45">
        <v>6.0000000000000002E-5</v>
      </c>
      <c r="J102" s="45">
        <v>6.0000000000000002E-5</v>
      </c>
      <c r="K102" s="45">
        <v>6.0000000000000002E-5</v>
      </c>
      <c r="L102" s="45">
        <v>1.1E-4</v>
      </c>
      <c r="M102" s="45">
        <v>1.1E-4</v>
      </c>
      <c r="N102" s="45">
        <v>1.1E-4</v>
      </c>
      <c r="O102" s="45">
        <v>1.1E-4</v>
      </c>
      <c r="P102" s="45">
        <v>1.1E-4</v>
      </c>
      <c r="Q102" s="45">
        <v>2.5000000000000001E-4</v>
      </c>
      <c r="R102" s="45">
        <v>2.5000000000000001E-4</v>
      </c>
      <c r="S102" s="45">
        <v>2.5000000000000001E-4</v>
      </c>
      <c r="T102" s="45">
        <v>2.5000000000000001E-4</v>
      </c>
      <c r="U102" s="45">
        <v>2.5000000000000001E-4</v>
      </c>
      <c r="V102" s="45">
        <v>3.2000000000000003E-4</v>
      </c>
      <c r="W102" s="45">
        <v>3.2000000000000003E-4</v>
      </c>
      <c r="X102" s="45">
        <v>3.2000000000000003E-4</v>
      </c>
      <c r="Y102" s="45">
        <v>3.2000000000000003E-4</v>
      </c>
      <c r="Z102" s="45">
        <v>3.2000000000000003E-4</v>
      </c>
      <c r="AA102" s="45">
        <v>3.6000000000000002E-4</v>
      </c>
      <c r="AB102" s="45">
        <v>3.6000000000000002E-4</v>
      </c>
      <c r="AC102" s="45">
        <v>3.6000000000000002E-4</v>
      </c>
      <c r="AD102" s="45">
        <v>3.6000000000000002E-4</v>
      </c>
      <c r="AE102" s="45">
        <v>3.6000000000000002E-4</v>
      </c>
      <c r="AF102" s="45">
        <v>3.1E-4</v>
      </c>
      <c r="AG102" s="45">
        <v>3.1E-4</v>
      </c>
      <c r="AH102" s="45">
        <v>3.1E-4</v>
      </c>
      <c r="AI102" s="45">
        <v>3.1E-4</v>
      </c>
      <c r="AJ102" s="45">
        <v>3.1E-4</v>
      </c>
      <c r="AK102" s="45">
        <v>6.2E-4</v>
      </c>
      <c r="AL102" s="45">
        <v>6.2E-4</v>
      </c>
      <c r="AM102" s="45">
        <v>6.2E-4</v>
      </c>
      <c r="AN102" s="45">
        <v>6.2E-4</v>
      </c>
      <c r="AO102" s="45">
        <v>6.2E-4</v>
      </c>
      <c r="AP102" s="45">
        <v>6.4999999999999997E-4</v>
      </c>
      <c r="AQ102" s="45">
        <v>6.4999999999999997E-4</v>
      </c>
      <c r="AR102" s="45">
        <v>6.4999999999999997E-4</v>
      </c>
      <c r="AS102" s="45">
        <v>6.4999999999999997E-4</v>
      </c>
      <c r="AT102" s="45">
        <v>6.4999999999999997E-4</v>
      </c>
      <c r="AU102" s="45">
        <v>1.66E-3</v>
      </c>
      <c r="AV102" s="45">
        <v>1.66E-3</v>
      </c>
      <c r="AW102" s="45">
        <v>1.66E-3</v>
      </c>
      <c r="AX102" s="45">
        <v>1.66E-3</v>
      </c>
      <c r="AY102" s="45">
        <v>1.66E-3</v>
      </c>
      <c r="AZ102" s="45">
        <v>3.0699999999999998E-3</v>
      </c>
      <c r="BA102" s="45">
        <v>3.0699999999999998E-3</v>
      </c>
      <c r="BB102" s="45">
        <v>3.0699999999999998E-3</v>
      </c>
      <c r="BC102" s="45">
        <v>3.0699999999999998E-3</v>
      </c>
      <c r="BD102" s="45">
        <v>3.0699999999999998E-3</v>
      </c>
      <c r="BE102" s="45">
        <v>4.4099999999999999E-3</v>
      </c>
      <c r="BF102" s="45">
        <v>4.4099999999999999E-3</v>
      </c>
      <c r="BG102" s="45">
        <v>4.4099999999999999E-3</v>
      </c>
      <c r="BH102" s="45">
        <v>4.4099999999999999E-3</v>
      </c>
      <c r="BI102" s="45">
        <v>4.4099999999999999E-3</v>
      </c>
      <c r="BJ102" s="45">
        <v>6.7299999999999999E-3</v>
      </c>
      <c r="BK102" s="45">
        <v>6.7299999999999999E-3</v>
      </c>
      <c r="BL102" s="45">
        <v>6.7299999999999999E-3</v>
      </c>
      <c r="BM102" s="45">
        <v>6.7299999999999999E-3</v>
      </c>
      <c r="BN102" s="45">
        <v>6.7299999999999999E-3</v>
      </c>
      <c r="BO102" s="45">
        <v>1.01E-2</v>
      </c>
      <c r="BP102" s="45">
        <v>1.01E-2</v>
      </c>
      <c r="BQ102" s="45">
        <v>1.01E-2</v>
      </c>
      <c r="BR102" s="45">
        <v>1.01E-2</v>
      </c>
      <c r="BS102" s="45">
        <v>1.01E-2</v>
      </c>
      <c r="BT102" s="45">
        <v>1.498E-2</v>
      </c>
      <c r="BU102" s="45">
        <v>1.498E-2</v>
      </c>
      <c r="BV102" s="45">
        <v>1.498E-2</v>
      </c>
      <c r="BW102" s="45">
        <v>1.498E-2</v>
      </c>
      <c r="BX102" s="45">
        <v>1.498E-2</v>
      </c>
      <c r="BY102" s="45">
        <v>2.9770000000000001E-2</v>
      </c>
      <c r="BZ102" s="45">
        <v>2.9770000000000001E-2</v>
      </c>
      <c r="CA102" s="45">
        <v>2.9770000000000001E-2</v>
      </c>
      <c r="CB102" s="45">
        <v>2.9770000000000001E-2</v>
      </c>
      <c r="CC102" s="45">
        <v>2.9770000000000001E-2</v>
      </c>
      <c r="CD102" s="45">
        <v>5.2630000000000003E-2</v>
      </c>
      <c r="CE102" s="45">
        <v>5.2630000000000003E-2</v>
      </c>
      <c r="CF102" s="45">
        <v>5.2630000000000003E-2</v>
      </c>
      <c r="CG102" s="45">
        <v>5.2630000000000003E-2</v>
      </c>
      <c r="CH102" s="45">
        <v>5.2630000000000003E-2</v>
      </c>
      <c r="CI102" s="45">
        <v>9.1359999999999997E-2</v>
      </c>
      <c r="CJ102" s="45">
        <v>9.1359999999999997E-2</v>
      </c>
      <c r="CK102" s="45">
        <v>9.1359999999999997E-2</v>
      </c>
      <c r="CL102" s="45">
        <v>9.1359999999999997E-2</v>
      </c>
      <c r="CM102" s="45">
        <v>9.1359999999999997E-2</v>
      </c>
      <c r="CN102" s="45">
        <v>0.15568000000000001</v>
      </c>
      <c r="CO102" s="45">
        <v>0.15568000000000001</v>
      </c>
      <c r="CP102" s="45">
        <v>0.15568000000000001</v>
      </c>
      <c r="CQ102" s="45">
        <v>0.15568000000000001</v>
      </c>
      <c r="CR102" s="45">
        <v>0.15568000000000001</v>
      </c>
      <c r="CS102" s="45">
        <v>0.26045000000000001</v>
      </c>
      <c r="CT102" s="45">
        <v>0.26045000000000001</v>
      </c>
      <c r="CU102" s="45">
        <v>0.26045000000000001</v>
      </c>
      <c r="CV102" s="45">
        <v>0.26045000000000001</v>
      </c>
      <c r="CW102" s="45">
        <v>0.26045000000000001</v>
      </c>
      <c r="CX102" s="45">
        <v>1</v>
      </c>
    </row>
    <row r="103" spans="1:102" ht="14.25" customHeight="1" x14ac:dyDescent="0.3">
      <c r="A103" s="45" t="s">
        <v>324</v>
      </c>
      <c r="B103" s="45">
        <v>9.7912499999999996E-3</v>
      </c>
      <c r="C103" s="45">
        <v>3.5649999999999999E-4</v>
      </c>
      <c r="D103" s="45">
        <v>3.5649999999999999E-4</v>
      </c>
      <c r="E103" s="45">
        <v>3.5649999999999999E-4</v>
      </c>
      <c r="F103" s="45">
        <v>3.5649999999999999E-4</v>
      </c>
      <c r="G103" s="45">
        <v>1.7899999999999999E-4</v>
      </c>
      <c r="H103" s="45">
        <v>1.7899999999999999E-4</v>
      </c>
      <c r="I103" s="45">
        <v>1.7899999999999999E-4</v>
      </c>
      <c r="J103" s="45">
        <v>1.7899999999999999E-4</v>
      </c>
      <c r="K103" s="45">
        <v>1.7899999999999999E-4</v>
      </c>
      <c r="L103" s="45">
        <v>1.8075E-4</v>
      </c>
      <c r="M103" s="45">
        <v>1.8075E-4</v>
      </c>
      <c r="N103" s="45">
        <v>1.8075E-4</v>
      </c>
      <c r="O103" s="45">
        <v>1.8075E-4</v>
      </c>
      <c r="P103" s="45">
        <v>1.8075E-4</v>
      </c>
      <c r="Q103" s="45">
        <v>3.0775000000000003E-4</v>
      </c>
      <c r="R103" s="45">
        <v>3.0775000000000003E-4</v>
      </c>
      <c r="S103" s="45">
        <v>3.0775000000000003E-4</v>
      </c>
      <c r="T103" s="45">
        <v>3.0775000000000003E-4</v>
      </c>
      <c r="U103" s="45">
        <v>3.0775000000000003E-4</v>
      </c>
      <c r="V103" s="45">
        <v>4.2025E-4</v>
      </c>
      <c r="W103" s="45">
        <v>4.2025E-4</v>
      </c>
      <c r="X103" s="45">
        <v>4.2025E-4</v>
      </c>
      <c r="Y103" s="45">
        <v>4.2025E-4</v>
      </c>
      <c r="Z103" s="45">
        <v>4.2025E-4</v>
      </c>
      <c r="AA103" s="45">
        <v>5.2674999999999998E-4</v>
      </c>
      <c r="AB103" s="45">
        <v>5.2674999999999998E-4</v>
      </c>
      <c r="AC103" s="45">
        <v>5.2674999999999998E-4</v>
      </c>
      <c r="AD103" s="45">
        <v>5.2674999999999998E-4</v>
      </c>
      <c r="AE103" s="45">
        <v>5.2674999999999998E-4</v>
      </c>
      <c r="AF103" s="45">
        <v>7.3850000000000001E-4</v>
      </c>
      <c r="AG103" s="45">
        <v>7.3850000000000001E-4</v>
      </c>
      <c r="AH103" s="45">
        <v>7.3850000000000001E-4</v>
      </c>
      <c r="AI103" s="45">
        <v>7.3850000000000001E-4</v>
      </c>
      <c r="AJ103" s="45">
        <v>7.3850000000000001E-4</v>
      </c>
      <c r="AK103" s="45">
        <v>1.0690000000000001E-3</v>
      </c>
      <c r="AL103" s="45">
        <v>1.0690000000000001E-3</v>
      </c>
      <c r="AM103" s="45">
        <v>1.0690000000000001E-3</v>
      </c>
      <c r="AN103" s="45">
        <v>1.0690000000000001E-3</v>
      </c>
      <c r="AO103" s="45">
        <v>1.0690000000000001E-3</v>
      </c>
      <c r="AP103" s="45">
        <v>1.622E-3</v>
      </c>
      <c r="AQ103" s="45">
        <v>1.622E-3</v>
      </c>
      <c r="AR103" s="45">
        <v>1.622E-3</v>
      </c>
      <c r="AS103" s="45">
        <v>1.622E-3</v>
      </c>
      <c r="AT103" s="45">
        <v>1.622E-3</v>
      </c>
      <c r="AU103" s="45">
        <v>2.5685E-3</v>
      </c>
      <c r="AV103" s="45">
        <v>2.5685E-3</v>
      </c>
      <c r="AW103" s="45">
        <v>2.5685E-3</v>
      </c>
      <c r="AX103" s="45">
        <v>2.5685E-3</v>
      </c>
      <c r="AY103" s="45">
        <v>2.5685E-3</v>
      </c>
      <c r="AZ103" s="45">
        <v>4.117E-3</v>
      </c>
      <c r="BA103" s="45">
        <v>4.117E-3</v>
      </c>
      <c r="BB103" s="45">
        <v>4.117E-3</v>
      </c>
      <c r="BC103" s="45">
        <v>4.117E-3</v>
      </c>
      <c r="BD103" s="45">
        <v>4.117E-3</v>
      </c>
      <c r="BE103" s="45">
        <v>6.4475000000000001E-3</v>
      </c>
      <c r="BF103" s="45">
        <v>6.4475000000000001E-3</v>
      </c>
      <c r="BG103" s="45">
        <v>6.4475000000000001E-3</v>
      </c>
      <c r="BH103" s="45">
        <v>6.4475000000000001E-3</v>
      </c>
      <c r="BI103" s="45">
        <v>6.4475000000000001E-3</v>
      </c>
      <c r="BJ103" s="45">
        <v>9.7327500000000001E-3</v>
      </c>
      <c r="BK103" s="45">
        <v>9.7327500000000001E-3</v>
      </c>
      <c r="BL103" s="45">
        <v>9.7327500000000001E-3</v>
      </c>
      <c r="BM103" s="45">
        <v>9.7327500000000001E-3</v>
      </c>
      <c r="BN103" s="45">
        <v>9.7327500000000001E-3</v>
      </c>
      <c r="BO103" s="45">
        <v>1.5950249999999999E-2</v>
      </c>
      <c r="BP103" s="45">
        <v>1.5950249999999999E-2</v>
      </c>
      <c r="BQ103" s="45">
        <v>1.5950249999999999E-2</v>
      </c>
      <c r="BR103" s="45">
        <v>1.5950249999999999E-2</v>
      </c>
      <c r="BS103" s="45">
        <v>1.5950249999999999E-2</v>
      </c>
      <c r="BT103" s="45">
        <v>2.6643500000000001E-2</v>
      </c>
      <c r="BU103" s="45">
        <v>2.6643500000000001E-2</v>
      </c>
      <c r="BV103" s="45">
        <v>2.6643500000000001E-2</v>
      </c>
      <c r="BW103" s="45">
        <v>2.6643500000000001E-2</v>
      </c>
      <c r="BX103" s="45">
        <v>2.6643500000000001E-2</v>
      </c>
      <c r="BY103" s="45">
        <v>4.6877250000000002E-2</v>
      </c>
      <c r="BZ103" s="45">
        <v>4.6877250000000002E-2</v>
      </c>
      <c r="CA103" s="45">
        <v>4.6877250000000002E-2</v>
      </c>
      <c r="CB103" s="45">
        <v>4.6877250000000002E-2</v>
      </c>
      <c r="CC103" s="45">
        <v>4.6877250000000002E-2</v>
      </c>
      <c r="CD103" s="45">
        <v>8.3014249999999998E-2</v>
      </c>
      <c r="CE103" s="45">
        <v>8.3014249999999998E-2</v>
      </c>
      <c r="CF103" s="45">
        <v>8.3014249999999998E-2</v>
      </c>
      <c r="CG103" s="45">
        <v>8.3014249999999998E-2</v>
      </c>
      <c r="CH103" s="45">
        <v>8.3014249999999998E-2</v>
      </c>
      <c r="CI103" s="45">
        <v>0.14132575</v>
      </c>
      <c r="CJ103" s="45">
        <v>0.14132575</v>
      </c>
      <c r="CK103" s="45">
        <v>0.14132575</v>
      </c>
      <c r="CL103" s="45">
        <v>0.14132575</v>
      </c>
      <c r="CM103" s="45">
        <v>0.14132575</v>
      </c>
      <c r="CN103" s="45">
        <v>0.22859225</v>
      </c>
      <c r="CO103" s="45">
        <v>0.22859225</v>
      </c>
      <c r="CP103" s="45">
        <v>0.22859225</v>
      </c>
      <c r="CQ103" s="45">
        <v>0.22859225</v>
      </c>
      <c r="CR103" s="45">
        <v>0.22859225</v>
      </c>
      <c r="CS103" s="45">
        <v>0.34928749999999997</v>
      </c>
      <c r="CT103" s="45">
        <v>0.34928749999999997</v>
      </c>
      <c r="CU103" s="45">
        <v>0.34928749999999997</v>
      </c>
      <c r="CV103" s="45">
        <v>0.34928749999999997</v>
      </c>
      <c r="CW103" s="45">
        <v>0.34928749999999997</v>
      </c>
      <c r="CX103" s="45">
        <v>1</v>
      </c>
    </row>
    <row r="104" spans="1:102" ht="14.25" customHeight="1" x14ac:dyDescent="0.3">
      <c r="A104" s="45" t="s">
        <v>326</v>
      </c>
      <c r="B104" s="45">
        <v>3.8519999999999999E-2</v>
      </c>
      <c r="C104" s="45">
        <v>4.6800000000000001E-3</v>
      </c>
      <c r="D104" s="45">
        <v>4.6800000000000001E-3</v>
      </c>
      <c r="E104" s="45">
        <v>4.6800000000000001E-3</v>
      </c>
      <c r="F104" s="45">
        <v>4.6800000000000001E-3</v>
      </c>
      <c r="G104" s="45">
        <v>1.1299999999999999E-3</v>
      </c>
      <c r="H104" s="45">
        <v>1.1299999999999999E-3</v>
      </c>
      <c r="I104" s="45">
        <v>1.1299999999999999E-3</v>
      </c>
      <c r="J104" s="45">
        <v>1.1299999999999999E-3</v>
      </c>
      <c r="K104" s="45">
        <v>1.1299999999999999E-3</v>
      </c>
      <c r="L104" s="45">
        <v>8.1999999999999998E-4</v>
      </c>
      <c r="M104" s="45">
        <v>8.1999999999999998E-4</v>
      </c>
      <c r="N104" s="45">
        <v>8.1999999999999998E-4</v>
      </c>
      <c r="O104" s="45">
        <v>8.1999999999999998E-4</v>
      </c>
      <c r="P104" s="45">
        <v>8.1999999999999998E-4</v>
      </c>
      <c r="Q104" s="45">
        <v>1.34E-3</v>
      </c>
      <c r="R104" s="45">
        <v>1.34E-3</v>
      </c>
      <c r="S104" s="45">
        <v>1.34E-3</v>
      </c>
      <c r="T104" s="45">
        <v>1.34E-3</v>
      </c>
      <c r="U104" s="45">
        <v>1.34E-3</v>
      </c>
      <c r="V104" s="45">
        <v>1.7799999999999999E-3</v>
      </c>
      <c r="W104" s="45">
        <v>1.7799999999999999E-3</v>
      </c>
      <c r="X104" s="45">
        <v>1.7799999999999999E-3</v>
      </c>
      <c r="Y104" s="45">
        <v>1.7799999999999999E-3</v>
      </c>
      <c r="Z104" s="45">
        <v>1.7799999999999999E-3</v>
      </c>
      <c r="AA104" s="45">
        <v>2.0899999999999998E-3</v>
      </c>
      <c r="AB104" s="45">
        <v>2.0899999999999998E-3</v>
      </c>
      <c r="AC104" s="45">
        <v>2.0899999999999998E-3</v>
      </c>
      <c r="AD104" s="45">
        <v>2.0899999999999998E-3</v>
      </c>
      <c r="AE104" s="45">
        <v>2.0899999999999998E-3</v>
      </c>
      <c r="AF104" s="45">
        <v>2.5699999999999998E-3</v>
      </c>
      <c r="AG104" s="45">
        <v>2.5699999999999998E-3</v>
      </c>
      <c r="AH104" s="45">
        <v>2.5699999999999998E-3</v>
      </c>
      <c r="AI104" s="45">
        <v>2.5699999999999998E-3</v>
      </c>
      <c r="AJ104" s="45">
        <v>2.5699999999999998E-3</v>
      </c>
      <c r="AK104" s="45">
        <v>3.3800000000000002E-3</v>
      </c>
      <c r="AL104" s="45">
        <v>3.3800000000000002E-3</v>
      </c>
      <c r="AM104" s="45">
        <v>3.3800000000000002E-3</v>
      </c>
      <c r="AN104" s="45">
        <v>3.3800000000000002E-3</v>
      </c>
      <c r="AO104" s="45">
        <v>3.3800000000000002E-3</v>
      </c>
      <c r="AP104" s="45">
        <v>4.5700000000000003E-3</v>
      </c>
      <c r="AQ104" s="45">
        <v>4.5700000000000003E-3</v>
      </c>
      <c r="AR104" s="45">
        <v>4.5700000000000003E-3</v>
      </c>
      <c r="AS104" s="45">
        <v>4.5700000000000003E-3</v>
      </c>
      <c r="AT104" s="45">
        <v>4.5700000000000003E-3</v>
      </c>
      <c r="AU104" s="45">
        <v>6.3200000000000001E-3</v>
      </c>
      <c r="AV104" s="45">
        <v>6.3200000000000001E-3</v>
      </c>
      <c r="AW104" s="45">
        <v>6.3200000000000001E-3</v>
      </c>
      <c r="AX104" s="45">
        <v>6.3200000000000001E-3</v>
      </c>
      <c r="AY104" s="45">
        <v>6.3200000000000001E-3</v>
      </c>
      <c r="AZ104" s="45">
        <v>9.0100000000000006E-3</v>
      </c>
      <c r="BA104" s="45">
        <v>9.0100000000000006E-3</v>
      </c>
      <c r="BB104" s="45">
        <v>9.0100000000000006E-3</v>
      </c>
      <c r="BC104" s="45">
        <v>9.0100000000000006E-3</v>
      </c>
      <c r="BD104" s="45">
        <v>9.0100000000000006E-3</v>
      </c>
      <c r="BE104" s="45">
        <v>1.315E-2</v>
      </c>
      <c r="BF104" s="45">
        <v>1.315E-2</v>
      </c>
      <c r="BG104" s="45">
        <v>1.315E-2</v>
      </c>
      <c r="BH104" s="45">
        <v>1.315E-2</v>
      </c>
      <c r="BI104" s="45">
        <v>1.315E-2</v>
      </c>
      <c r="BJ104" s="45">
        <v>1.9230000000000001E-2</v>
      </c>
      <c r="BK104" s="45">
        <v>1.9230000000000001E-2</v>
      </c>
      <c r="BL104" s="45">
        <v>1.9230000000000001E-2</v>
      </c>
      <c r="BM104" s="45">
        <v>1.9230000000000001E-2</v>
      </c>
      <c r="BN104" s="45">
        <v>1.9230000000000001E-2</v>
      </c>
      <c r="BO104" s="45">
        <v>3.0429999999999999E-2</v>
      </c>
      <c r="BP104" s="45">
        <v>3.0429999999999999E-2</v>
      </c>
      <c r="BQ104" s="45">
        <v>3.0429999999999999E-2</v>
      </c>
      <c r="BR104" s="45">
        <v>3.0429999999999999E-2</v>
      </c>
      <c r="BS104" s="45">
        <v>3.0429999999999999E-2</v>
      </c>
      <c r="BT104" s="45">
        <v>4.9799999999999997E-2</v>
      </c>
      <c r="BU104" s="45">
        <v>4.9799999999999997E-2</v>
      </c>
      <c r="BV104" s="45">
        <v>4.9799999999999997E-2</v>
      </c>
      <c r="BW104" s="45">
        <v>4.9799999999999997E-2</v>
      </c>
      <c r="BX104" s="45">
        <v>4.9799999999999997E-2</v>
      </c>
      <c r="BY104" s="45">
        <v>8.0699999999999994E-2</v>
      </c>
      <c r="BZ104" s="45">
        <v>8.0699999999999994E-2</v>
      </c>
      <c r="CA104" s="45">
        <v>8.0699999999999994E-2</v>
      </c>
      <c r="CB104" s="45">
        <v>8.0699999999999994E-2</v>
      </c>
      <c r="CC104" s="45">
        <v>8.0699999999999994E-2</v>
      </c>
      <c r="CD104" s="45">
        <v>0.12889</v>
      </c>
      <c r="CE104" s="45">
        <v>0.12889</v>
      </c>
      <c r="CF104" s="45">
        <v>0.12889</v>
      </c>
      <c r="CG104" s="45">
        <v>0.12889</v>
      </c>
      <c r="CH104" s="45">
        <v>0.12889</v>
      </c>
      <c r="CI104" s="45">
        <v>0.19789999999999999</v>
      </c>
      <c r="CJ104" s="45">
        <v>0.19789999999999999</v>
      </c>
      <c r="CK104" s="45">
        <v>0.19789999999999999</v>
      </c>
      <c r="CL104" s="45">
        <v>0.19789999999999999</v>
      </c>
      <c r="CM104" s="45">
        <v>0.19789999999999999</v>
      </c>
      <c r="CN104" s="45">
        <v>0.29208000000000001</v>
      </c>
      <c r="CO104" s="45">
        <v>0.29208000000000001</v>
      </c>
      <c r="CP104" s="45">
        <v>0.29208000000000001</v>
      </c>
      <c r="CQ104" s="45">
        <v>0.29208000000000001</v>
      </c>
      <c r="CR104" s="45">
        <v>0.29208000000000001</v>
      </c>
      <c r="CS104" s="45">
        <v>0.41437000000000002</v>
      </c>
      <c r="CT104" s="45">
        <v>0.41437000000000002</v>
      </c>
      <c r="CU104" s="45">
        <v>0.41437000000000002</v>
      </c>
      <c r="CV104" s="45">
        <v>0.41437000000000002</v>
      </c>
      <c r="CW104" s="45">
        <v>0.41437000000000002</v>
      </c>
      <c r="CX104" s="45">
        <v>1</v>
      </c>
    </row>
    <row r="105" spans="1:102" ht="14.25" customHeight="1" x14ac:dyDescent="0.3">
      <c r="A105" s="45" t="s">
        <v>328</v>
      </c>
      <c r="B105" s="45">
        <v>6.8559999999999996E-2</v>
      </c>
      <c r="C105" s="45">
        <v>1.0619999999999999E-2</v>
      </c>
      <c r="D105" s="45">
        <v>1.0619999999999999E-2</v>
      </c>
      <c r="E105" s="45">
        <v>1.0619999999999999E-2</v>
      </c>
      <c r="F105" s="45">
        <v>1.0619999999999999E-2</v>
      </c>
      <c r="G105" s="45">
        <v>3.0599999999999998E-3</v>
      </c>
      <c r="H105" s="45">
        <v>3.0599999999999998E-3</v>
      </c>
      <c r="I105" s="45">
        <v>3.0599999999999998E-3</v>
      </c>
      <c r="J105" s="45">
        <v>3.0599999999999998E-3</v>
      </c>
      <c r="K105" s="45">
        <v>3.0599999999999998E-3</v>
      </c>
      <c r="L105" s="45">
        <v>2.81E-3</v>
      </c>
      <c r="M105" s="45">
        <v>2.81E-3</v>
      </c>
      <c r="N105" s="45">
        <v>2.81E-3</v>
      </c>
      <c r="O105" s="45">
        <v>2.81E-3</v>
      </c>
      <c r="P105" s="45">
        <v>2.81E-3</v>
      </c>
      <c r="Q105" s="45">
        <v>3.2699999999999999E-3</v>
      </c>
      <c r="R105" s="45">
        <v>3.2699999999999999E-3</v>
      </c>
      <c r="S105" s="45">
        <v>3.2699999999999999E-3</v>
      </c>
      <c r="T105" s="45">
        <v>3.2699999999999999E-3</v>
      </c>
      <c r="U105" s="45">
        <v>3.2699999999999999E-3</v>
      </c>
      <c r="V105" s="45">
        <v>6.1700000000000001E-3</v>
      </c>
      <c r="W105" s="45">
        <v>6.1700000000000001E-3</v>
      </c>
      <c r="X105" s="45">
        <v>6.1700000000000001E-3</v>
      </c>
      <c r="Y105" s="45">
        <v>6.1700000000000001E-3</v>
      </c>
      <c r="Z105" s="45">
        <v>6.1700000000000001E-3</v>
      </c>
      <c r="AA105" s="45">
        <v>1.0290000000000001E-2</v>
      </c>
      <c r="AB105" s="45">
        <v>1.0290000000000001E-2</v>
      </c>
      <c r="AC105" s="45">
        <v>1.0290000000000001E-2</v>
      </c>
      <c r="AD105" s="45">
        <v>1.0290000000000001E-2</v>
      </c>
      <c r="AE105" s="45">
        <v>1.0290000000000001E-2</v>
      </c>
      <c r="AF105" s="45">
        <v>1.5800000000000002E-2</v>
      </c>
      <c r="AG105" s="45">
        <v>1.5800000000000002E-2</v>
      </c>
      <c r="AH105" s="45">
        <v>1.5800000000000002E-2</v>
      </c>
      <c r="AI105" s="45">
        <v>1.5800000000000002E-2</v>
      </c>
      <c r="AJ105" s="45">
        <v>1.5800000000000002E-2</v>
      </c>
      <c r="AK105" s="45">
        <v>2.0480000000000002E-2</v>
      </c>
      <c r="AL105" s="45">
        <v>2.0480000000000002E-2</v>
      </c>
      <c r="AM105" s="45">
        <v>2.0480000000000002E-2</v>
      </c>
      <c r="AN105" s="45">
        <v>2.0480000000000002E-2</v>
      </c>
      <c r="AO105" s="45">
        <v>2.0480000000000002E-2</v>
      </c>
      <c r="AP105" s="45">
        <v>1.934E-2</v>
      </c>
      <c r="AQ105" s="45">
        <v>1.934E-2</v>
      </c>
      <c r="AR105" s="45">
        <v>1.934E-2</v>
      </c>
      <c r="AS105" s="45">
        <v>1.934E-2</v>
      </c>
      <c r="AT105" s="45">
        <v>1.934E-2</v>
      </c>
      <c r="AU105" s="45">
        <v>1.8329999999999999E-2</v>
      </c>
      <c r="AV105" s="45">
        <v>1.8329999999999999E-2</v>
      </c>
      <c r="AW105" s="45">
        <v>1.8329999999999999E-2</v>
      </c>
      <c r="AX105" s="45">
        <v>1.8329999999999999E-2</v>
      </c>
      <c r="AY105" s="45">
        <v>1.8329999999999999E-2</v>
      </c>
      <c r="AZ105" s="45">
        <v>1.967E-2</v>
      </c>
      <c r="BA105" s="45">
        <v>1.967E-2</v>
      </c>
      <c r="BB105" s="45">
        <v>1.967E-2</v>
      </c>
      <c r="BC105" s="45">
        <v>1.967E-2</v>
      </c>
      <c r="BD105" s="45">
        <v>1.967E-2</v>
      </c>
      <c r="BE105" s="45">
        <v>2.3630000000000002E-2</v>
      </c>
      <c r="BF105" s="45">
        <v>2.3630000000000002E-2</v>
      </c>
      <c r="BG105" s="45">
        <v>2.3630000000000002E-2</v>
      </c>
      <c r="BH105" s="45">
        <v>2.3630000000000002E-2</v>
      </c>
      <c r="BI105" s="45">
        <v>2.3630000000000002E-2</v>
      </c>
      <c r="BJ105" s="45">
        <v>2.9219999999999999E-2</v>
      </c>
      <c r="BK105" s="45">
        <v>2.9219999999999999E-2</v>
      </c>
      <c r="BL105" s="45">
        <v>2.9219999999999999E-2</v>
      </c>
      <c r="BM105" s="45">
        <v>2.9219999999999999E-2</v>
      </c>
      <c r="BN105" s="45">
        <v>2.9219999999999999E-2</v>
      </c>
      <c r="BO105" s="45">
        <v>4.1430000000000002E-2</v>
      </c>
      <c r="BP105" s="45">
        <v>4.1430000000000002E-2</v>
      </c>
      <c r="BQ105" s="45">
        <v>4.1430000000000002E-2</v>
      </c>
      <c r="BR105" s="45">
        <v>4.1430000000000002E-2</v>
      </c>
      <c r="BS105" s="45">
        <v>4.1430000000000002E-2</v>
      </c>
      <c r="BT105" s="45">
        <v>6.1940000000000002E-2</v>
      </c>
      <c r="BU105" s="45">
        <v>6.1940000000000002E-2</v>
      </c>
      <c r="BV105" s="45">
        <v>6.1940000000000002E-2</v>
      </c>
      <c r="BW105" s="45">
        <v>6.1940000000000002E-2</v>
      </c>
      <c r="BX105" s="45">
        <v>6.1940000000000002E-2</v>
      </c>
      <c r="BY105" s="45">
        <v>9.2670000000000002E-2</v>
      </c>
      <c r="BZ105" s="45">
        <v>9.2670000000000002E-2</v>
      </c>
      <c r="CA105" s="45">
        <v>9.2670000000000002E-2</v>
      </c>
      <c r="CB105" s="45">
        <v>9.2670000000000002E-2</v>
      </c>
      <c r="CC105" s="45">
        <v>9.2670000000000002E-2</v>
      </c>
      <c r="CD105" s="45">
        <v>0.14051</v>
      </c>
      <c r="CE105" s="45">
        <v>0.14051</v>
      </c>
      <c r="CF105" s="45">
        <v>0.14051</v>
      </c>
      <c r="CG105" s="45">
        <v>0.14051</v>
      </c>
      <c r="CH105" s="45">
        <v>0.14051</v>
      </c>
      <c r="CI105" s="45">
        <v>0.20769000000000001</v>
      </c>
      <c r="CJ105" s="45">
        <v>0.20769000000000001</v>
      </c>
      <c r="CK105" s="45">
        <v>0.20769000000000001</v>
      </c>
      <c r="CL105" s="45">
        <v>0.20769000000000001</v>
      </c>
      <c r="CM105" s="45">
        <v>0.20769000000000001</v>
      </c>
      <c r="CN105" s="45">
        <v>0.29886000000000001</v>
      </c>
      <c r="CO105" s="45">
        <v>0.29886000000000001</v>
      </c>
      <c r="CP105" s="45">
        <v>0.29886000000000001</v>
      </c>
      <c r="CQ105" s="45">
        <v>0.29886000000000001</v>
      </c>
      <c r="CR105" s="45">
        <v>0.29886000000000001</v>
      </c>
      <c r="CS105" s="45">
        <v>0.41811999999999999</v>
      </c>
      <c r="CT105" s="45">
        <v>0.41811999999999999</v>
      </c>
      <c r="CU105" s="45">
        <v>0.41811999999999999</v>
      </c>
      <c r="CV105" s="45">
        <v>0.41811999999999999</v>
      </c>
      <c r="CW105" s="45">
        <v>0.41811999999999999</v>
      </c>
      <c r="CX105" s="45">
        <v>1</v>
      </c>
    </row>
    <row r="106" spans="1:102" ht="14.25" customHeight="1" x14ac:dyDescent="0.3">
      <c r="A106" s="45" t="s">
        <v>330</v>
      </c>
      <c r="B106" s="45">
        <v>5.0000000000000001E-3</v>
      </c>
      <c r="C106" s="45">
        <v>1E-4</v>
      </c>
      <c r="D106" s="45">
        <v>1E-4</v>
      </c>
      <c r="E106" s="45">
        <v>1E-4</v>
      </c>
      <c r="F106" s="45">
        <v>1E-4</v>
      </c>
      <c r="G106" s="45">
        <v>2.1000000000000001E-4</v>
      </c>
      <c r="H106" s="45">
        <v>2.1000000000000001E-4</v>
      </c>
      <c r="I106" s="45">
        <v>2.1000000000000001E-4</v>
      </c>
      <c r="J106" s="45">
        <v>2.1000000000000001E-4</v>
      </c>
      <c r="K106" s="45">
        <v>2.1000000000000001E-4</v>
      </c>
      <c r="L106" s="45">
        <v>2.1000000000000001E-4</v>
      </c>
      <c r="M106" s="45">
        <v>2.1000000000000001E-4</v>
      </c>
      <c r="N106" s="45">
        <v>2.1000000000000001E-4</v>
      </c>
      <c r="O106" s="45">
        <v>2.1000000000000001E-4</v>
      </c>
      <c r="P106" s="45">
        <v>2.1000000000000001E-4</v>
      </c>
      <c r="Q106" s="45">
        <v>3.6999999999999999E-4</v>
      </c>
      <c r="R106" s="45">
        <v>3.6999999999999999E-4</v>
      </c>
      <c r="S106" s="45">
        <v>3.6999999999999999E-4</v>
      </c>
      <c r="T106" s="45">
        <v>3.6999999999999999E-4</v>
      </c>
      <c r="U106" s="45">
        <v>3.6999999999999999E-4</v>
      </c>
      <c r="V106" s="45">
        <v>4.4999999999999999E-4</v>
      </c>
      <c r="W106" s="45">
        <v>4.4999999999999999E-4</v>
      </c>
      <c r="X106" s="45">
        <v>4.4999999999999999E-4</v>
      </c>
      <c r="Y106" s="45">
        <v>4.4999999999999999E-4</v>
      </c>
      <c r="Z106" s="45">
        <v>4.4999999999999999E-4</v>
      </c>
      <c r="AA106" s="45">
        <v>5.0000000000000001E-4</v>
      </c>
      <c r="AB106" s="45">
        <v>5.0000000000000001E-4</v>
      </c>
      <c r="AC106" s="45">
        <v>5.0000000000000001E-4</v>
      </c>
      <c r="AD106" s="45">
        <v>5.0000000000000001E-4</v>
      </c>
      <c r="AE106" s="45">
        <v>5.0000000000000001E-4</v>
      </c>
      <c r="AF106" s="45">
        <v>6.9999999999999999E-4</v>
      </c>
      <c r="AG106" s="45">
        <v>6.9999999999999999E-4</v>
      </c>
      <c r="AH106" s="45">
        <v>6.9999999999999999E-4</v>
      </c>
      <c r="AI106" s="45">
        <v>6.9999999999999999E-4</v>
      </c>
      <c r="AJ106" s="45">
        <v>6.9999999999999999E-4</v>
      </c>
      <c r="AK106" s="45">
        <v>1.01E-3</v>
      </c>
      <c r="AL106" s="45">
        <v>1.01E-3</v>
      </c>
      <c r="AM106" s="45">
        <v>1.01E-3</v>
      </c>
      <c r="AN106" s="45">
        <v>1.01E-3</v>
      </c>
      <c r="AO106" s="45">
        <v>1.01E-3</v>
      </c>
      <c r="AP106" s="45">
        <v>1.67E-3</v>
      </c>
      <c r="AQ106" s="45">
        <v>1.67E-3</v>
      </c>
      <c r="AR106" s="45">
        <v>1.67E-3</v>
      </c>
      <c r="AS106" s="45">
        <v>1.67E-3</v>
      </c>
      <c r="AT106" s="45">
        <v>1.67E-3</v>
      </c>
      <c r="AU106" s="45">
        <v>2.9099999999999998E-3</v>
      </c>
      <c r="AV106" s="45">
        <v>2.9099999999999998E-3</v>
      </c>
      <c r="AW106" s="45">
        <v>2.9099999999999998E-3</v>
      </c>
      <c r="AX106" s="45">
        <v>2.9099999999999998E-3</v>
      </c>
      <c r="AY106" s="45">
        <v>2.9099999999999998E-3</v>
      </c>
      <c r="AZ106" s="45">
        <v>4.6600000000000001E-3</v>
      </c>
      <c r="BA106" s="45">
        <v>4.6600000000000001E-3</v>
      </c>
      <c r="BB106" s="45">
        <v>4.6600000000000001E-3</v>
      </c>
      <c r="BC106" s="45">
        <v>4.6600000000000001E-3</v>
      </c>
      <c r="BD106" s="45">
        <v>4.6600000000000001E-3</v>
      </c>
      <c r="BE106" s="45">
        <v>7.79E-3</v>
      </c>
      <c r="BF106" s="45">
        <v>7.79E-3</v>
      </c>
      <c r="BG106" s="45">
        <v>7.79E-3</v>
      </c>
      <c r="BH106" s="45">
        <v>7.79E-3</v>
      </c>
      <c r="BI106" s="45">
        <v>7.79E-3</v>
      </c>
      <c r="BJ106" s="45">
        <v>1.2579999999999999E-2</v>
      </c>
      <c r="BK106" s="45">
        <v>1.2579999999999999E-2</v>
      </c>
      <c r="BL106" s="45">
        <v>1.2579999999999999E-2</v>
      </c>
      <c r="BM106" s="45">
        <v>1.2579999999999999E-2</v>
      </c>
      <c r="BN106" s="45">
        <v>1.2579999999999999E-2</v>
      </c>
      <c r="BO106" s="45">
        <v>2.2749999999999999E-2</v>
      </c>
      <c r="BP106" s="45">
        <v>2.2749999999999999E-2</v>
      </c>
      <c r="BQ106" s="45">
        <v>2.2749999999999999E-2</v>
      </c>
      <c r="BR106" s="45">
        <v>2.2749999999999999E-2</v>
      </c>
      <c r="BS106" s="45">
        <v>2.2749999999999999E-2</v>
      </c>
      <c r="BT106" s="45">
        <v>3.8159999999999999E-2</v>
      </c>
      <c r="BU106" s="45">
        <v>3.8159999999999999E-2</v>
      </c>
      <c r="BV106" s="45">
        <v>3.8159999999999999E-2</v>
      </c>
      <c r="BW106" s="45">
        <v>3.8159999999999999E-2</v>
      </c>
      <c r="BX106" s="45">
        <v>3.8159999999999999E-2</v>
      </c>
      <c r="BY106" s="45">
        <v>7.2470000000000007E-2</v>
      </c>
      <c r="BZ106" s="45">
        <v>7.2470000000000007E-2</v>
      </c>
      <c r="CA106" s="45">
        <v>7.2470000000000007E-2</v>
      </c>
      <c r="CB106" s="45">
        <v>7.2470000000000007E-2</v>
      </c>
      <c r="CC106" s="45">
        <v>7.2470000000000007E-2</v>
      </c>
      <c r="CD106" s="45">
        <v>0.10866000000000001</v>
      </c>
      <c r="CE106" s="45">
        <v>0.10866000000000001</v>
      </c>
      <c r="CF106" s="45">
        <v>0.10866000000000001</v>
      </c>
      <c r="CG106" s="45">
        <v>0.10866000000000001</v>
      </c>
      <c r="CH106" s="45">
        <v>0.10866000000000001</v>
      </c>
      <c r="CI106" s="45">
        <v>0.16164999999999999</v>
      </c>
      <c r="CJ106" s="45">
        <v>0.16164999999999999</v>
      </c>
      <c r="CK106" s="45">
        <v>0.16164999999999999</v>
      </c>
      <c r="CL106" s="45">
        <v>0.16164999999999999</v>
      </c>
      <c r="CM106" s="45">
        <v>0.16164999999999999</v>
      </c>
      <c r="CN106" s="45">
        <v>0.23862</v>
      </c>
      <c r="CO106" s="45">
        <v>0.23862</v>
      </c>
      <c r="CP106" s="45">
        <v>0.23862</v>
      </c>
      <c r="CQ106" s="45">
        <v>0.23862</v>
      </c>
      <c r="CR106" s="45">
        <v>0.23862</v>
      </c>
      <c r="CS106" s="45">
        <v>0.34949999999999998</v>
      </c>
      <c r="CT106" s="45">
        <v>0.34949999999999998</v>
      </c>
      <c r="CU106" s="45">
        <v>0.34949999999999998</v>
      </c>
      <c r="CV106" s="45">
        <v>0.34949999999999998</v>
      </c>
      <c r="CW106" s="45">
        <v>0.34949999999999998</v>
      </c>
      <c r="CX106" s="45">
        <v>1</v>
      </c>
    </row>
    <row r="107" spans="1:102" ht="14.25" customHeight="1" x14ac:dyDescent="0.3">
      <c r="A107" s="45" t="s">
        <v>332</v>
      </c>
      <c r="B107" s="45">
        <v>9.5899999999999996E-3</v>
      </c>
      <c r="C107" s="45">
        <v>4.6000000000000001E-4</v>
      </c>
      <c r="D107" s="45">
        <v>4.6000000000000001E-4</v>
      </c>
      <c r="E107" s="45">
        <v>4.6000000000000001E-4</v>
      </c>
      <c r="F107" s="45">
        <v>4.6000000000000001E-4</v>
      </c>
      <c r="G107" s="45">
        <v>3.8000000000000002E-4</v>
      </c>
      <c r="H107" s="45">
        <v>3.8000000000000002E-4</v>
      </c>
      <c r="I107" s="45">
        <v>3.8000000000000002E-4</v>
      </c>
      <c r="J107" s="45">
        <v>3.8000000000000002E-4</v>
      </c>
      <c r="K107" s="45">
        <v>3.8000000000000002E-4</v>
      </c>
      <c r="L107" s="45">
        <v>3.2000000000000003E-4</v>
      </c>
      <c r="M107" s="45">
        <v>3.2000000000000003E-4</v>
      </c>
      <c r="N107" s="45">
        <v>3.2000000000000003E-4</v>
      </c>
      <c r="O107" s="45">
        <v>3.2000000000000003E-4</v>
      </c>
      <c r="P107" s="45">
        <v>3.2000000000000003E-4</v>
      </c>
      <c r="Q107" s="45">
        <v>2.2000000000000001E-4</v>
      </c>
      <c r="R107" s="45">
        <v>2.2000000000000001E-4</v>
      </c>
      <c r="S107" s="45">
        <v>2.2000000000000001E-4</v>
      </c>
      <c r="T107" s="45">
        <v>2.2000000000000001E-4</v>
      </c>
      <c r="U107" s="45">
        <v>2.2000000000000001E-4</v>
      </c>
      <c r="V107" s="45">
        <v>4.0000000000000002E-4</v>
      </c>
      <c r="W107" s="45">
        <v>4.0000000000000002E-4</v>
      </c>
      <c r="X107" s="45">
        <v>4.0000000000000002E-4</v>
      </c>
      <c r="Y107" s="45">
        <v>4.0000000000000002E-4</v>
      </c>
      <c r="Z107" s="45">
        <v>4.0000000000000002E-4</v>
      </c>
      <c r="AA107" s="45">
        <v>2.7999999999999998E-4</v>
      </c>
      <c r="AB107" s="45">
        <v>2.7999999999999998E-4</v>
      </c>
      <c r="AC107" s="45">
        <v>2.7999999999999998E-4</v>
      </c>
      <c r="AD107" s="45">
        <v>2.7999999999999998E-4</v>
      </c>
      <c r="AE107" s="45">
        <v>2.7999999999999998E-4</v>
      </c>
      <c r="AF107" s="45">
        <v>6.3000000000000003E-4</v>
      </c>
      <c r="AG107" s="45">
        <v>6.3000000000000003E-4</v>
      </c>
      <c r="AH107" s="45">
        <v>6.3000000000000003E-4</v>
      </c>
      <c r="AI107" s="45">
        <v>6.3000000000000003E-4</v>
      </c>
      <c r="AJ107" s="45">
        <v>6.3000000000000003E-4</v>
      </c>
      <c r="AK107" s="45">
        <v>5.0000000000000001E-4</v>
      </c>
      <c r="AL107" s="45">
        <v>5.0000000000000001E-4</v>
      </c>
      <c r="AM107" s="45">
        <v>5.0000000000000001E-4</v>
      </c>
      <c r="AN107" s="45">
        <v>5.0000000000000001E-4</v>
      </c>
      <c r="AO107" s="45">
        <v>5.0000000000000001E-4</v>
      </c>
      <c r="AP107" s="45">
        <v>1.2099999999999999E-3</v>
      </c>
      <c r="AQ107" s="45">
        <v>1.2099999999999999E-3</v>
      </c>
      <c r="AR107" s="45">
        <v>1.2099999999999999E-3</v>
      </c>
      <c r="AS107" s="45">
        <v>1.2099999999999999E-3</v>
      </c>
      <c r="AT107" s="45">
        <v>1.2099999999999999E-3</v>
      </c>
      <c r="AU107" s="45">
        <v>1.8699999999999999E-3</v>
      </c>
      <c r="AV107" s="45">
        <v>1.8699999999999999E-3</v>
      </c>
      <c r="AW107" s="45">
        <v>1.8699999999999999E-3</v>
      </c>
      <c r="AX107" s="45">
        <v>1.8699999999999999E-3</v>
      </c>
      <c r="AY107" s="45">
        <v>1.8699999999999999E-3</v>
      </c>
      <c r="AZ107" s="45">
        <v>3.8E-3</v>
      </c>
      <c r="BA107" s="45">
        <v>3.8E-3</v>
      </c>
      <c r="BB107" s="45">
        <v>3.8E-3</v>
      </c>
      <c r="BC107" s="45">
        <v>3.8E-3</v>
      </c>
      <c r="BD107" s="45">
        <v>3.8E-3</v>
      </c>
      <c r="BE107" s="45">
        <v>5.62E-3</v>
      </c>
      <c r="BF107" s="45">
        <v>5.62E-3</v>
      </c>
      <c r="BG107" s="45">
        <v>5.62E-3</v>
      </c>
      <c r="BH107" s="45">
        <v>5.62E-3</v>
      </c>
      <c r="BI107" s="45">
        <v>5.62E-3</v>
      </c>
      <c r="BJ107" s="45">
        <v>1.1129999999999999E-2</v>
      </c>
      <c r="BK107" s="45">
        <v>1.1129999999999999E-2</v>
      </c>
      <c r="BL107" s="45">
        <v>1.1129999999999999E-2</v>
      </c>
      <c r="BM107" s="45">
        <v>1.1129999999999999E-2</v>
      </c>
      <c r="BN107" s="45">
        <v>1.1129999999999999E-2</v>
      </c>
      <c r="BO107" s="45">
        <v>2.4080000000000001E-2</v>
      </c>
      <c r="BP107" s="45">
        <v>2.4080000000000001E-2</v>
      </c>
      <c r="BQ107" s="45">
        <v>2.4080000000000001E-2</v>
      </c>
      <c r="BR107" s="45">
        <v>2.4080000000000001E-2</v>
      </c>
      <c r="BS107" s="45">
        <v>2.4080000000000001E-2</v>
      </c>
      <c r="BT107" s="45">
        <v>4.2799999999999998E-2</v>
      </c>
      <c r="BU107" s="45">
        <v>4.2799999999999998E-2</v>
      </c>
      <c r="BV107" s="45">
        <v>4.2799999999999998E-2</v>
      </c>
      <c r="BW107" s="45">
        <v>4.2799999999999998E-2</v>
      </c>
      <c r="BX107" s="45">
        <v>4.2799999999999998E-2</v>
      </c>
      <c r="BY107" s="45">
        <v>7.3859999999999995E-2</v>
      </c>
      <c r="BZ107" s="45">
        <v>7.3859999999999995E-2</v>
      </c>
      <c r="CA107" s="45">
        <v>7.3859999999999995E-2</v>
      </c>
      <c r="CB107" s="45">
        <v>7.3859999999999995E-2</v>
      </c>
      <c r="CC107" s="45">
        <v>7.3859999999999995E-2</v>
      </c>
      <c r="CD107" s="45">
        <v>0.11359</v>
      </c>
      <c r="CE107" s="45">
        <v>0.11359</v>
      </c>
      <c r="CF107" s="45">
        <v>0.11359</v>
      </c>
      <c r="CG107" s="45">
        <v>0.11359</v>
      </c>
      <c r="CH107" s="45">
        <v>0.11359</v>
      </c>
      <c r="CI107" s="45">
        <v>0.17138999999999999</v>
      </c>
      <c r="CJ107" s="45">
        <v>0.17138999999999999</v>
      </c>
      <c r="CK107" s="45">
        <v>0.17138999999999999</v>
      </c>
      <c r="CL107" s="45">
        <v>0.17138999999999999</v>
      </c>
      <c r="CM107" s="45">
        <v>0.17138999999999999</v>
      </c>
      <c r="CN107" s="45">
        <v>0.25370999999999999</v>
      </c>
      <c r="CO107" s="45">
        <v>0.25370999999999999</v>
      </c>
      <c r="CP107" s="45">
        <v>0.25370999999999999</v>
      </c>
      <c r="CQ107" s="45">
        <v>0.25370999999999999</v>
      </c>
      <c r="CR107" s="45">
        <v>0.25370999999999999</v>
      </c>
      <c r="CS107" s="45">
        <v>0.36846000000000001</v>
      </c>
      <c r="CT107" s="45">
        <v>0.36846000000000001</v>
      </c>
      <c r="CU107" s="45">
        <v>0.36846000000000001</v>
      </c>
      <c r="CV107" s="45">
        <v>0.36846000000000001</v>
      </c>
      <c r="CW107" s="45">
        <v>0.36846000000000001</v>
      </c>
      <c r="CX107" s="45">
        <v>1</v>
      </c>
    </row>
    <row r="108" spans="1:102" ht="14.25" customHeight="1" x14ac:dyDescent="0.3">
      <c r="A108" s="45" t="s">
        <v>334</v>
      </c>
      <c r="B108" s="45">
        <v>0.10092</v>
      </c>
      <c r="C108" s="45">
        <v>2.6450000000000001E-2</v>
      </c>
      <c r="D108" s="45">
        <v>2.6450000000000001E-2</v>
      </c>
      <c r="E108" s="45">
        <v>2.6450000000000001E-2</v>
      </c>
      <c r="F108" s="45">
        <v>2.6450000000000001E-2</v>
      </c>
      <c r="G108" s="45">
        <v>2.8999999999999998E-3</v>
      </c>
      <c r="H108" s="45">
        <v>2.8999999999999998E-3</v>
      </c>
      <c r="I108" s="45">
        <v>2.8999999999999998E-3</v>
      </c>
      <c r="J108" s="45">
        <v>2.8999999999999998E-3</v>
      </c>
      <c r="K108" s="45">
        <v>2.8999999999999998E-3</v>
      </c>
      <c r="L108" s="45">
        <v>1.23E-3</v>
      </c>
      <c r="M108" s="45">
        <v>1.23E-3</v>
      </c>
      <c r="N108" s="45">
        <v>1.23E-3</v>
      </c>
      <c r="O108" s="45">
        <v>1.23E-3</v>
      </c>
      <c r="P108" s="45">
        <v>1.23E-3</v>
      </c>
      <c r="Q108" s="45">
        <v>8.9999999999999998E-4</v>
      </c>
      <c r="R108" s="45">
        <v>8.9999999999999998E-4</v>
      </c>
      <c r="S108" s="45">
        <v>8.9999999999999998E-4</v>
      </c>
      <c r="T108" s="45">
        <v>8.9999999999999998E-4</v>
      </c>
      <c r="U108" s="45">
        <v>8.9999999999999998E-4</v>
      </c>
      <c r="V108" s="45">
        <v>2.15E-3</v>
      </c>
      <c r="W108" s="45">
        <v>2.15E-3</v>
      </c>
      <c r="X108" s="45">
        <v>2.15E-3</v>
      </c>
      <c r="Y108" s="45">
        <v>2.15E-3</v>
      </c>
      <c r="Z108" s="45">
        <v>2.15E-3</v>
      </c>
      <c r="AA108" s="45">
        <v>3.1099999999999999E-3</v>
      </c>
      <c r="AB108" s="45">
        <v>3.1099999999999999E-3</v>
      </c>
      <c r="AC108" s="45">
        <v>3.1099999999999999E-3</v>
      </c>
      <c r="AD108" s="45">
        <v>3.1099999999999999E-3</v>
      </c>
      <c r="AE108" s="45">
        <v>3.1099999999999999E-3</v>
      </c>
      <c r="AF108" s="45">
        <v>4.0299999999999997E-3</v>
      </c>
      <c r="AG108" s="45">
        <v>4.0299999999999997E-3</v>
      </c>
      <c r="AH108" s="45">
        <v>4.0299999999999997E-3</v>
      </c>
      <c r="AI108" s="45">
        <v>4.0299999999999997E-3</v>
      </c>
      <c r="AJ108" s="45">
        <v>4.0299999999999997E-3</v>
      </c>
      <c r="AK108" s="45">
        <v>4.5100000000000001E-3</v>
      </c>
      <c r="AL108" s="45">
        <v>4.5100000000000001E-3</v>
      </c>
      <c r="AM108" s="45">
        <v>4.5100000000000001E-3</v>
      </c>
      <c r="AN108" s="45">
        <v>4.5100000000000001E-3</v>
      </c>
      <c r="AO108" s="45">
        <v>4.5100000000000001E-3</v>
      </c>
      <c r="AP108" s="45">
        <v>4.8300000000000001E-3</v>
      </c>
      <c r="AQ108" s="45">
        <v>4.8300000000000001E-3</v>
      </c>
      <c r="AR108" s="45">
        <v>4.8300000000000001E-3</v>
      </c>
      <c r="AS108" s="45">
        <v>4.8300000000000001E-3</v>
      </c>
      <c r="AT108" s="45">
        <v>4.8300000000000001E-3</v>
      </c>
      <c r="AU108" s="45">
        <v>6.0499999999999998E-3</v>
      </c>
      <c r="AV108" s="45">
        <v>6.0499999999999998E-3</v>
      </c>
      <c r="AW108" s="45">
        <v>6.0499999999999998E-3</v>
      </c>
      <c r="AX108" s="45">
        <v>6.0499999999999998E-3</v>
      </c>
      <c r="AY108" s="45">
        <v>6.0499999999999998E-3</v>
      </c>
      <c r="AZ108" s="45">
        <v>8.9499999999999996E-3</v>
      </c>
      <c r="BA108" s="45">
        <v>8.9499999999999996E-3</v>
      </c>
      <c r="BB108" s="45">
        <v>8.9499999999999996E-3</v>
      </c>
      <c r="BC108" s="45">
        <v>8.9499999999999996E-3</v>
      </c>
      <c r="BD108" s="45">
        <v>8.9499999999999996E-3</v>
      </c>
      <c r="BE108" s="45">
        <v>1.468E-2</v>
      </c>
      <c r="BF108" s="45">
        <v>1.468E-2</v>
      </c>
      <c r="BG108" s="45">
        <v>1.468E-2</v>
      </c>
      <c r="BH108" s="45">
        <v>1.468E-2</v>
      </c>
      <c r="BI108" s="45">
        <v>1.468E-2</v>
      </c>
      <c r="BJ108" s="45">
        <v>2.102E-2</v>
      </c>
      <c r="BK108" s="45">
        <v>2.102E-2</v>
      </c>
      <c r="BL108" s="45">
        <v>2.102E-2</v>
      </c>
      <c r="BM108" s="45">
        <v>2.102E-2</v>
      </c>
      <c r="BN108" s="45">
        <v>2.102E-2</v>
      </c>
      <c r="BO108" s="45">
        <v>3.6220000000000002E-2</v>
      </c>
      <c r="BP108" s="45">
        <v>3.6220000000000002E-2</v>
      </c>
      <c r="BQ108" s="45">
        <v>3.6220000000000002E-2</v>
      </c>
      <c r="BR108" s="45">
        <v>3.6220000000000002E-2</v>
      </c>
      <c r="BS108" s="45">
        <v>3.6220000000000002E-2</v>
      </c>
      <c r="BT108" s="45">
        <v>6.0409999999999998E-2</v>
      </c>
      <c r="BU108" s="45">
        <v>6.0409999999999998E-2</v>
      </c>
      <c r="BV108" s="45">
        <v>6.0409999999999998E-2</v>
      </c>
      <c r="BW108" s="45">
        <v>6.0409999999999998E-2</v>
      </c>
      <c r="BX108" s="45">
        <v>6.0409999999999998E-2</v>
      </c>
      <c r="BY108" s="45">
        <v>9.7040000000000001E-2</v>
      </c>
      <c r="BZ108" s="45">
        <v>9.7040000000000001E-2</v>
      </c>
      <c r="CA108" s="45">
        <v>9.7040000000000001E-2</v>
      </c>
      <c r="CB108" s="45">
        <v>9.7040000000000001E-2</v>
      </c>
      <c r="CC108" s="45">
        <v>9.7040000000000001E-2</v>
      </c>
      <c r="CD108" s="45">
        <v>0.14762</v>
      </c>
      <c r="CE108" s="45">
        <v>0.14762</v>
      </c>
      <c r="CF108" s="45">
        <v>0.14762</v>
      </c>
      <c r="CG108" s="45">
        <v>0.14762</v>
      </c>
      <c r="CH108" s="45">
        <v>0.14762</v>
      </c>
      <c r="CI108" s="45">
        <v>0.21782000000000001</v>
      </c>
      <c r="CJ108" s="45">
        <v>0.21782000000000001</v>
      </c>
      <c r="CK108" s="45">
        <v>0.21782000000000001</v>
      </c>
      <c r="CL108" s="45">
        <v>0.21782000000000001</v>
      </c>
      <c r="CM108" s="45">
        <v>0.21782000000000001</v>
      </c>
      <c r="CN108" s="45">
        <v>0.31159999999999999</v>
      </c>
      <c r="CO108" s="45">
        <v>0.31159999999999999</v>
      </c>
      <c r="CP108" s="45">
        <v>0.31159999999999999</v>
      </c>
      <c r="CQ108" s="45">
        <v>0.31159999999999999</v>
      </c>
      <c r="CR108" s="45">
        <v>0.31159999999999999</v>
      </c>
      <c r="CS108" s="45">
        <v>0.43209999999999998</v>
      </c>
      <c r="CT108" s="45">
        <v>0.43209999999999998</v>
      </c>
      <c r="CU108" s="45">
        <v>0.43209999999999998</v>
      </c>
      <c r="CV108" s="45">
        <v>0.43209999999999998</v>
      </c>
      <c r="CW108" s="45">
        <v>0.43209999999999998</v>
      </c>
      <c r="CX108" s="45">
        <v>1</v>
      </c>
    </row>
    <row r="109" spans="1:102" ht="14.25" customHeight="1" x14ac:dyDescent="0.3">
      <c r="A109" s="45" t="s">
        <v>336</v>
      </c>
      <c r="B109" s="45">
        <v>6.13E-3</v>
      </c>
      <c r="C109" s="45">
        <v>1.8000000000000001E-4</v>
      </c>
      <c r="D109" s="45">
        <v>1.8000000000000001E-4</v>
      </c>
      <c r="E109" s="45">
        <v>1.8000000000000001E-4</v>
      </c>
      <c r="F109" s="45">
        <v>1.8000000000000001E-4</v>
      </c>
      <c r="G109" s="45">
        <v>6.0000000000000002E-5</v>
      </c>
      <c r="H109" s="45">
        <v>6.0000000000000002E-5</v>
      </c>
      <c r="I109" s="45">
        <v>6.0000000000000002E-5</v>
      </c>
      <c r="J109" s="45">
        <v>6.0000000000000002E-5</v>
      </c>
      <c r="K109" s="45">
        <v>6.0000000000000002E-5</v>
      </c>
      <c r="L109" s="45">
        <v>1.6000000000000001E-4</v>
      </c>
      <c r="M109" s="45">
        <v>1.6000000000000001E-4</v>
      </c>
      <c r="N109" s="45">
        <v>1.6000000000000001E-4</v>
      </c>
      <c r="O109" s="45">
        <v>1.6000000000000001E-4</v>
      </c>
      <c r="P109" s="45">
        <v>1.6000000000000001E-4</v>
      </c>
      <c r="Q109" s="45">
        <v>9.0000000000000006E-5</v>
      </c>
      <c r="R109" s="45">
        <v>9.0000000000000006E-5</v>
      </c>
      <c r="S109" s="45">
        <v>9.0000000000000006E-5</v>
      </c>
      <c r="T109" s="45">
        <v>9.0000000000000006E-5</v>
      </c>
      <c r="U109" s="45">
        <v>9.0000000000000006E-5</v>
      </c>
      <c r="V109" s="45">
        <v>1.1E-4</v>
      </c>
      <c r="W109" s="45">
        <v>1.1E-4</v>
      </c>
      <c r="X109" s="45">
        <v>1.1E-4</v>
      </c>
      <c r="Y109" s="45">
        <v>1.1E-4</v>
      </c>
      <c r="Z109" s="45">
        <v>1.1E-4</v>
      </c>
      <c r="AA109" s="45">
        <v>1.4999999999999999E-4</v>
      </c>
      <c r="AB109" s="45">
        <v>1.4999999999999999E-4</v>
      </c>
      <c r="AC109" s="45">
        <v>1.4999999999999999E-4</v>
      </c>
      <c r="AD109" s="45">
        <v>1.4999999999999999E-4</v>
      </c>
      <c r="AE109" s="45">
        <v>1.4999999999999999E-4</v>
      </c>
      <c r="AF109" s="45">
        <v>2.7999999999999998E-4</v>
      </c>
      <c r="AG109" s="45">
        <v>2.7999999999999998E-4</v>
      </c>
      <c r="AH109" s="45">
        <v>2.7999999999999998E-4</v>
      </c>
      <c r="AI109" s="45">
        <v>2.7999999999999998E-4</v>
      </c>
      <c r="AJ109" s="45">
        <v>2.7999999999999998E-4</v>
      </c>
      <c r="AK109" s="45">
        <v>4.8999999999999998E-4</v>
      </c>
      <c r="AL109" s="45">
        <v>4.8999999999999998E-4</v>
      </c>
      <c r="AM109" s="45">
        <v>4.8999999999999998E-4</v>
      </c>
      <c r="AN109" s="45">
        <v>4.8999999999999998E-4</v>
      </c>
      <c r="AO109" s="45">
        <v>4.8999999999999998E-4</v>
      </c>
      <c r="AP109" s="45">
        <v>7.1000000000000002E-4</v>
      </c>
      <c r="AQ109" s="45">
        <v>7.1000000000000002E-4</v>
      </c>
      <c r="AR109" s="45">
        <v>7.1000000000000002E-4</v>
      </c>
      <c r="AS109" s="45">
        <v>7.1000000000000002E-4</v>
      </c>
      <c r="AT109" s="45">
        <v>7.1000000000000002E-4</v>
      </c>
      <c r="AU109" s="45">
        <v>1.4599999999999999E-3</v>
      </c>
      <c r="AV109" s="45">
        <v>1.4599999999999999E-3</v>
      </c>
      <c r="AW109" s="45">
        <v>1.4599999999999999E-3</v>
      </c>
      <c r="AX109" s="45">
        <v>1.4599999999999999E-3</v>
      </c>
      <c r="AY109" s="45">
        <v>1.4599999999999999E-3</v>
      </c>
      <c r="AZ109" s="45">
        <v>1.8500000000000001E-3</v>
      </c>
      <c r="BA109" s="45">
        <v>1.8500000000000001E-3</v>
      </c>
      <c r="BB109" s="45">
        <v>1.8500000000000001E-3</v>
      </c>
      <c r="BC109" s="45">
        <v>1.8500000000000001E-3</v>
      </c>
      <c r="BD109" s="45">
        <v>1.8500000000000001E-3</v>
      </c>
      <c r="BE109" s="45">
        <v>3.7799999999999999E-3</v>
      </c>
      <c r="BF109" s="45">
        <v>3.7799999999999999E-3</v>
      </c>
      <c r="BG109" s="45">
        <v>3.7799999999999999E-3</v>
      </c>
      <c r="BH109" s="45">
        <v>3.7799999999999999E-3</v>
      </c>
      <c r="BI109" s="45">
        <v>3.7799999999999999E-3</v>
      </c>
      <c r="BJ109" s="45">
        <v>5.4999999999999997E-3</v>
      </c>
      <c r="BK109" s="45">
        <v>5.4999999999999997E-3</v>
      </c>
      <c r="BL109" s="45">
        <v>5.4999999999999997E-3</v>
      </c>
      <c r="BM109" s="45">
        <v>5.4999999999999997E-3</v>
      </c>
      <c r="BN109" s="45">
        <v>5.4999999999999997E-3</v>
      </c>
      <c r="BO109" s="45">
        <v>9.5200000000000007E-3</v>
      </c>
      <c r="BP109" s="45">
        <v>9.5200000000000007E-3</v>
      </c>
      <c r="BQ109" s="45">
        <v>9.5200000000000007E-3</v>
      </c>
      <c r="BR109" s="45">
        <v>9.5200000000000007E-3</v>
      </c>
      <c r="BS109" s="45">
        <v>9.5200000000000007E-3</v>
      </c>
      <c r="BT109" s="45">
        <v>1.7749999999999998E-2</v>
      </c>
      <c r="BU109" s="45">
        <v>1.7749999999999998E-2</v>
      </c>
      <c r="BV109" s="45">
        <v>1.7749999999999998E-2</v>
      </c>
      <c r="BW109" s="45">
        <v>1.7749999999999998E-2</v>
      </c>
      <c r="BX109" s="45">
        <v>1.7749999999999998E-2</v>
      </c>
      <c r="BY109" s="45">
        <v>3.2070000000000001E-2</v>
      </c>
      <c r="BZ109" s="45">
        <v>3.2070000000000001E-2</v>
      </c>
      <c r="CA109" s="45">
        <v>3.2070000000000001E-2</v>
      </c>
      <c r="CB109" s="45">
        <v>3.2070000000000001E-2</v>
      </c>
      <c r="CC109" s="45">
        <v>3.2070000000000001E-2</v>
      </c>
      <c r="CD109" s="45">
        <v>6.4649999999999999E-2</v>
      </c>
      <c r="CE109" s="45">
        <v>6.4649999999999999E-2</v>
      </c>
      <c r="CF109" s="45">
        <v>6.4649999999999999E-2</v>
      </c>
      <c r="CG109" s="45">
        <v>6.4649999999999999E-2</v>
      </c>
      <c r="CH109" s="45">
        <v>6.4649999999999999E-2</v>
      </c>
      <c r="CI109" s="45">
        <v>0.12083000000000001</v>
      </c>
      <c r="CJ109" s="45">
        <v>0.12083000000000001</v>
      </c>
      <c r="CK109" s="45">
        <v>0.12083000000000001</v>
      </c>
      <c r="CL109" s="45">
        <v>0.12083000000000001</v>
      </c>
      <c r="CM109" s="45">
        <v>0.12083000000000001</v>
      </c>
      <c r="CN109" s="45">
        <v>0.20938999999999999</v>
      </c>
      <c r="CO109" s="45">
        <v>0.20938999999999999</v>
      </c>
      <c r="CP109" s="45">
        <v>0.20938999999999999</v>
      </c>
      <c r="CQ109" s="45">
        <v>0.20938999999999999</v>
      </c>
      <c r="CR109" s="45">
        <v>0.20938999999999999</v>
      </c>
      <c r="CS109" s="45">
        <v>0.33639999999999998</v>
      </c>
      <c r="CT109" s="45">
        <v>0.33639999999999998</v>
      </c>
      <c r="CU109" s="45">
        <v>0.33639999999999998</v>
      </c>
      <c r="CV109" s="45">
        <v>0.33639999999999998</v>
      </c>
      <c r="CW109" s="45">
        <v>0.33639999999999998</v>
      </c>
      <c r="CX109" s="45">
        <v>1</v>
      </c>
    </row>
    <row r="110" spans="1:102" ht="14.25" customHeight="1" x14ac:dyDescent="0.3">
      <c r="A110" s="45" t="s">
        <v>338</v>
      </c>
      <c r="B110" s="45">
        <v>2.0693684E-2</v>
      </c>
      <c r="C110" s="45">
        <v>1.3699999999999999E-3</v>
      </c>
      <c r="D110" s="45">
        <v>1.3699999999999999E-3</v>
      </c>
      <c r="E110" s="45">
        <v>1.3699999999999999E-3</v>
      </c>
      <c r="F110" s="45">
        <v>1.3699999999999999E-3</v>
      </c>
      <c r="G110" s="45">
        <v>5.1000000000000004E-4</v>
      </c>
      <c r="H110" s="45">
        <v>5.1000000000000004E-4</v>
      </c>
      <c r="I110" s="45">
        <v>5.1000000000000004E-4</v>
      </c>
      <c r="J110" s="45">
        <v>5.1000000000000004E-4</v>
      </c>
      <c r="K110" s="45">
        <v>5.1000000000000004E-4</v>
      </c>
      <c r="L110" s="45">
        <v>5.9315799999999999E-4</v>
      </c>
      <c r="M110" s="45">
        <v>5.9315799999999999E-4</v>
      </c>
      <c r="N110" s="45">
        <v>5.9315799999999999E-4</v>
      </c>
      <c r="O110" s="45">
        <v>5.9315799999999999E-4</v>
      </c>
      <c r="P110" s="45">
        <v>5.9315799999999999E-4</v>
      </c>
      <c r="Q110" s="45">
        <v>9.81579E-4</v>
      </c>
      <c r="R110" s="45">
        <v>9.81579E-4</v>
      </c>
      <c r="S110" s="45">
        <v>9.81579E-4</v>
      </c>
      <c r="T110" s="45">
        <v>9.81579E-4</v>
      </c>
      <c r="U110" s="45">
        <v>9.81579E-4</v>
      </c>
      <c r="V110" s="45">
        <v>8.9421100000000001E-4</v>
      </c>
      <c r="W110" s="45">
        <v>8.9421100000000001E-4</v>
      </c>
      <c r="X110" s="45">
        <v>8.9421100000000001E-4</v>
      </c>
      <c r="Y110" s="45">
        <v>8.9421100000000001E-4</v>
      </c>
      <c r="Z110" s="45">
        <v>8.9421100000000001E-4</v>
      </c>
      <c r="AA110" s="45">
        <v>1.1073680000000001E-3</v>
      </c>
      <c r="AB110" s="45">
        <v>1.1073680000000001E-3</v>
      </c>
      <c r="AC110" s="45">
        <v>1.1073680000000001E-3</v>
      </c>
      <c r="AD110" s="45">
        <v>1.1073680000000001E-3</v>
      </c>
      <c r="AE110" s="45">
        <v>1.1073680000000001E-3</v>
      </c>
      <c r="AF110" s="45">
        <v>1.6073680000000001E-3</v>
      </c>
      <c r="AG110" s="45">
        <v>1.6073680000000001E-3</v>
      </c>
      <c r="AH110" s="45">
        <v>1.6073680000000001E-3</v>
      </c>
      <c r="AI110" s="45">
        <v>1.6073680000000001E-3</v>
      </c>
      <c r="AJ110" s="45">
        <v>1.6073680000000001E-3</v>
      </c>
      <c r="AK110" s="45">
        <v>1.9905259999999998E-3</v>
      </c>
      <c r="AL110" s="45">
        <v>1.9905259999999998E-3</v>
      </c>
      <c r="AM110" s="45">
        <v>1.9905259999999998E-3</v>
      </c>
      <c r="AN110" s="45">
        <v>1.9905259999999998E-3</v>
      </c>
      <c r="AO110" s="45">
        <v>1.9905259999999998E-3</v>
      </c>
      <c r="AP110" s="45">
        <v>3.283158E-3</v>
      </c>
      <c r="AQ110" s="45">
        <v>3.283158E-3</v>
      </c>
      <c r="AR110" s="45">
        <v>3.283158E-3</v>
      </c>
      <c r="AS110" s="45">
        <v>3.283158E-3</v>
      </c>
      <c r="AT110" s="45">
        <v>3.283158E-3</v>
      </c>
      <c r="AU110" s="45">
        <v>4.5542109999999998E-3</v>
      </c>
      <c r="AV110" s="45">
        <v>4.5542109999999998E-3</v>
      </c>
      <c r="AW110" s="45">
        <v>4.5542109999999998E-3</v>
      </c>
      <c r="AX110" s="45">
        <v>4.5542109999999998E-3</v>
      </c>
      <c r="AY110" s="45">
        <v>4.5542109999999998E-3</v>
      </c>
      <c r="AZ110" s="45">
        <v>6.844737E-3</v>
      </c>
      <c r="BA110" s="45">
        <v>6.844737E-3</v>
      </c>
      <c r="BB110" s="45">
        <v>6.844737E-3</v>
      </c>
      <c r="BC110" s="45">
        <v>6.844737E-3</v>
      </c>
      <c r="BD110" s="45">
        <v>6.844737E-3</v>
      </c>
      <c r="BE110" s="45">
        <v>1.0072105E-2</v>
      </c>
      <c r="BF110" s="45">
        <v>1.0072105E-2</v>
      </c>
      <c r="BG110" s="45">
        <v>1.0072105E-2</v>
      </c>
      <c r="BH110" s="45">
        <v>1.0072105E-2</v>
      </c>
      <c r="BI110" s="45">
        <v>1.0072105E-2</v>
      </c>
      <c r="BJ110" s="45">
        <v>1.6034211E-2</v>
      </c>
      <c r="BK110" s="45">
        <v>1.6034211E-2</v>
      </c>
      <c r="BL110" s="45">
        <v>1.6034211E-2</v>
      </c>
      <c r="BM110" s="45">
        <v>1.6034211E-2</v>
      </c>
      <c r="BN110" s="45">
        <v>1.6034211E-2</v>
      </c>
      <c r="BO110" s="45">
        <v>2.4366315999999999E-2</v>
      </c>
      <c r="BP110" s="45">
        <v>2.4366315999999999E-2</v>
      </c>
      <c r="BQ110" s="45">
        <v>2.4366315999999999E-2</v>
      </c>
      <c r="BR110" s="45">
        <v>2.4366315999999999E-2</v>
      </c>
      <c r="BS110" s="45">
        <v>2.4366315999999999E-2</v>
      </c>
      <c r="BT110" s="45">
        <v>3.6406842000000002E-2</v>
      </c>
      <c r="BU110" s="45">
        <v>3.6406842000000002E-2</v>
      </c>
      <c r="BV110" s="45">
        <v>3.6406842000000002E-2</v>
      </c>
      <c r="BW110" s="45">
        <v>3.6406842000000002E-2</v>
      </c>
      <c r="BX110" s="45">
        <v>3.6406842000000002E-2</v>
      </c>
      <c r="BY110" s="45">
        <v>6.3028421000000001E-2</v>
      </c>
      <c r="BZ110" s="45">
        <v>6.3028421000000001E-2</v>
      </c>
      <c r="CA110" s="45">
        <v>6.3028421000000001E-2</v>
      </c>
      <c r="CB110" s="45">
        <v>6.3028421000000001E-2</v>
      </c>
      <c r="CC110" s="45">
        <v>6.3028421000000001E-2</v>
      </c>
      <c r="CD110" s="45">
        <v>9.6411578999999997E-2</v>
      </c>
      <c r="CE110" s="45">
        <v>9.6411578999999997E-2</v>
      </c>
      <c r="CF110" s="45">
        <v>9.6411578999999997E-2</v>
      </c>
      <c r="CG110" s="45">
        <v>9.6411578999999997E-2</v>
      </c>
      <c r="CH110" s="45">
        <v>9.6411578999999997E-2</v>
      </c>
      <c r="CI110" s="45">
        <v>0.148308947</v>
      </c>
      <c r="CJ110" s="45">
        <v>0.148308947</v>
      </c>
      <c r="CK110" s="45">
        <v>0.148308947</v>
      </c>
      <c r="CL110" s="45">
        <v>0.148308947</v>
      </c>
      <c r="CM110" s="45">
        <v>0.148308947</v>
      </c>
      <c r="CN110" s="45">
        <v>0.225275789</v>
      </c>
      <c r="CO110" s="45">
        <v>0.225275789</v>
      </c>
      <c r="CP110" s="45">
        <v>0.225275789</v>
      </c>
      <c r="CQ110" s="45">
        <v>0.225275789</v>
      </c>
      <c r="CR110" s="45">
        <v>0.225275789</v>
      </c>
      <c r="CS110" s="45">
        <v>0.33575105300000002</v>
      </c>
      <c r="CT110" s="45">
        <v>0.33575105300000002</v>
      </c>
      <c r="CU110" s="45">
        <v>0.33575105300000002</v>
      </c>
      <c r="CV110" s="45">
        <v>0.33575105300000002</v>
      </c>
      <c r="CW110" s="45">
        <v>0.33575105300000002</v>
      </c>
      <c r="CX110" s="45">
        <v>1</v>
      </c>
    </row>
    <row r="111" spans="1:102" ht="14.25" customHeight="1" x14ac:dyDescent="0.3">
      <c r="A111" s="45" t="s">
        <v>340</v>
      </c>
      <c r="B111" s="45">
        <v>7.2300000000000003E-2</v>
      </c>
      <c r="C111" s="45">
        <v>1.155E-2</v>
      </c>
      <c r="D111" s="45">
        <v>1.155E-2</v>
      </c>
      <c r="E111" s="45">
        <v>1.155E-2</v>
      </c>
      <c r="F111" s="45">
        <v>1.155E-2</v>
      </c>
      <c r="G111" s="45">
        <v>2.2899999999999999E-3</v>
      </c>
      <c r="H111" s="45">
        <v>2.2899999999999999E-3</v>
      </c>
      <c r="I111" s="45">
        <v>2.2899999999999999E-3</v>
      </c>
      <c r="J111" s="45">
        <v>2.2899999999999999E-3</v>
      </c>
      <c r="K111" s="45">
        <v>2.2899999999999999E-3</v>
      </c>
      <c r="L111" s="45">
        <v>1.42E-3</v>
      </c>
      <c r="M111" s="45">
        <v>1.42E-3</v>
      </c>
      <c r="N111" s="45">
        <v>1.42E-3</v>
      </c>
      <c r="O111" s="45">
        <v>1.42E-3</v>
      </c>
      <c r="P111" s="45">
        <v>1.42E-3</v>
      </c>
      <c r="Q111" s="45">
        <v>2.1299999999999999E-3</v>
      </c>
      <c r="R111" s="45">
        <v>2.1299999999999999E-3</v>
      </c>
      <c r="S111" s="45">
        <v>2.1299999999999999E-3</v>
      </c>
      <c r="T111" s="45">
        <v>2.1299999999999999E-3</v>
      </c>
      <c r="U111" s="45">
        <v>2.1299999999999999E-3</v>
      </c>
      <c r="V111" s="45">
        <v>3.0699999999999998E-3</v>
      </c>
      <c r="W111" s="45">
        <v>3.0699999999999998E-3</v>
      </c>
      <c r="X111" s="45">
        <v>3.0699999999999998E-3</v>
      </c>
      <c r="Y111" s="45">
        <v>3.0699999999999998E-3</v>
      </c>
      <c r="Z111" s="45">
        <v>3.0699999999999998E-3</v>
      </c>
      <c r="AA111" s="45">
        <v>3.65E-3</v>
      </c>
      <c r="AB111" s="45">
        <v>3.65E-3</v>
      </c>
      <c r="AC111" s="45">
        <v>3.65E-3</v>
      </c>
      <c r="AD111" s="45">
        <v>3.65E-3</v>
      </c>
      <c r="AE111" s="45">
        <v>3.65E-3</v>
      </c>
      <c r="AF111" s="45">
        <v>4.2399999999999998E-3</v>
      </c>
      <c r="AG111" s="45">
        <v>4.2399999999999998E-3</v>
      </c>
      <c r="AH111" s="45">
        <v>4.2399999999999998E-3</v>
      </c>
      <c r="AI111" s="45">
        <v>4.2399999999999998E-3</v>
      </c>
      <c r="AJ111" s="45">
        <v>4.2399999999999998E-3</v>
      </c>
      <c r="AK111" s="45">
        <v>5.1500000000000001E-3</v>
      </c>
      <c r="AL111" s="45">
        <v>5.1500000000000001E-3</v>
      </c>
      <c r="AM111" s="45">
        <v>5.1500000000000001E-3</v>
      </c>
      <c r="AN111" s="45">
        <v>5.1500000000000001E-3</v>
      </c>
      <c r="AO111" s="45">
        <v>5.1500000000000001E-3</v>
      </c>
      <c r="AP111" s="45">
        <v>6.3299999999999997E-3</v>
      </c>
      <c r="AQ111" s="45">
        <v>6.3299999999999997E-3</v>
      </c>
      <c r="AR111" s="45">
        <v>6.3299999999999997E-3</v>
      </c>
      <c r="AS111" s="45">
        <v>6.3299999999999997E-3</v>
      </c>
      <c r="AT111" s="45">
        <v>6.3299999999999997E-3</v>
      </c>
      <c r="AU111" s="45">
        <v>8.1799999999999998E-3</v>
      </c>
      <c r="AV111" s="45">
        <v>8.1799999999999998E-3</v>
      </c>
      <c r="AW111" s="45">
        <v>8.1799999999999998E-3</v>
      </c>
      <c r="AX111" s="45">
        <v>8.1799999999999998E-3</v>
      </c>
      <c r="AY111" s="45">
        <v>8.1799999999999998E-3</v>
      </c>
      <c r="AZ111" s="45">
        <v>1.137E-2</v>
      </c>
      <c r="BA111" s="45">
        <v>1.137E-2</v>
      </c>
      <c r="BB111" s="45">
        <v>1.137E-2</v>
      </c>
      <c r="BC111" s="45">
        <v>1.137E-2</v>
      </c>
      <c r="BD111" s="45">
        <v>1.137E-2</v>
      </c>
      <c r="BE111" s="45">
        <v>1.6650000000000002E-2</v>
      </c>
      <c r="BF111" s="45">
        <v>1.6650000000000002E-2</v>
      </c>
      <c r="BG111" s="45">
        <v>1.6650000000000002E-2</v>
      </c>
      <c r="BH111" s="45">
        <v>1.6650000000000002E-2</v>
      </c>
      <c r="BI111" s="45">
        <v>1.6650000000000002E-2</v>
      </c>
      <c r="BJ111" s="45">
        <v>2.315E-2</v>
      </c>
      <c r="BK111" s="45">
        <v>2.315E-2</v>
      </c>
      <c r="BL111" s="45">
        <v>2.315E-2</v>
      </c>
      <c r="BM111" s="45">
        <v>2.315E-2</v>
      </c>
      <c r="BN111" s="45">
        <v>2.315E-2</v>
      </c>
      <c r="BO111" s="45">
        <v>3.6700000000000003E-2</v>
      </c>
      <c r="BP111" s="45">
        <v>3.6700000000000003E-2</v>
      </c>
      <c r="BQ111" s="45">
        <v>3.6700000000000003E-2</v>
      </c>
      <c r="BR111" s="45">
        <v>3.6700000000000003E-2</v>
      </c>
      <c r="BS111" s="45">
        <v>3.6700000000000003E-2</v>
      </c>
      <c r="BT111" s="45">
        <v>5.8790000000000002E-2</v>
      </c>
      <c r="BU111" s="45">
        <v>5.8790000000000002E-2</v>
      </c>
      <c r="BV111" s="45">
        <v>5.8790000000000002E-2</v>
      </c>
      <c r="BW111" s="45">
        <v>5.8790000000000002E-2</v>
      </c>
      <c r="BX111" s="45">
        <v>5.8790000000000002E-2</v>
      </c>
      <c r="BY111" s="45">
        <v>9.2230000000000006E-2</v>
      </c>
      <c r="BZ111" s="45">
        <v>9.2230000000000006E-2</v>
      </c>
      <c r="CA111" s="45">
        <v>9.2230000000000006E-2</v>
      </c>
      <c r="CB111" s="45">
        <v>9.2230000000000006E-2</v>
      </c>
      <c r="CC111" s="45">
        <v>9.2230000000000006E-2</v>
      </c>
      <c r="CD111" s="45">
        <v>0.14137</v>
      </c>
      <c r="CE111" s="45">
        <v>0.14137</v>
      </c>
      <c r="CF111" s="45">
        <v>0.14137</v>
      </c>
      <c r="CG111" s="45">
        <v>0.14137</v>
      </c>
      <c r="CH111" s="45">
        <v>0.14137</v>
      </c>
      <c r="CI111" s="45">
        <v>0.21009</v>
      </c>
      <c r="CJ111" s="45">
        <v>0.21009</v>
      </c>
      <c r="CK111" s="45">
        <v>0.21009</v>
      </c>
      <c r="CL111" s="45">
        <v>0.21009</v>
      </c>
      <c r="CM111" s="45">
        <v>0.21009</v>
      </c>
      <c r="CN111" s="45">
        <v>0.30271999999999999</v>
      </c>
      <c r="CO111" s="45">
        <v>0.30271999999999999</v>
      </c>
      <c r="CP111" s="45">
        <v>0.30271999999999999</v>
      </c>
      <c r="CQ111" s="45">
        <v>0.30271999999999999</v>
      </c>
      <c r="CR111" s="45">
        <v>0.30271999999999999</v>
      </c>
      <c r="CS111" s="45">
        <v>0.4229</v>
      </c>
      <c r="CT111" s="45">
        <v>0.4229</v>
      </c>
      <c r="CU111" s="45">
        <v>0.4229</v>
      </c>
      <c r="CV111" s="45">
        <v>0.4229</v>
      </c>
      <c r="CW111" s="45">
        <v>0.4229</v>
      </c>
      <c r="CX111" s="45">
        <v>1</v>
      </c>
    </row>
    <row r="112" spans="1:102" ht="14.25" customHeight="1" x14ac:dyDescent="0.3">
      <c r="A112" s="45" t="s">
        <v>342</v>
      </c>
      <c r="B112" s="45">
        <v>1.1639999999999999E-2</v>
      </c>
      <c r="C112" s="45">
        <v>6.4000000000000005E-4</v>
      </c>
      <c r="D112" s="45">
        <v>6.4000000000000005E-4</v>
      </c>
      <c r="E112" s="45">
        <v>6.4000000000000005E-4</v>
      </c>
      <c r="F112" s="45">
        <v>6.4000000000000005E-4</v>
      </c>
      <c r="G112" s="45">
        <v>2.0000000000000001E-4</v>
      </c>
      <c r="H112" s="45">
        <v>2.0000000000000001E-4</v>
      </c>
      <c r="I112" s="45">
        <v>2.0000000000000001E-4</v>
      </c>
      <c r="J112" s="45">
        <v>2.0000000000000001E-4</v>
      </c>
      <c r="K112" s="45">
        <v>2.0000000000000001E-4</v>
      </c>
      <c r="L112" s="45">
        <v>2.3000000000000001E-4</v>
      </c>
      <c r="M112" s="45">
        <v>2.3000000000000001E-4</v>
      </c>
      <c r="N112" s="45">
        <v>2.3000000000000001E-4</v>
      </c>
      <c r="O112" s="45">
        <v>2.3000000000000001E-4</v>
      </c>
      <c r="P112" s="45">
        <v>2.3000000000000001E-4</v>
      </c>
      <c r="Q112" s="45">
        <v>3.5E-4</v>
      </c>
      <c r="R112" s="45">
        <v>3.5E-4</v>
      </c>
      <c r="S112" s="45">
        <v>3.5E-4</v>
      </c>
      <c r="T112" s="45">
        <v>3.5E-4</v>
      </c>
      <c r="U112" s="45">
        <v>3.5E-4</v>
      </c>
      <c r="V112" s="45">
        <v>6.2E-4</v>
      </c>
      <c r="W112" s="45">
        <v>6.2E-4</v>
      </c>
      <c r="X112" s="45">
        <v>6.2E-4</v>
      </c>
      <c r="Y112" s="45">
        <v>6.2E-4</v>
      </c>
      <c r="Z112" s="45">
        <v>6.2E-4</v>
      </c>
      <c r="AA112" s="45">
        <v>4.8999999999999998E-4</v>
      </c>
      <c r="AB112" s="45">
        <v>4.8999999999999998E-4</v>
      </c>
      <c r="AC112" s="45">
        <v>4.8999999999999998E-4</v>
      </c>
      <c r="AD112" s="45">
        <v>4.8999999999999998E-4</v>
      </c>
      <c r="AE112" s="45">
        <v>4.8999999999999998E-4</v>
      </c>
      <c r="AF112" s="45">
        <v>8.9999999999999998E-4</v>
      </c>
      <c r="AG112" s="45">
        <v>8.9999999999999998E-4</v>
      </c>
      <c r="AH112" s="45">
        <v>8.9999999999999998E-4</v>
      </c>
      <c r="AI112" s="45">
        <v>8.9999999999999998E-4</v>
      </c>
      <c r="AJ112" s="45">
        <v>8.9999999999999998E-4</v>
      </c>
      <c r="AK112" s="45">
        <v>1.24E-3</v>
      </c>
      <c r="AL112" s="45">
        <v>1.24E-3</v>
      </c>
      <c r="AM112" s="45">
        <v>1.24E-3</v>
      </c>
      <c r="AN112" s="45">
        <v>1.24E-3</v>
      </c>
      <c r="AO112" s="45">
        <v>1.24E-3</v>
      </c>
      <c r="AP112" s="45">
        <v>2.0600000000000002E-3</v>
      </c>
      <c r="AQ112" s="45">
        <v>2.0600000000000002E-3</v>
      </c>
      <c r="AR112" s="45">
        <v>2.0600000000000002E-3</v>
      </c>
      <c r="AS112" s="45">
        <v>2.0600000000000002E-3</v>
      </c>
      <c r="AT112" s="45">
        <v>2.0600000000000002E-3</v>
      </c>
      <c r="AU112" s="45">
        <v>3.0400000000000002E-3</v>
      </c>
      <c r="AV112" s="45">
        <v>3.0400000000000002E-3</v>
      </c>
      <c r="AW112" s="45">
        <v>3.0400000000000002E-3</v>
      </c>
      <c r="AX112" s="45">
        <v>3.0400000000000002E-3</v>
      </c>
      <c r="AY112" s="45">
        <v>3.0400000000000002E-3</v>
      </c>
      <c r="AZ112" s="45">
        <v>4.8700000000000002E-3</v>
      </c>
      <c r="BA112" s="45">
        <v>4.8700000000000002E-3</v>
      </c>
      <c r="BB112" s="45">
        <v>4.8700000000000002E-3</v>
      </c>
      <c r="BC112" s="45">
        <v>4.8700000000000002E-3</v>
      </c>
      <c r="BD112" s="45">
        <v>4.8700000000000002E-3</v>
      </c>
      <c r="BE112" s="45">
        <v>7.26E-3</v>
      </c>
      <c r="BF112" s="45">
        <v>7.26E-3</v>
      </c>
      <c r="BG112" s="45">
        <v>7.26E-3</v>
      </c>
      <c r="BH112" s="45">
        <v>7.26E-3</v>
      </c>
      <c r="BI112" s="45">
        <v>7.26E-3</v>
      </c>
      <c r="BJ112" s="45">
        <v>1.3849999999999999E-2</v>
      </c>
      <c r="BK112" s="45">
        <v>1.3849999999999999E-2</v>
      </c>
      <c r="BL112" s="45">
        <v>1.3849999999999999E-2</v>
      </c>
      <c r="BM112" s="45">
        <v>1.3849999999999999E-2</v>
      </c>
      <c r="BN112" s="45">
        <v>1.3849999999999999E-2</v>
      </c>
      <c r="BO112" s="45">
        <v>2.0799999999999999E-2</v>
      </c>
      <c r="BP112" s="45">
        <v>2.0799999999999999E-2</v>
      </c>
      <c r="BQ112" s="45">
        <v>2.0799999999999999E-2</v>
      </c>
      <c r="BR112" s="45">
        <v>2.0799999999999999E-2</v>
      </c>
      <c r="BS112" s="45">
        <v>2.0799999999999999E-2</v>
      </c>
      <c r="BT112" s="45">
        <v>2.9159999999999998E-2</v>
      </c>
      <c r="BU112" s="45">
        <v>2.9159999999999998E-2</v>
      </c>
      <c r="BV112" s="45">
        <v>2.9159999999999998E-2</v>
      </c>
      <c r="BW112" s="45">
        <v>2.9159999999999998E-2</v>
      </c>
      <c r="BX112" s="45">
        <v>2.9159999999999998E-2</v>
      </c>
      <c r="BY112" s="45">
        <v>4.9709999999999997E-2</v>
      </c>
      <c r="BZ112" s="45">
        <v>4.9709999999999997E-2</v>
      </c>
      <c r="CA112" s="45">
        <v>4.9709999999999997E-2</v>
      </c>
      <c r="CB112" s="45">
        <v>4.9709999999999997E-2</v>
      </c>
      <c r="CC112" s="45">
        <v>4.9709999999999997E-2</v>
      </c>
      <c r="CD112" s="45">
        <v>8.2589999999999997E-2</v>
      </c>
      <c r="CE112" s="45">
        <v>8.2589999999999997E-2</v>
      </c>
      <c r="CF112" s="45">
        <v>8.2589999999999997E-2</v>
      </c>
      <c r="CG112" s="45">
        <v>8.2589999999999997E-2</v>
      </c>
      <c r="CH112" s="45">
        <v>8.2589999999999997E-2</v>
      </c>
      <c r="CI112" s="45">
        <v>0.13371</v>
      </c>
      <c r="CJ112" s="45">
        <v>0.13371</v>
      </c>
      <c r="CK112" s="45">
        <v>0.13371</v>
      </c>
      <c r="CL112" s="45">
        <v>0.13371</v>
      </c>
      <c r="CM112" s="45">
        <v>0.13371</v>
      </c>
      <c r="CN112" s="45">
        <v>0.21096999999999999</v>
      </c>
      <c r="CO112" s="45">
        <v>0.21096999999999999</v>
      </c>
      <c r="CP112" s="45">
        <v>0.21096999999999999</v>
      </c>
      <c r="CQ112" s="45">
        <v>0.21096999999999999</v>
      </c>
      <c r="CR112" s="45">
        <v>0.21096999999999999</v>
      </c>
      <c r="CS112" s="45">
        <v>0.32436999999999999</v>
      </c>
      <c r="CT112" s="45">
        <v>0.32436999999999999</v>
      </c>
      <c r="CU112" s="45">
        <v>0.32436999999999999</v>
      </c>
      <c r="CV112" s="45">
        <v>0.32436999999999999</v>
      </c>
      <c r="CW112" s="45">
        <v>0.32436999999999999</v>
      </c>
      <c r="CX112" s="45">
        <v>1</v>
      </c>
    </row>
    <row r="113" spans="1:102" ht="14.25" customHeight="1" x14ac:dyDescent="0.3">
      <c r="A113" s="45" t="s">
        <v>344</v>
      </c>
      <c r="B113" s="45">
        <v>1.328E-2</v>
      </c>
      <c r="C113" s="45">
        <v>4.8999999999999998E-4</v>
      </c>
      <c r="D113" s="45">
        <v>4.8999999999999998E-4</v>
      </c>
      <c r="E113" s="45">
        <v>4.8999999999999998E-4</v>
      </c>
      <c r="F113" s="45">
        <v>4.8999999999999998E-4</v>
      </c>
      <c r="G113" s="45">
        <v>2.4000000000000001E-4</v>
      </c>
      <c r="H113" s="45">
        <v>2.4000000000000001E-4</v>
      </c>
      <c r="I113" s="45">
        <v>2.4000000000000001E-4</v>
      </c>
      <c r="J113" s="45">
        <v>2.4000000000000001E-4</v>
      </c>
      <c r="K113" s="45">
        <v>2.4000000000000001E-4</v>
      </c>
      <c r="L113" s="45">
        <v>2.7E-4</v>
      </c>
      <c r="M113" s="45">
        <v>2.7E-4</v>
      </c>
      <c r="N113" s="45">
        <v>2.7E-4</v>
      </c>
      <c r="O113" s="45">
        <v>2.7E-4</v>
      </c>
      <c r="P113" s="45">
        <v>2.7E-4</v>
      </c>
      <c r="Q113" s="45">
        <v>4.4000000000000002E-4</v>
      </c>
      <c r="R113" s="45">
        <v>4.4000000000000002E-4</v>
      </c>
      <c r="S113" s="45">
        <v>4.4000000000000002E-4</v>
      </c>
      <c r="T113" s="45">
        <v>4.4000000000000002E-4</v>
      </c>
      <c r="U113" s="45">
        <v>4.4000000000000002E-4</v>
      </c>
      <c r="V113" s="45">
        <v>4.8999999999999998E-4</v>
      </c>
      <c r="W113" s="45">
        <v>4.8999999999999998E-4</v>
      </c>
      <c r="X113" s="45">
        <v>4.8999999999999998E-4</v>
      </c>
      <c r="Y113" s="45">
        <v>4.8999999999999998E-4</v>
      </c>
      <c r="Z113" s="45">
        <v>4.8999999999999998E-4</v>
      </c>
      <c r="AA113" s="45">
        <v>5.9000000000000003E-4</v>
      </c>
      <c r="AB113" s="45">
        <v>5.9000000000000003E-4</v>
      </c>
      <c r="AC113" s="45">
        <v>5.9000000000000003E-4</v>
      </c>
      <c r="AD113" s="45">
        <v>5.9000000000000003E-4</v>
      </c>
      <c r="AE113" s="45">
        <v>5.9000000000000003E-4</v>
      </c>
      <c r="AF113" s="45">
        <v>7.6000000000000004E-4</v>
      </c>
      <c r="AG113" s="45">
        <v>7.6000000000000004E-4</v>
      </c>
      <c r="AH113" s="45">
        <v>7.6000000000000004E-4</v>
      </c>
      <c r="AI113" s="45">
        <v>7.6000000000000004E-4</v>
      </c>
      <c r="AJ113" s="45">
        <v>7.6000000000000004E-4</v>
      </c>
      <c r="AK113" s="45">
        <v>1.0399999999999999E-3</v>
      </c>
      <c r="AL113" s="45">
        <v>1.0399999999999999E-3</v>
      </c>
      <c r="AM113" s="45">
        <v>1.0399999999999999E-3</v>
      </c>
      <c r="AN113" s="45">
        <v>1.0399999999999999E-3</v>
      </c>
      <c r="AO113" s="45">
        <v>1.0399999999999999E-3</v>
      </c>
      <c r="AP113" s="45">
        <v>1.5900000000000001E-3</v>
      </c>
      <c r="AQ113" s="45">
        <v>1.5900000000000001E-3</v>
      </c>
      <c r="AR113" s="45">
        <v>1.5900000000000001E-3</v>
      </c>
      <c r="AS113" s="45">
        <v>1.5900000000000001E-3</v>
      </c>
      <c r="AT113" s="45">
        <v>1.5900000000000001E-3</v>
      </c>
      <c r="AU113" s="45">
        <v>2.5899999999999999E-3</v>
      </c>
      <c r="AV113" s="45">
        <v>2.5899999999999999E-3</v>
      </c>
      <c r="AW113" s="45">
        <v>2.5899999999999999E-3</v>
      </c>
      <c r="AX113" s="45">
        <v>2.5899999999999999E-3</v>
      </c>
      <c r="AY113" s="45">
        <v>2.5899999999999999E-3</v>
      </c>
      <c r="AZ113" s="45">
        <v>4.2599999999999999E-3</v>
      </c>
      <c r="BA113" s="45">
        <v>4.2599999999999999E-3</v>
      </c>
      <c r="BB113" s="45">
        <v>4.2599999999999999E-3</v>
      </c>
      <c r="BC113" s="45">
        <v>4.2599999999999999E-3</v>
      </c>
      <c r="BD113" s="45">
        <v>4.2599999999999999E-3</v>
      </c>
      <c r="BE113" s="45">
        <v>6.7200000000000003E-3</v>
      </c>
      <c r="BF113" s="45">
        <v>6.7200000000000003E-3</v>
      </c>
      <c r="BG113" s="45">
        <v>6.7200000000000003E-3</v>
      </c>
      <c r="BH113" s="45">
        <v>6.7200000000000003E-3</v>
      </c>
      <c r="BI113" s="45">
        <v>6.7200000000000003E-3</v>
      </c>
      <c r="BJ113" s="45">
        <v>1.12E-2</v>
      </c>
      <c r="BK113" s="45">
        <v>1.12E-2</v>
      </c>
      <c r="BL113" s="45">
        <v>1.12E-2</v>
      </c>
      <c r="BM113" s="45">
        <v>1.12E-2</v>
      </c>
      <c r="BN113" s="45">
        <v>1.12E-2</v>
      </c>
      <c r="BO113" s="45">
        <v>1.6500000000000001E-2</v>
      </c>
      <c r="BP113" s="45">
        <v>1.6500000000000001E-2</v>
      </c>
      <c r="BQ113" s="45">
        <v>1.6500000000000001E-2</v>
      </c>
      <c r="BR113" s="45">
        <v>1.6500000000000001E-2</v>
      </c>
      <c r="BS113" s="45">
        <v>1.6500000000000001E-2</v>
      </c>
      <c r="BT113" s="45">
        <v>2.5850000000000001E-2</v>
      </c>
      <c r="BU113" s="45">
        <v>2.5850000000000001E-2</v>
      </c>
      <c r="BV113" s="45">
        <v>2.5850000000000001E-2</v>
      </c>
      <c r="BW113" s="45">
        <v>2.5850000000000001E-2</v>
      </c>
      <c r="BX113" s="45">
        <v>2.5850000000000001E-2</v>
      </c>
      <c r="BY113" s="45">
        <v>4.1259999999999998E-2</v>
      </c>
      <c r="BZ113" s="45">
        <v>4.1259999999999998E-2</v>
      </c>
      <c r="CA113" s="45">
        <v>4.1259999999999998E-2</v>
      </c>
      <c r="CB113" s="45">
        <v>4.1259999999999998E-2</v>
      </c>
      <c r="CC113" s="45">
        <v>4.1259999999999998E-2</v>
      </c>
      <c r="CD113" s="45">
        <v>6.8029999999999993E-2</v>
      </c>
      <c r="CE113" s="45">
        <v>6.8029999999999993E-2</v>
      </c>
      <c r="CF113" s="45">
        <v>6.8029999999999993E-2</v>
      </c>
      <c r="CG113" s="45">
        <v>6.8029999999999993E-2</v>
      </c>
      <c r="CH113" s="45">
        <v>6.8029999999999993E-2</v>
      </c>
      <c r="CI113" s="45">
        <v>0.11092</v>
      </c>
      <c r="CJ113" s="45">
        <v>0.11092</v>
      </c>
      <c r="CK113" s="45">
        <v>0.11092</v>
      </c>
      <c r="CL113" s="45">
        <v>0.11092</v>
      </c>
      <c r="CM113" s="45">
        <v>0.11092</v>
      </c>
      <c r="CN113" s="45">
        <v>0.17884</v>
      </c>
      <c r="CO113" s="45">
        <v>0.17884</v>
      </c>
      <c r="CP113" s="45">
        <v>0.17884</v>
      </c>
      <c r="CQ113" s="45">
        <v>0.17884</v>
      </c>
      <c r="CR113" s="45">
        <v>0.17884</v>
      </c>
      <c r="CS113" s="45">
        <v>0.28517999999999999</v>
      </c>
      <c r="CT113" s="45">
        <v>0.28517999999999999</v>
      </c>
      <c r="CU113" s="45">
        <v>0.28517999999999999</v>
      </c>
      <c r="CV113" s="45">
        <v>0.28517999999999999</v>
      </c>
      <c r="CW113" s="45">
        <v>0.28517999999999999</v>
      </c>
      <c r="CX113" s="45">
        <v>1</v>
      </c>
    </row>
    <row r="114" spans="1:102" ht="14.25" customHeight="1" x14ac:dyDescent="0.3">
      <c r="A114" s="45" t="s">
        <v>346</v>
      </c>
      <c r="B114" s="45">
        <v>2.0693684E-2</v>
      </c>
      <c r="C114" s="45">
        <v>1.3699999999999999E-3</v>
      </c>
      <c r="D114" s="45">
        <v>1.3699999999999999E-3</v>
      </c>
      <c r="E114" s="45">
        <v>1.3699999999999999E-3</v>
      </c>
      <c r="F114" s="45">
        <v>1.3699999999999999E-3</v>
      </c>
      <c r="G114" s="45">
        <v>5.1000000000000004E-4</v>
      </c>
      <c r="H114" s="45">
        <v>5.1000000000000004E-4</v>
      </c>
      <c r="I114" s="45">
        <v>5.1000000000000004E-4</v>
      </c>
      <c r="J114" s="45">
        <v>5.1000000000000004E-4</v>
      </c>
      <c r="K114" s="45">
        <v>5.1000000000000004E-4</v>
      </c>
      <c r="L114" s="45">
        <v>5.9315799999999999E-4</v>
      </c>
      <c r="M114" s="45">
        <v>5.9315799999999999E-4</v>
      </c>
      <c r="N114" s="45">
        <v>5.9315799999999999E-4</v>
      </c>
      <c r="O114" s="45">
        <v>5.9315799999999999E-4</v>
      </c>
      <c r="P114" s="45">
        <v>5.9315799999999999E-4</v>
      </c>
      <c r="Q114" s="45">
        <v>9.81579E-4</v>
      </c>
      <c r="R114" s="45">
        <v>9.81579E-4</v>
      </c>
      <c r="S114" s="45">
        <v>9.81579E-4</v>
      </c>
      <c r="T114" s="45">
        <v>9.81579E-4</v>
      </c>
      <c r="U114" s="45">
        <v>9.81579E-4</v>
      </c>
      <c r="V114" s="45">
        <v>8.9421100000000001E-4</v>
      </c>
      <c r="W114" s="45">
        <v>8.9421100000000001E-4</v>
      </c>
      <c r="X114" s="45">
        <v>8.9421100000000001E-4</v>
      </c>
      <c r="Y114" s="45">
        <v>8.9421100000000001E-4</v>
      </c>
      <c r="Z114" s="45">
        <v>8.9421100000000001E-4</v>
      </c>
      <c r="AA114" s="45">
        <v>1.1073680000000001E-3</v>
      </c>
      <c r="AB114" s="45">
        <v>1.1073680000000001E-3</v>
      </c>
      <c r="AC114" s="45">
        <v>1.1073680000000001E-3</v>
      </c>
      <c r="AD114" s="45">
        <v>1.1073680000000001E-3</v>
      </c>
      <c r="AE114" s="45">
        <v>1.1073680000000001E-3</v>
      </c>
      <c r="AF114" s="45">
        <v>1.6073680000000001E-3</v>
      </c>
      <c r="AG114" s="45">
        <v>1.6073680000000001E-3</v>
      </c>
      <c r="AH114" s="45">
        <v>1.6073680000000001E-3</v>
      </c>
      <c r="AI114" s="45">
        <v>1.6073680000000001E-3</v>
      </c>
      <c r="AJ114" s="45">
        <v>1.6073680000000001E-3</v>
      </c>
      <c r="AK114" s="45">
        <v>1.9905259999999998E-3</v>
      </c>
      <c r="AL114" s="45">
        <v>1.9905259999999998E-3</v>
      </c>
      <c r="AM114" s="45">
        <v>1.9905259999999998E-3</v>
      </c>
      <c r="AN114" s="45">
        <v>1.9905259999999998E-3</v>
      </c>
      <c r="AO114" s="45">
        <v>1.9905259999999998E-3</v>
      </c>
      <c r="AP114" s="45">
        <v>3.283158E-3</v>
      </c>
      <c r="AQ114" s="45">
        <v>3.283158E-3</v>
      </c>
      <c r="AR114" s="45">
        <v>3.283158E-3</v>
      </c>
      <c r="AS114" s="45">
        <v>3.283158E-3</v>
      </c>
      <c r="AT114" s="45">
        <v>3.283158E-3</v>
      </c>
      <c r="AU114" s="45">
        <v>4.5542109999999998E-3</v>
      </c>
      <c r="AV114" s="45">
        <v>4.5542109999999998E-3</v>
      </c>
      <c r="AW114" s="45">
        <v>4.5542109999999998E-3</v>
      </c>
      <c r="AX114" s="45">
        <v>4.5542109999999998E-3</v>
      </c>
      <c r="AY114" s="45">
        <v>4.5542109999999998E-3</v>
      </c>
      <c r="AZ114" s="45">
        <v>6.844737E-3</v>
      </c>
      <c r="BA114" s="45">
        <v>6.844737E-3</v>
      </c>
      <c r="BB114" s="45">
        <v>6.844737E-3</v>
      </c>
      <c r="BC114" s="45">
        <v>6.844737E-3</v>
      </c>
      <c r="BD114" s="45">
        <v>6.844737E-3</v>
      </c>
      <c r="BE114" s="45">
        <v>1.0072105E-2</v>
      </c>
      <c r="BF114" s="45">
        <v>1.0072105E-2</v>
      </c>
      <c r="BG114" s="45">
        <v>1.0072105E-2</v>
      </c>
      <c r="BH114" s="45">
        <v>1.0072105E-2</v>
      </c>
      <c r="BI114" s="45">
        <v>1.0072105E-2</v>
      </c>
      <c r="BJ114" s="45">
        <v>1.6034211E-2</v>
      </c>
      <c r="BK114" s="45">
        <v>1.6034211E-2</v>
      </c>
      <c r="BL114" s="45">
        <v>1.6034211E-2</v>
      </c>
      <c r="BM114" s="45">
        <v>1.6034211E-2</v>
      </c>
      <c r="BN114" s="45">
        <v>1.6034211E-2</v>
      </c>
      <c r="BO114" s="45">
        <v>2.4366315999999999E-2</v>
      </c>
      <c r="BP114" s="45">
        <v>2.4366315999999999E-2</v>
      </c>
      <c r="BQ114" s="45">
        <v>2.4366315999999999E-2</v>
      </c>
      <c r="BR114" s="45">
        <v>2.4366315999999999E-2</v>
      </c>
      <c r="BS114" s="45">
        <v>2.4366315999999999E-2</v>
      </c>
      <c r="BT114" s="45">
        <v>3.6406842000000002E-2</v>
      </c>
      <c r="BU114" s="45">
        <v>3.6406842000000002E-2</v>
      </c>
      <c r="BV114" s="45">
        <v>3.6406842000000002E-2</v>
      </c>
      <c r="BW114" s="45">
        <v>3.6406842000000002E-2</v>
      </c>
      <c r="BX114" s="45">
        <v>3.6406842000000002E-2</v>
      </c>
      <c r="BY114" s="45">
        <v>6.3028421000000001E-2</v>
      </c>
      <c r="BZ114" s="45">
        <v>6.3028421000000001E-2</v>
      </c>
      <c r="CA114" s="45">
        <v>6.3028421000000001E-2</v>
      </c>
      <c r="CB114" s="45">
        <v>6.3028421000000001E-2</v>
      </c>
      <c r="CC114" s="45">
        <v>6.3028421000000001E-2</v>
      </c>
      <c r="CD114" s="45">
        <v>9.6411578999999997E-2</v>
      </c>
      <c r="CE114" s="45">
        <v>9.6411578999999997E-2</v>
      </c>
      <c r="CF114" s="45">
        <v>9.6411578999999997E-2</v>
      </c>
      <c r="CG114" s="45">
        <v>9.6411578999999997E-2</v>
      </c>
      <c r="CH114" s="45">
        <v>9.6411578999999997E-2</v>
      </c>
      <c r="CI114" s="45">
        <v>0.148308947</v>
      </c>
      <c r="CJ114" s="45">
        <v>0.148308947</v>
      </c>
      <c r="CK114" s="45">
        <v>0.148308947</v>
      </c>
      <c r="CL114" s="45">
        <v>0.148308947</v>
      </c>
      <c r="CM114" s="45">
        <v>0.148308947</v>
      </c>
      <c r="CN114" s="45">
        <v>0.225275789</v>
      </c>
      <c r="CO114" s="45">
        <v>0.225275789</v>
      </c>
      <c r="CP114" s="45">
        <v>0.225275789</v>
      </c>
      <c r="CQ114" s="45">
        <v>0.225275789</v>
      </c>
      <c r="CR114" s="45">
        <v>0.225275789</v>
      </c>
      <c r="CS114" s="45">
        <v>0.33575105300000002</v>
      </c>
      <c r="CT114" s="45">
        <v>0.33575105300000002</v>
      </c>
      <c r="CU114" s="45">
        <v>0.33575105300000002</v>
      </c>
      <c r="CV114" s="45">
        <v>0.33575105300000002</v>
      </c>
      <c r="CW114" s="45">
        <v>0.33575105300000002</v>
      </c>
      <c r="CX114" s="45">
        <v>1</v>
      </c>
    </row>
    <row r="115" spans="1:102" ht="14.25" customHeight="1" x14ac:dyDescent="0.3">
      <c r="A115" s="45" t="s">
        <v>348</v>
      </c>
      <c r="B115" s="45">
        <v>9.7912499999999996E-3</v>
      </c>
      <c r="C115" s="45">
        <v>3.5649999999999999E-4</v>
      </c>
      <c r="D115" s="45">
        <v>3.5649999999999999E-4</v>
      </c>
      <c r="E115" s="45">
        <v>3.5649999999999999E-4</v>
      </c>
      <c r="F115" s="45">
        <v>3.5649999999999999E-4</v>
      </c>
      <c r="G115" s="45">
        <v>1.7899999999999999E-4</v>
      </c>
      <c r="H115" s="45">
        <v>1.7899999999999999E-4</v>
      </c>
      <c r="I115" s="45">
        <v>1.7899999999999999E-4</v>
      </c>
      <c r="J115" s="45">
        <v>1.7899999999999999E-4</v>
      </c>
      <c r="K115" s="45">
        <v>1.7899999999999999E-4</v>
      </c>
      <c r="L115" s="45">
        <v>1.8075E-4</v>
      </c>
      <c r="M115" s="45">
        <v>1.8075E-4</v>
      </c>
      <c r="N115" s="45">
        <v>1.8075E-4</v>
      </c>
      <c r="O115" s="45">
        <v>1.8075E-4</v>
      </c>
      <c r="P115" s="45">
        <v>1.8075E-4</v>
      </c>
      <c r="Q115" s="45">
        <v>3.0775000000000003E-4</v>
      </c>
      <c r="R115" s="45">
        <v>3.0775000000000003E-4</v>
      </c>
      <c r="S115" s="45">
        <v>3.0775000000000003E-4</v>
      </c>
      <c r="T115" s="45">
        <v>3.0775000000000003E-4</v>
      </c>
      <c r="U115" s="45">
        <v>3.0775000000000003E-4</v>
      </c>
      <c r="V115" s="45">
        <v>4.2025E-4</v>
      </c>
      <c r="W115" s="45">
        <v>4.2025E-4</v>
      </c>
      <c r="X115" s="45">
        <v>4.2025E-4</v>
      </c>
      <c r="Y115" s="45">
        <v>4.2025E-4</v>
      </c>
      <c r="Z115" s="45">
        <v>4.2025E-4</v>
      </c>
      <c r="AA115" s="45">
        <v>5.2674999999999998E-4</v>
      </c>
      <c r="AB115" s="45">
        <v>5.2674999999999998E-4</v>
      </c>
      <c r="AC115" s="45">
        <v>5.2674999999999998E-4</v>
      </c>
      <c r="AD115" s="45">
        <v>5.2674999999999998E-4</v>
      </c>
      <c r="AE115" s="45">
        <v>5.2674999999999998E-4</v>
      </c>
      <c r="AF115" s="45">
        <v>7.3850000000000001E-4</v>
      </c>
      <c r="AG115" s="45">
        <v>7.3850000000000001E-4</v>
      </c>
      <c r="AH115" s="45">
        <v>7.3850000000000001E-4</v>
      </c>
      <c r="AI115" s="45">
        <v>7.3850000000000001E-4</v>
      </c>
      <c r="AJ115" s="45">
        <v>7.3850000000000001E-4</v>
      </c>
      <c r="AK115" s="45">
        <v>1.0690000000000001E-3</v>
      </c>
      <c r="AL115" s="45">
        <v>1.0690000000000001E-3</v>
      </c>
      <c r="AM115" s="45">
        <v>1.0690000000000001E-3</v>
      </c>
      <c r="AN115" s="45">
        <v>1.0690000000000001E-3</v>
      </c>
      <c r="AO115" s="45">
        <v>1.0690000000000001E-3</v>
      </c>
      <c r="AP115" s="45">
        <v>1.622E-3</v>
      </c>
      <c r="AQ115" s="45">
        <v>1.622E-3</v>
      </c>
      <c r="AR115" s="45">
        <v>1.622E-3</v>
      </c>
      <c r="AS115" s="45">
        <v>1.622E-3</v>
      </c>
      <c r="AT115" s="45">
        <v>1.622E-3</v>
      </c>
      <c r="AU115" s="45">
        <v>2.5685E-3</v>
      </c>
      <c r="AV115" s="45">
        <v>2.5685E-3</v>
      </c>
      <c r="AW115" s="45">
        <v>2.5685E-3</v>
      </c>
      <c r="AX115" s="45">
        <v>2.5685E-3</v>
      </c>
      <c r="AY115" s="45">
        <v>2.5685E-3</v>
      </c>
      <c r="AZ115" s="45">
        <v>4.117E-3</v>
      </c>
      <c r="BA115" s="45">
        <v>4.117E-3</v>
      </c>
      <c r="BB115" s="45">
        <v>4.117E-3</v>
      </c>
      <c r="BC115" s="45">
        <v>4.117E-3</v>
      </c>
      <c r="BD115" s="45">
        <v>4.117E-3</v>
      </c>
      <c r="BE115" s="45">
        <v>6.4475000000000001E-3</v>
      </c>
      <c r="BF115" s="45">
        <v>6.4475000000000001E-3</v>
      </c>
      <c r="BG115" s="45">
        <v>6.4475000000000001E-3</v>
      </c>
      <c r="BH115" s="45">
        <v>6.4475000000000001E-3</v>
      </c>
      <c r="BI115" s="45">
        <v>6.4475000000000001E-3</v>
      </c>
      <c r="BJ115" s="45">
        <v>9.7327500000000001E-3</v>
      </c>
      <c r="BK115" s="45">
        <v>9.7327500000000001E-3</v>
      </c>
      <c r="BL115" s="45">
        <v>9.7327500000000001E-3</v>
      </c>
      <c r="BM115" s="45">
        <v>9.7327500000000001E-3</v>
      </c>
      <c r="BN115" s="45">
        <v>9.7327500000000001E-3</v>
      </c>
      <c r="BO115" s="45">
        <v>1.5950249999999999E-2</v>
      </c>
      <c r="BP115" s="45">
        <v>1.5950249999999999E-2</v>
      </c>
      <c r="BQ115" s="45">
        <v>1.5950249999999999E-2</v>
      </c>
      <c r="BR115" s="45">
        <v>1.5950249999999999E-2</v>
      </c>
      <c r="BS115" s="45">
        <v>1.5950249999999999E-2</v>
      </c>
      <c r="BT115" s="45">
        <v>2.6643500000000001E-2</v>
      </c>
      <c r="BU115" s="45">
        <v>2.6643500000000001E-2</v>
      </c>
      <c r="BV115" s="45">
        <v>2.6643500000000001E-2</v>
      </c>
      <c r="BW115" s="45">
        <v>2.6643500000000001E-2</v>
      </c>
      <c r="BX115" s="45">
        <v>2.6643500000000001E-2</v>
      </c>
      <c r="BY115" s="45">
        <v>4.6877250000000002E-2</v>
      </c>
      <c r="BZ115" s="45">
        <v>4.6877250000000002E-2</v>
      </c>
      <c r="CA115" s="45">
        <v>4.6877250000000002E-2</v>
      </c>
      <c r="CB115" s="45">
        <v>4.6877250000000002E-2</v>
      </c>
      <c r="CC115" s="45">
        <v>4.6877250000000002E-2</v>
      </c>
      <c r="CD115" s="45">
        <v>8.3014249999999998E-2</v>
      </c>
      <c r="CE115" s="45">
        <v>8.3014249999999998E-2</v>
      </c>
      <c r="CF115" s="45">
        <v>8.3014249999999998E-2</v>
      </c>
      <c r="CG115" s="45">
        <v>8.3014249999999998E-2</v>
      </c>
      <c r="CH115" s="45">
        <v>8.3014249999999998E-2</v>
      </c>
      <c r="CI115" s="45">
        <v>0.14132575</v>
      </c>
      <c r="CJ115" s="45">
        <v>0.14132575</v>
      </c>
      <c r="CK115" s="45">
        <v>0.14132575</v>
      </c>
      <c r="CL115" s="45">
        <v>0.14132575</v>
      </c>
      <c r="CM115" s="45">
        <v>0.14132575</v>
      </c>
      <c r="CN115" s="45">
        <v>0.22859225</v>
      </c>
      <c r="CO115" s="45">
        <v>0.22859225</v>
      </c>
      <c r="CP115" s="45">
        <v>0.22859225</v>
      </c>
      <c r="CQ115" s="45">
        <v>0.22859225</v>
      </c>
      <c r="CR115" s="45">
        <v>0.22859225</v>
      </c>
      <c r="CS115" s="45">
        <v>0.34928749999999997</v>
      </c>
      <c r="CT115" s="45">
        <v>0.34928749999999997</v>
      </c>
      <c r="CU115" s="45">
        <v>0.34928749999999997</v>
      </c>
      <c r="CV115" s="45">
        <v>0.34928749999999997</v>
      </c>
      <c r="CW115" s="45">
        <v>0.34928749999999997</v>
      </c>
      <c r="CX115" s="45">
        <v>1</v>
      </c>
    </row>
    <row r="116" spans="1:102" ht="14.25" customHeight="1" x14ac:dyDescent="0.3">
      <c r="A116" s="45" t="s">
        <v>350</v>
      </c>
      <c r="B116" s="45">
        <v>3.4299999999999999E-3</v>
      </c>
      <c r="C116" s="45">
        <v>1.7000000000000001E-4</v>
      </c>
      <c r="D116" s="45">
        <v>1.7000000000000001E-4</v>
      </c>
      <c r="E116" s="45">
        <v>1.7000000000000001E-4</v>
      </c>
      <c r="F116" s="45">
        <v>1.7000000000000001E-4</v>
      </c>
      <c r="G116" s="45">
        <v>6.0000000000000002E-5</v>
      </c>
      <c r="H116" s="45">
        <v>6.0000000000000002E-5</v>
      </c>
      <c r="I116" s="45">
        <v>6.0000000000000002E-5</v>
      </c>
      <c r="J116" s="45">
        <v>6.0000000000000002E-5</v>
      </c>
      <c r="K116" s="45">
        <v>6.0000000000000002E-5</v>
      </c>
      <c r="L116" s="45">
        <v>1.2E-4</v>
      </c>
      <c r="M116" s="45">
        <v>1.2E-4</v>
      </c>
      <c r="N116" s="45">
        <v>1.2E-4</v>
      </c>
      <c r="O116" s="45">
        <v>1.2E-4</v>
      </c>
      <c r="P116" s="45">
        <v>1.2E-4</v>
      </c>
      <c r="Q116" s="45">
        <v>2.5000000000000001E-4</v>
      </c>
      <c r="R116" s="45">
        <v>2.5000000000000001E-4</v>
      </c>
      <c r="S116" s="45">
        <v>2.5000000000000001E-4</v>
      </c>
      <c r="T116" s="45">
        <v>2.5000000000000001E-4</v>
      </c>
      <c r="U116" s="45">
        <v>2.5000000000000001E-4</v>
      </c>
      <c r="V116" s="45">
        <v>2.9E-4</v>
      </c>
      <c r="W116" s="45">
        <v>2.9E-4</v>
      </c>
      <c r="X116" s="45">
        <v>2.9E-4</v>
      </c>
      <c r="Y116" s="45">
        <v>2.9E-4</v>
      </c>
      <c r="Z116" s="45">
        <v>2.9E-4</v>
      </c>
      <c r="AA116" s="45">
        <v>2.5999999999999998E-4</v>
      </c>
      <c r="AB116" s="45">
        <v>2.5999999999999998E-4</v>
      </c>
      <c r="AC116" s="45">
        <v>2.5999999999999998E-4</v>
      </c>
      <c r="AD116" s="45">
        <v>2.5999999999999998E-4</v>
      </c>
      <c r="AE116" s="45">
        <v>2.5999999999999998E-4</v>
      </c>
      <c r="AF116" s="45">
        <v>4.8000000000000001E-4</v>
      </c>
      <c r="AG116" s="45">
        <v>4.8000000000000001E-4</v>
      </c>
      <c r="AH116" s="45">
        <v>4.8000000000000001E-4</v>
      </c>
      <c r="AI116" s="45">
        <v>4.8000000000000001E-4</v>
      </c>
      <c r="AJ116" s="45">
        <v>4.8000000000000001E-4</v>
      </c>
      <c r="AK116" s="45">
        <v>6.0999999999999997E-4</v>
      </c>
      <c r="AL116" s="45">
        <v>6.0999999999999997E-4</v>
      </c>
      <c r="AM116" s="45">
        <v>6.0999999999999997E-4</v>
      </c>
      <c r="AN116" s="45">
        <v>6.0999999999999997E-4</v>
      </c>
      <c r="AO116" s="45">
        <v>6.0999999999999997E-4</v>
      </c>
      <c r="AP116" s="45">
        <v>1.1000000000000001E-3</v>
      </c>
      <c r="AQ116" s="45">
        <v>1.1000000000000001E-3</v>
      </c>
      <c r="AR116" s="45">
        <v>1.1000000000000001E-3</v>
      </c>
      <c r="AS116" s="45">
        <v>1.1000000000000001E-3</v>
      </c>
      <c r="AT116" s="45">
        <v>1.1000000000000001E-3</v>
      </c>
      <c r="AU116" s="45">
        <v>1.6800000000000001E-3</v>
      </c>
      <c r="AV116" s="45">
        <v>1.6800000000000001E-3</v>
      </c>
      <c r="AW116" s="45">
        <v>1.6800000000000001E-3</v>
      </c>
      <c r="AX116" s="45">
        <v>1.6800000000000001E-3</v>
      </c>
      <c r="AY116" s="45">
        <v>1.6800000000000001E-3</v>
      </c>
      <c r="AZ116" s="45">
        <v>2.6199999999999999E-3</v>
      </c>
      <c r="BA116" s="45">
        <v>2.6199999999999999E-3</v>
      </c>
      <c r="BB116" s="45">
        <v>2.6199999999999999E-3</v>
      </c>
      <c r="BC116" s="45">
        <v>2.6199999999999999E-3</v>
      </c>
      <c r="BD116" s="45">
        <v>2.6199999999999999E-3</v>
      </c>
      <c r="BE116" s="45">
        <v>3.2399999999999998E-3</v>
      </c>
      <c r="BF116" s="45">
        <v>3.2399999999999998E-3</v>
      </c>
      <c r="BG116" s="45">
        <v>3.2399999999999998E-3</v>
      </c>
      <c r="BH116" s="45">
        <v>3.2399999999999998E-3</v>
      </c>
      <c r="BI116" s="45">
        <v>3.2399999999999998E-3</v>
      </c>
      <c r="BJ116" s="45">
        <v>4.7499999999999999E-3</v>
      </c>
      <c r="BK116" s="45">
        <v>4.7499999999999999E-3</v>
      </c>
      <c r="BL116" s="45">
        <v>4.7499999999999999E-3</v>
      </c>
      <c r="BM116" s="45">
        <v>4.7499999999999999E-3</v>
      </c>
      <c r="BN116" s="45">
        <v>4.7499999999999999E-3</v>
      </c>
      <c r="BO116" s="45">
        <v>6.6899999999999998E-3</v>
      </c>
      <c r="BP116" s="45">
        <v>6.6899999999999998E-3</v>
      </c>
      <c r="BQ116" s="45">
        <v>6.6899999999999998E-3</v>
      </c>
      <c r="BR116" s="45">
        <v>6.6899999999999998E-3</v>
      </c>
      <c r="BS116" s="45">
        <v>6.6899999999999998E-3</v>
      </c>
      <c r="BT116" s="45">
        <v>1.038E-2</v>
      </c>
      <c r="BU116" s="45">
        <v>1.038E-2</v>
      </c>
      <c r="BV116" s="45">
        <v>1.038E-2</v>
      </c>
      <c r="BW116" s="45">
        <v>1.038E-2</v>
      </c>
      <c r="BX116" s="45">
        <v>1.038E-2</v>
      </c>
      <c r="BY116" s="45">
        <v>1.9109999999999999E-2</v>
      </c>
      <c r="BZ116" s="45">
        <v>1.9109999999999999E-2</v>
      </c>
      <c r="CA116" s="45">
        <v>1.9109999999999999E-2</v>
      </c>
      <c r="CB116" s="45">
        <v>1.9109999999999999E-2</v>
      </c>
      <c r="CC116" s="45">
        <v>1.9109999999999999E-2</v>
      </c>
      <c r="CD116" s="45">
        <v>3.9E-2</v>
      </c>
      <c r="CE116" s="45">
        <v>3.9E-2</v>
      </c>
      <c r="CF116" s="45">
        <v>3.9E-2</v>
      </c>
      <c r="CG116" s="45">
        <v>3.9E-2</v>
      </c>
      <c r="CH116" s="45">
        <v>3.9E-2</v>
      </c>
      <c r="CI116" s="45">
        <v>7.5920000000000001E-2</v>
      </c>
      <c r="CJ116" s="45">
        <v>7.5920000000000001E-2</v>
      </c>
      <c r="CK116" s="45">
        <v>7.5920000000000001E-2</v>
      </c>
      <c r="CL116" s="45">
        <v>7.5920000000000001E-2</v>
      </c>
      <c r="CM116" s="45">
        <v>7.5920000000000001E-2</v>
      </c>
      <c r="CN116" s="45">
        <v>0.14096</v>
      </c>
      <c r="CO116" s="45">
        <v>0.14096</v>
      </c>
      <c r="CP116" s="45">
        <v>0.14096</v>
      </c>
      <c r="CQ116" s="45">
        <v>0.14096</v>
      </c>
      <c r="CR116" s="45">
        <v>0.14096</v>
      </c>
      <c r="CS116" s="45">
        <v>0.24962000000000001</v>
      </c>
      <c r="CT116" s="45">
        <v>0.24962000000000001</v>
      </c>
      <c r="CU116" s="45">
        <v>0.24962000000000001</v>
      </c>
      <c r="CV116" s="45">
        <v>0.24962000000000001</v>
      </c>
      <c r="CW116" s="45">
        <v>0.24962000000000001</v>
      </c>
      <c r="CX116" s="45">
        <v>1</v>
      </c>
    </row>
    <row r="117" spans="1:102" ht="14.25" customHeight="1" x14ac:dyDescent="0.3">
      <c r="A117" s="45" t="s">
        <v>352</v>
      </c>
      <c r="B117" s="45">
        <v>1.9939999999999999E-2</v>
      </c>
      <c r="C117" s="45">
        <v>1.14E-3</v>
      </c>
      <c r="D117" s="45">
        <v>1.14E-3</v>
      </c>
      <c r="E117" s="45">
        <v>1.14E-3</v>
      </c>
      <c r="F117" s="45">
        <v>1.14E-3</v>
      </c>
      <c r="G117" s="45">
        <v>2.5999999999999998E-4</v>
      </c>
      <c r="H117" s="45">
        <v>2.5999999999999998E-4</v>
      </c>
      <c r="I117" s="45">
        <v>2.5999999999999998E-4</v>
      </c>
      <c r="J117" s="45">
        <v>2.5999999999999998E-4</v>
      </c>
      <c r="K117" s="45">
        <v>2.5999999999999998E-4</v>
      </c>
      <c r="L117" s="45">
        <v>2.2000000000000001E-4</v>
      </c>
      <c r="M117" s="45">
        <v>2.2000000000000001E-4</v>
      </c>
      <c r="N117" s="45">
        <v>2.2000000000000001E-4</v>
      </c>
      <c r="O117" s="45">
        <v>2.2000000000000001E-4</v>
      </c>
      <c r="P117" s="45">
        <v>2.2000000000000001E-4</v>
      </c>
      <c r="Q117" s="45">
        <v>4.0999999999999999E-4</v>
      </c>
      <c r="R117" s="45">
        <v>4.0999999999999999E-4</v>
      </c>
      <c r="S117" s="45">
        <v>4.0999999999999999E-4</v>
      </c>
      <c r="T117" s="45">
        <v>4.0999999999999999E-4</v>
      </c>
      <c r="U117" s="45">
        <v>4.0999999999999999E-4</v>
      </c>
      <c r="V117" s="45">
        <v>6.4000000000000005E-4</v>
      </c>
      <c r="W117" s="45">
        <v>6.4000000000000005E-4</v>
      </c>
      <c r="X117" s="45">
        <v>6.4000000000000005E-4</v>
      </c>
      <c r="Y117" s="45">
        <v>6.4000000000000005E-4</v>
      </c>
      <c r="Z117" s="45">
        <v>6.4000000000000005E-4</v>
      </c>
      <c r="AA117" s="45">
        <v>9.8999999999999999E-4</v>
      </c>
      <c r="AB117" s="45">
        <v>9.8999999999999999E-4</v>
      </c>
      <c r="AC117" s="45">
        <v>9.8999999999999999E-4</v>
      </c>
      <c r="AD117" s="45">
        <v>9.8999999999999999E-4</v>
      </c>
      <c r="AE117" s="45">
        <v>9.8999999999999999E-4</v>
      </c>
      <c r="AF117" s="45">
        <v>1.15E-3</v>
      </c>
      <c r="AG117" s="45">
        <v>1.15E-3</v>
      </c>
      <c r="AH117" s="45">
        <v>1.15E-3</v>
      </c>
      <c r="AI117" s="45">
        <v>1.15E-3</v>
      </c>
      <c r="AJ117" s="45">
        <v>1.15E-3</v>
      </c>
      <c r="AK117" s="45">
        <v>1.7600000000000001E-3</v>
      </c>
      <c r="AL117" s="45">
        <v>1.7600000000000001E-3</v>
      </c>
      <c r="AM117" s="45">
        <v>1.7600000000000001E-3</v>
      </c>
      <c r="AN117" s="45">
        <v>1.7600000000000001E-3</v>
      </c>
      <c r="AO117" s="45">
        <v>1.7600000000000001E-3</v>
      </c>
      <c r="AP117" s="45">
        <v>3.2299999999999998E-3</v>
      </c>
      <c r="AQ117" s="45">
        <v>3.2299999999999998E-3</v>
      </c>
      <c r="AR117" s="45">
        <v>3.2299999999999998E-3</v>
      </c>
      <c r="AS117" s="45">
        <v>3.2299999999999998E-3</v>
      </c>
      <c r="AT117" s="45">
        <v>3.2299999999999998E-3</v>
      </c>
      <c r="AU117" s="45">
        <v>4.3899999999999998E-3</v>
      </c>
      <c r="AV117" s="45">
        <v>4.3899999999999998E-3</v>
      </c>
      <c r="AW117" s="45">
        <v>4.3899999999999998E-3</v>
      </c>
      <c r="AX117" s="45">
        <v>4.3899999999999998E-3</v>
      </c>
      <c r="AY117" s="45">
        <v>4.3899999999999998E-3</v>
      </c>
      <c r="AZ117" s="45">
        <v>7.6099999999999996E-3</v>
      </c>
      <c r="BA117" s="45">
        <v>7.6099999999999996E-3</v>
      </c>
      <c r="BB117" s="45">
        <v>7.6099999999999996E-3</v>
      </c>
      <c r="BC117" s="45">
        <v>7.6099999999999996E-3</v>
      </c>
      <c r="BD117" s="45">
        <v>7.6099999999999996E-3</v>
      </c>
      <c r="BE117" s="45">
        <v>1.025E-2</v>
      </c>
      <c r="BF117" s="45">
        <v>1.025E-2</v>
      </c>
      <c r="BG117" s="45">
        <v>1.025E-2</v>
      </c>
      <c r="BH117" s="45">
        <v>1.025E-2</v>
      </c>
      <c r="BI117" s="45">
        <v>1.025E-2</v>
      </c>
      <c r="BJ117" s="45">
        <v>1.6379999999999999E-2</v>
      </c>
      <c r="BK117" s="45">
        <v>1.6379999999999999E-2</v>
      </c>
      <c r="BL117" s="45">
        <v>1.6379999999999999E-2</v>
      </c>
      <c r="BM117" s="45">
        <v>1.6379999999999999E-2</v>
      </c>
      <c r="BN117" s="45">
        <v>1.6379999999999999E-2</v>
      </c>
      <c r="BO117" s="45">
        <v>2.409E-2</v>
      </c>
      <c r="BP117" s="45">
        <v>2.409E-2</v>
      </c>
      <c r="BQ117" s="45">
        <v>2.409E-2</v>
      </c>
      <c r="BR117" s="45">
        <v>2.409E-2</v>
      </c>
      <c r="BS117" s="45">
        <v>2.409E-2</v>
      </c>
      <c r="BT117" s="45">
        <v>3.7760000000000002E-2</v>
      </c>
      <c r="BU117" s="45">
        <v>3.7760000000000002E-2</v>
      </c>
      <c r="BV117" s="45">
        <v>3.7760000000000002E-2</v>
      </c>
      <c r="BW117" s="45">
        <v>3.7760000000000002E-2</v>
      </c>
      <c r="BX117" s="45">
        <v>3.7760000000000002E-2</v>
      </c>
      <c r="BY117" s="45">
        <v>5.314E-2</v>
      </c>
      <c r="BZ117" s="45">
        <v>5.314E-2</v>
      </c>
      <c r="CA117" s="45">
        <v>5.314E-2</v>
      </c>
      <c r="CB117" s="45">
        <v>5.314E-2</v>
      </c>
      <c r="CC117" s="45">
        <v>5.314E-2</v>
      </c>
      <c r="CD117" s="45">
        <v>7.4039999999999995E-2</v>
      </c>
      <c r="CE117" s="45">
        <v>7.4039999999999995E-2</v>
      </c>
      <c r="CF117" s="45">
        <v>7.4039999999999995E-2</v>
      </c>
      <c r="CG117" s="45">
        <v>7.4039999999999995E-2</v>
      </c>
      <c r="CH117" s="45">
        <v>7.4039999999999995E-2</v>
      </c>
      <c r="CI117" s="45">
        <v>0.10742</v>
      </c>
      <c r="CJ117" s="45">
        <v>0.10742</v>
      </c>
      <c r="CK117" s="45">
        <v>0.10742</v>
      </c>
      <c r="CL117" s="45">
        <v>0.10742</v>
      </c>
      <c r="CM117" s="45">
        <v>0.10742</v>
      </c>
      <c r="CN117" s="45">
        <v>0.16228000000000001</v>
      </c>
      <c r="CO117" s="45">
        <v>0.16228000000000001</v>
      </c>
      <c r="CP117" s="45">
        <v>0.16228000000000001</v>
      </c>
      <c r="CQ117" s="45">
        <v>0.16228000000000001</v>
      </c>
      <c r="CR117" s="45">
        <v>0.16228000000000001</v>
      </c>
      <c r="CS117" s="45">
        <v>0.25528000000000001</v>
      </c>
      <c r="CT117" s="45">
        <v>0.25528000000000001</v>
      </c>
      <c r="CU117" s="45">
        <v>0.25528000000000001</v>
      </c>
      <c r="CV117" s="45">
        <v>0.25528000000000001</v>
      </c>
      <c r="CW117" s="45">
        <v>0.25528000000000001</v>
      </c>
      <c r="CX117" s="45">
        <v>1</v>
      </c>
    </row>
    <row r="118" spans="1:102" ht="14.25" customHeight="1" x14ac:dyDescent="0.3">
      <c r="A118" s="45" t="s">
        <v>354</v>
      </c>
      <c r="B118" s="45">
        <v>6.0600000000000003E-3</v>
      </c>
      <c r="C118" s="45">
        <v>1.9000000000000001E-4</v>
      </c>
      <c r="D118" s="45">
        <v>1.9000000000000001E-4</v>
      </c>
      <c r="E118" s="45">
        <v>1.9000000000000001E-4</v>
      </c>
      <c r="F118" s="45">
        <v>1.9000000000000001E-4</v>
      </c>
      <c r="G118" s="45">
        <v>1.6000000000000001E-4</v>
      </c>
      <c r="H118" s="45">
        <v>1.6000000000000001E-4</v>
      </c>
      <c r="I118" s="45">
        <v>1.6000000000000001E-4</v>
      </c>
      <c r="J118" s="45">
        <v>1.6000000000000001E-4</v>
      </c>
      <c r="K118" s="45">
        <v>1.6000000000000001E-4</v>
      </c>
      <c r="L118" s="45">
        <v>1E-4</v>
      </c>
      <c r="M118" s="45">
        <v>1E-4</v>
      </c>
      <c r="N118" s="45">
        <v>1E-4</v>
      </c>
      <c r="O118" s="45">
        <v>1E-4</v>
      </c>
      <c r="P118" s="45">
        <v>1E-4</v>
      </c>
      <c r="Q118" s="45">
        <v>2.5000000000000001E-4</v>
      </c>
      <c r="R118" s="45">
        <v>2.5000000000000001E-4</v>
      </c>
      <c r="S118" s="45">
        <v>2.5000000000000001E-4</v>
      </c>
      <c r="T118" s="45">
        <v>2.5000000000000001E-4</v>
      </c>
      <c r="U118" s="45">
        <v>2.5000000000000001E-4</v>
      </c>
      <c r="V118" s="45">
        <v>3.5E-4</v>
      </c>
      <c r="W118" s="45">
        <v>3.5E-4</v>
      </c>
      <c r="X118" s="45">
        <v>3.5E-4</v>
      </c>
      <c r="Y118" s="45">
        <v>3.5E-4</v>
      </c>
      <c r="Z118" s="45">
        <v>3.5E-4</v>
      </c>
      <c r="AA118" s="45">
        <v>2.7E-4</v>
      </c>
      <c r="AB118" s="45">
        <v>2.7E-4</v>
      </c>
      <c r="AC118" s="45">
        <v>2.7E-4</v>
      </c>
      <c r="AD118" s="45">
        <v>2.7E-4</v>
      </c>
      <c r="AE118" s="45">
        <v>2.7E-4</v>
      </c>
      <c r="AF118" s="45">
        <v>6.2E-4</v>
      </c>
      <c r="AG118" s="45">
        <v>6.2E-4</v>
      </c>
      <c r="AH118" s="45">
        <v>6.2E-4</v>
      </c>
      <c r="AI118" s="45">
        <v>6.2E-4</v>
      </c>
      <c r="AJ118" s="45">
        <v>6.2E-4</v>
      </c>
      <c r="AK118" s="45">
        <v>8.0999999999999996E-4</v>
      </c>
      <c r="AL118" s="45">
        <v>8.0999999999999996E-4</v>
      </c>
      <c r="AM118" s="45">
        <v>8.0999999999999996E-4</v>
      </c>
      <c r="AN118" s="45">
        <v>8.0999999999999996E-4</v>
      </c>
      <c r="AO118" s="45">
        <v>8.0999999999999996E-4</v>
      </c>
      <c r="AP118" s="45">
        <v>1.5100000000000001E-3</v>
      </c>
      <c r="AQ118" s="45">
        <v>1.5100000000000001E-3</v>
      </c>
      <c r="AR118" s="45">
        <v>1.5100000000000001E-3</v>
      </c>
      <c r="AS118" s="45">
        <v>1.5100000000000001E-3</v>
      </c>
      <c r="AT118" s="45">
        <v>1.5100000000000001E-3</v>
      </c>
      <c r="AU118" s="45">
        <v>2.64E-3</v>
      </c>
      <c r="AV118" s="45">
        <v>2.64E-3</v>
      </c>
      <c r="AW118" s="45">
        <v>2.64E-3</v>
      </c>
      <c r="AX118" s="45">
        <v>2.64E-3</v>
      </c>
      <c r="AY118" s="45">
        <v>2.64E-3</v>
      </c>
      <c r="AZ118" s="45">
        <v>4.4900000000000001E-3</v>
      </c>
      <c r="BA118" s="45">
        <v>4.4900000000000001E-3</v>
      </c>
      <c r="BB118" s="45">
        <v>4.4900000000000001E-3</v>
      </c>
      <c r="BC118" s="45">
        <v>4.4900000000000001E-3</v>
      </c>
      <c r="BD118" s="45">
        <v>4.4900000000000001E-3</v>
      </c>
      <c r="BE118" s="45">
        <v>6.8500000000000002E-3</v>
      </c>
      <c r="BF118" s="45">
        <v>6.8500000000000002E-3</v>
      </c>
      <c r="BG118" s="45">
        <v>6.8500000000000002E-3</v>
      </c>
      <c r="BH118" s="45">
        <v>6.8500000000000002E-3</v>
      </c>
      <c r="BI118" s="45">
        <v>6.8500000000000002E-3</v>
      </c>
      <c r="BJ118" s="45">
        <v>1.061E-2</v>
      </c>
      <c r="BK118" s="45">
        <v>1.061E-2</v>
      </c>
      <c r="BL118" s="45">
        <v>1.061E-2</v>
      </c>
      <c r="BM118" s="45">
        <v>1.061E-2</v>
      </c>
      <c r="BN118" s="45">
        <v>1.061E-2</v>
      </c>
      <c r="BO118" s="45">
        <v>1.6639999999999999E-2</v>
      </c>
      <c r="BP118" s="45">
        <v>1.6639999999999999E-2</v>
      </c>
      <c r="BQ118" s="45">
        <v>1.6639999999999999E-2</v>
      </c>
      <c r="BR118" s="45">
        <v>1.6639999999999999E-2</v>
      </c>
      <c r="BS118" s="45">
        <v>1.6639999999999999E-2</v>
      </c>
      <c r="BT118" s="45">
        <v>3.006E-2</v>
      </c>
      <c r="BU118" s="45">
        <v>3.006E-2</v>
      </c>
      <c r="BV118" s="45">
        <v>3.006E-2</v>
      </c>
      <c r="BW118" s="45">
        <v>3.006E-2</v>
      </c>
      <c r="BX118" s="45">
        <v>3.006E-2</v>
      </c>
      <c r="BY118" s="45">
        <v>5.6059999999999999E-2</v>
      </c>
      <c r="BZ118" s="45">
        <v>5.6059999999999999E-2</v>
      </c>
      <c r="CA118" s="45">
        <v>5.6059999999999999E-2</v>
      </c>
      <c r="CB118" s="45">
        <v>5.6059999999999999E-2</v>
      </c>
      <c r="CC118" s="45">
        <v>5.6059999999999999E-2</v>
      </c>
      <c r="CD118" s="45">
        <v>0.10846</v>
      </c>
      <c r="CE118" s="45">
        <v>0.10846</v>
      </c>
      <c r="CF118" s="45">
        <v>0.10846</v>
      </c>
      <c r="CG118" s="45">
        <v>0.10846</v>
      </c>
      <c r="CH118" s="45">
        <v>0.10846</v>
      </c>
      <c r="CI118" s="45">
        <v>0.19098000000000001</v>
      </c>
      <c r="CJ118" s="45">
        <v>0.19098000000000001</v>
      </c>
      <c r="CK118" s="45">
        <v>0.19098000000000001</v>
      </c>
      <c r="CL118" s="45">
        <v>0.19098000000000001</v>
      </c>
      <c r="CM118" s="45">
        <v>0.19098000000000001</v>
      </c>
      <c r="CN118" s="45">
        <v>0.30608000000000002</v>
      </c>
      <c r="CO118" s="45">
        <v>0.30608000000000002</v>
      </c>
      <c r="CP118" s="45">
        <v>0.30608000000000002</v>
      </c>
      <c r="CQ118" s="45">
        <v>0.30608000000000002</v>
      </c>
      <c r="CR118" s="45">
        <v>0.30608000000000002</v>
      </c>
      <c r="CS118" s="45">
        <v>0.44645000000000001</v>
      </c>
      <c r="CT118" s="45">
        <v>0.44645000000000001</v>
      </c>
      <c r="CU118" s="45">
        <v>0.44645000000000001</v>
      </c>
      <c r="CV118" s="45">
        <v>0.44645000000000001</v>
      </c>
      <c r="CW118" s="45">
        <v>0.44645000000000001</v>
      </c>
      <c r="CX118" s="45">
        <v>1</v>
      </c>
    </row>
    <row r="119" spans="1:102" ht="14.25" customHeight="1" x14ac:dyDescent="0.3">
      <c r="A119" s="45" t="s">
        <v>356</v>
      </c>
      <c r="B119" s="45">
        <v>2.845E-2</v>
      </c>
      <c r="C119" s="45">
        <v>1.4599999999999999E-3</v>
      </c>
      <c r="D119" s="45">
        <v>1.4599999999999999E-3</v>
      </c>
      <c r="E119" s="45">
        <v>1.4599999999999999E-3</v>
      </c>
      <c r="F119" s="45">
        <v>1.4599999999999999E-3</v>
      </c>
      <c r="G119" s="45">
        <v>4.0999999999999999E-4</v>
      </c>
      <c r="H119" s="45">
        <v>4.0999999999999999E-4</v>
      </c>
      <c r="I119" s="45">
        <v>4.0999999999999999E-4</v>
      </c>
      <c r="J119" s="45">
        <v>4.0999999999999999E-4</v>
      </c>
      <c r="K119" s="45">
        <v>4.0999999999999999E-4</v>
      </c>
      <c r="L119" s="45">
        <v>2.7E-4</v>
      </c>
      <c r="M119" s="45">
        <v>2.7E-4</v>
      </c>
      <c r="N119" s="45">
        <v>2.7E-4</v>
      </c>
      <c r="O119" s="45">
        <v>2.7E-4</v>
      </c>
      <c r="P119" s="45">
        <v>2.7E-4</v>
      </c>
      <c r="Q119" s="45">
        <v>3.5E-4</v>
      </c>
      <c r="R119" s="45">
        <v>3.5E-4</v>
      </c>
      <c r="S119" s="45">
        <v>3.5E-4</v>
      </c>
      <c r="T119" s="45">
        <v>3.5E-4</v>
      </c>
      <c r="U119" s="45">
        <v>3.5E-4</v>
      </c>
      <c r="V119" s="45">
        <v>4.4999999999999999E-4</v>
      </c>
      <c r="W119" s="45">
        <v>4.4999999999999999E-4</v>
      </c>
      <c r="X119" s="45">
        <v>4.4999999999999999E-4</v>
      </c>
      <c r="Y119" s="45">
        <v>4.4999999999999999E-4</v>
      </c>
      <c r="Z119" s="45">
        <v>4.4999999999999999E-4</v>
      </c>
      <c r="AA119" s="45">
        <v>5.9000000000000003E-4</v>
      </c>
      <c r="AB119" s="45">
        <v>5.9000000000000003E-4</v>
      </c>
      <c r="AC119" s="45">
        <v>5.9000000000000003E-4</v>
      </c>
      <c r="AD119" s="45">
        <v>5.9000000000000003E-4</v>
      </c>
      <c r="AE119" s="45">
        <v>5.9000000000000003E-4</v>
      </c>
      <c r="AF119" s="45">
        <v>7.9000000000000001E-4</v>
      </c>
      <c r="AG119" s="45">
        <v>7.9000000000000001E-4</v>
      </c>
      <c r="AH119" s="45">
        <v>7.9000000000000001E-4</v>
      </c>
      <c r="AI119" s="45">
        <v>7.9000000000000001E-4</v>
      </c>
      <c r="AJ119" s="45">
        <v>7.9000000000000001E-4</v>
      </c>
      <c r="AK119" s="45">
        <v>1.1199999999999999E-3</v>
      </c>
      <c r="AL119" s="45">
        <v>1.1199999999999999E-3</v>
      </c>
      <c r="AM119" s="45">
        <v>1.1199999999999999E-3</v>
      </c>
      <c r="AN119" s="45">
        <v>1.1199999999999999E-3</v>
      </c>
      <c r="AO119" s="45">
        <v>1.1199999999999999E-3</v>
      </c>
      <c r="AP119" s="45">
        <v>1.67E-3</v>
      </c>
      <c r="AQ119" s="45">
        <v>1.67E-3</v>
      </c>
      <c r="AR119" s="45">
        <v>1.67E-3</v>
      </c>
      <c r="AS119" s="45">
        <v>1.67E-3</v>
      </c>
      <c r="AT119" s="45">
        <v>1.67E-3</v>
      </c>
      <c r="AU119" s="45">
        <v>2.6199999999999999E-3</v>
      </c>
      <c r="AV119" s="45">
        <v>2.6199999999999999E-3</v>
      </c>
      <c r="AW119" s="45">
        <v>2.6199999999999999E-3</v>
      </c>
      <c r="AX119" s="45">
        <v>2.6199999999999999E-3</v>
      </c>
      <c r="AY119" s="45">
        <v>2.6199999999999999E-3</v>
      </c>
      <c r="AZ119" s="45">
        <v>4.1000000000000003E-3</v>
      </c>
      <c r="BA119" s="45">
        <v>4.1000000000000003E-3</v>
      </c>
      <c r="BB119" s="45">
        <v>4.1000000000000003E-3</v>
      </c>
      <c r="BC119" s="45">
        <v>4.1000000000000003E-3</v>
      </c>
      <c r="BD119" s="45">
        <v>4.1000000000000003E-3</v>
      </c>
      <c r="BE119" s="45">
        <v>6.5100000000000002E-3</v>
      </c>
      <c r="BF119" s="45">
        <v>6.5100000000000002E-3</v>
      </c>
      <c r="BG119" s="45">
        <v>6.5100000000000002E-3</v>
      </c>
      <c r="BH119" s="45">
        <v>6.5100000000000002E-3</v>
      </c>
      <c r="BI119" s="45">
        <v>6.5100000000000002E-3</v>
      </c>
      <c r="BJ119" s="45">
        <v>1.059E-2</v>
      </c>
      <c r="BK119" s="45">
        <v>1.059E-2</v>
      </c>
      <c r="BL119" s="45">
        <v>1.059E-2</v>
      </c>
      <c r="BM119" s="45">
        <v>1.059E-2</v>
      </c>
      <c r="BN119" s="45">
        <v>1.059E-2</v>
      </c>
      <c r="BO119" s="45">
        <v>1.8550000000000001E-2</v>
      </c>
      <c r="BP119" s="45">
        <v>1.8550000000000001E-2</v>
      </c>
      <c r="BQ119" s="45">
        <v>1.8550000000000001E-2</v>
      </c>
      <c r="BR119" s="45">
        <v>1.8550000000000001E-2</v>
      </c>
      <c r="BS119" s="45">
        <v>1.8550000000000001E-2</v>
      </c>
      <c r="BT119" s="45">
        <v>3.3779999999999998E-2</v>
      </c>
      <c r="BU119" s="45">
        <v>3.3779999999999998E-2</v>
      </c>
      <c r="BV119" s="45">
        <v>3.3779999999999998E-2</v>
      </c>
      <c r="BW119" s="45">
        <v>3.3779999999999998E-2</v>
      </c>
      <c r="BX119" s="45">
        <v>3.3779999999999998E-2</v>
      </c>
      <c r="BY119" s="45">
        <v>6.166E-2</v>
      </c>
      <c r="BZ119" s="45">
        <v>6.166E-2</v>
      </c>
      <c r="CA119" s="45">
        <v>6.166E-2</v>
      </c>
      <c r="CB119" s="45">
        <v>6.166E-2</v>
      </c>
      <c r="CC119" s="45">
        <v>6.166E-2</v>
      </c>
      <c r="CD119" s="45">
        <v>0.10874</v>
      </c>
      <c r="CE119" s="45">
        <v>0.10874</v>
      </c>
      <c r="CF119" s="45">
        <v>0.10874</v>
      </c>
      <c r="CG119" s="45">
        <v>0.10874</v>
      </c>
      <c r="CH119" s="45">
        <v>0.10874</v>
      </c>
      <c r="CI119" s="45">
        <v>0.18007000000000001</v>
      </c>
      <c r="CJ119" s="45">
        <v>0.18007000000000001</v>
      </c>
      <c r="CK119" s="45">
        <v>0.18007000000000001</v>
      </c>
      <c r="CL119" s="45">
        <v>0.18007000000000001</v>
      </c>
      <c r="CM119" s="45">
        <v>0.18007000000000001</v>
      </c>
      <c r="CN119" s="45">
        <v>0.28000000000000003</v>
      </c>
      <c r="CO119" s="45">
        <v>0.28000000000000003</v>
      </c>
      <c r="CP119" s="45">
        <v>0.28000000000000003</v>
      </c>
      <c r="CQ119" s="45">
        <v>0.28000000000000003</v>
      </c>
      <c r="CR119" s="45">
        <v>0.28000000000000003</v>
      </c>
      <c r="CS119" s="45">
        <v>0.40883999999999998</v>
      </c>
      <c r="CT119" s="45">
        <v>0.40883999999999998</v>
      </c>
      <c r="CU119" s="45">
        <v>0.40883999999999998</v>
      </c>
      <c r="CV119" s="45">
        <v>0.40883999999999998</v>
      </c>
      <c r="CW119" s="45">
        <v>0.40883999999999998</v>
      </c>
      <c r="CX119" s="45">
        <v>1</v>
      </c>
    </row>
    <row r="120" spans="1:102" ht="14.25" customHeight="1" x14ac:dyDescent="0.3">
      <c r="A120" s="45" t="s">
        <v>358</v>
      </c>
      <c r="B120" s="45">
        <v>9.9349999999999994E-2</v>
      </c>
      <c r="C120" s="45">
        <v>1.3390000000000001E-2</v>
      </c>
      <c r="D120" s="45">
        <v>1.3390000000000001E-2</v>
      </c>
      <c r="E120" s="45">
        <v>1.3390000000000001E-2</v>
      </c>
      <c r="F120" s="45">
        <v>1.3390000000000001E-2</v>
      </c>
      <c r="G120" s="45">
        <v>3.1800000000000001E-3</v>
      </c>
      <c r="H120" s="45">
        <v>3.1800000000000001E-3</v>
      </c>
      <c r="I120" s="45">
        <v>3.1800000000000001E-3</v>
      </c>
      <c r="J120" s="45">
        <v>3.1800000000000001E-3</v>
      </c>
      <c r="K120" s="45">
        <v>3.1800000000000001E-3</v>
      </c>
      <c r="L120" s="45">
        <v>2.0300000000000001E-3</v>
      </c>
      <c r="M120" s="45">
        <v>2.0300000000000001E-3</v>
      </c>
      <c r="N120" s="45">
        <v>2.0300000000000001E-3</v>
      </c>
      <c r="O120" s="45">
        <v>2.0300000000000001E-3</v>
      </c>
      <c r="P120" s="45">
        <v>2.0300000000000001E-3</v>
      </c>
      <c r="Q120" s="45">
        <v>2.7399999999999998E-3</v>
      </c>
      <c r="R120" s="45">
        <v>2.7399999999999998E-3</v>
      </c>
      <c r="S120" s="45">
        <v>2.7399999999999998E-3</v>
      </c>
      <c r="T120" s="45">
        <v>2.7399999999999998E-3</v>
      </c>
      <c r="U120" s="45">
        <v>2.7399999999999998E-3</v>
      </c>
      <c r="V120" s="45">
        <v>7.0299999999999998E-3</v>
      </c>
      <c r="W120" s="45">
        <v>7.0299999999999998E-3</v>
      </c>
      <c r="X120" s="45">
        <v>7.0299999999999998E-3</v>
      </c>
      <c r="Y120" s="45">
        <v>7.0299999999999998E-3</v>
      </c>
      <c r="Z120" s="45">
        <v>7.0299999999999998E-3</v>
      </c>
      <c r="AA120" s="45">
        <v>1.273E-2</v>
      </c>
      <c r="AB120" s="45">
        <v>1.273E-2</v>
      </c>
      <c r="AC120" s="45">
        <v>1.273E-2</v>
      </c>
      <c r="AD120" s="45">
        <v>1.273E-2</v>
      </c>
      <c r="AE120" s="45">
        <v>1.273E-2</v>
      </c>
      <c r="AF120" s="45">
        <v>1.4930000000000001E-2</v>
      </c>
      <c r="AG120" s="45">
        <v>1.4930000000000001E-2</v>
      </c>
      <c r="AH120" s="45">
        <v>1.4930000000000001E-2</v>
      </c>
      <c r="AI120" s="45">
        <v>1.4930000000000001E-2</v>
      </c>
      <c r="AJ120" s="45">
        <v>1.4930000000000001E-2</v>
      </c>
      <c r="AK120" s="45">
        <v>1.4449999999999999E-2</v>
      </c>
      <c r="AL120" s="45">
        <v>1.4449999999999999E-2</v>
      </c>
      <c r="AM120" s="45">
        <v>1.4449999999999999E-2</v>
      </c>
      <c r="AN120" s="45">
        <v>1.4449999999999999E-2</v>
      </c>
      <c r="AO120" s="45">
        <v>1.4449999999999999E-2</v>
      </c>
      <c r="AP120" s="45">
        <v>1.354E-2</v>
      </c>
      <c r="AQ120" s="45">
        <v>1.354E-2</v>
      </c>
      <c r="AR120" s="45">
        <v>1.354E-2</v>
      </c>
      <c r="AS120" s="45">
        <v>1.354E-2</v>
      </c>
      <c r="AT120" s="45">
        <v>1.354E-2</v>
      </c>
      <c r="AU120" s="45">
        <v>1.3390000000000001E-2</v>
      </c>
      <c r="AV120" s="45">
        <v>1.3390000000000001E-2</v>
      </c>
      <c r="AW120" s="45">
        <v>1.3390000000000001E-2</v>
      </c>
      <c r="AX120" s="45">
        <v>1.3390000000000001E-2</v>
      </c>
      <c r="AY120" s="45">
        <v>1.3390000000000001E-2</v>
      </c>
      <c r="AZ120" s="45">
        <v>1.5219999999999999E-2</v>
      </c>
      <c r="BA120" s="45">
        <v>1.5219999999999999E-2</v>
      </c>
      <c r="BB120" s="45">
        <v>1.5219999999999999E-2</v>
      </c>
      <c r="BC120" s="45">
        <v>1.5219999999999999E-2</v>
      </c>
      <c r="BD120" s="45">
        <v>1.5219999999999999E-2</v>
      </c>
      <c r="BE120" s="45">
        <v>1.9650000000000001E-2</v>
      </c>
      <c r="BF120" s="45">
        <v>1.9650000000000001E-2</v>
      </c>
      <c r="BG120" s="45">
        <v>1.9650000000000001E-2</v>
      </c>
      <c r="BH120" s="45">
        <v>1.9650000000000001E-2</v>
      </c>
      <c r="BI120" s="45">
        <v>1.9650000000000001E-2</v>
      </c>
      <c r="BJ120" s="45">
        <v>2.5610000000000001E-2</v>
      </c>
      <c r="BK120" s="45">
        <v>2.5610000000000001E-2</v>
      </c>
      <c r="BL120" s="45">
        <v>2.5610000000000001E-2</v>
      </c>
      <c r="BM120" s="45">
        <v>2.5610000000000001E-2</v>
      </c>
      <c r="BN120" s="45">
        <v>2.5610000000000001E-2</v>
      </c>
      <c r="BO120" s="45">
        <v>3.918E-2</v>
      </c>
      <c r="BP120" s="45">
        <v>3.918E-2</v>
      </c>
      <c r="BQ120" s="45">
        <v>3.918E-2</v>
      </c>
      <c r="BR120" s="45">
        <v>3.918E-2</v>
      </c>
      <c r="BS120" s="45">
        <v>3.918E-2</v>
      </c>
      <c r="BT120" s="45">
        <v>6.1179999999999998E-2</v>
      </c>
      <c r="BU120" s="45">
        <v>6.1179999999999998E-2</v>
      </c>
      <c r="BV120" s="45">
        <v>6.1179999999999998E-2</v>
      </c>
      <c r="BW120" s="45">
        <v>6.1179999999999998E-2</v>
      </c>
      <c r="BX120" s="45">
        <v>6.1179999999999998E-2</v>
      </c>
      <c r="BY120" s="45">
        <v>9.4659999999999994E-2</v>
      </c>
      <c r="BZ120" s="45">
        <v>9.4659999999999994E-2</v>
      </c>
      <c r="CA120" s="45">
        <v>9.4659999999999994E-2</v>
      </c>
      <c r="CB120" s="45">
        <v>9.4659999999999994E-2</v>
      </c>
      <c r="CC120" s="45">
        <v>9.4659999999999994E-2</v>
      </c>
      <c r="CD120" s="45">
        <v>0.14387</v>
      </c>
      <c r="CE120" s="45">
        <v>0.14387</v>
      </c>
      <c r="CF120" s="45">
        <v>0.14387</v>
      </c>
      <c r="CG120" s="45">
        <v>0.14387</v>
      </c>
      <c r="CH120" s="45">
        <v>0.14387</v>
      </c>
      <c r="CI120" s="45">
        <v>0.21229000000000001</v>
      </c>
      <c r="CJ120" s="45">
        <v>0.21229000000000001</v>
      </c>
      <c r="CK120" s="45">
        <v>0.21229000000000001</v>
      </c>
      <c r="CL120" s="45">
        <v>0.21229000000000001</v>
      </c>
      <c r="CM120" s="45">
        <v>0.21229000000000001</v>
      </c>
      <c r="CN120" s="45">
        <v>0.30447999999999997</v>
      </c>
      <c r="CO120" s="45">
        <v>0.30447999999999997</v>
      </c>
      <c r="CP120" s="45">
        <v>0.30447999999999997</v>
      </c>
      <c r="CQ120" s="45">
        <v>0.30447999999999997</v>
      </c>
      <c r="CR120" s="45">
        <v>0.30447999999999997</v>
      </c>
      <c r="CS120" s="45">
        <v>0.42419000000000001</v>
      </c>
      <c r="CT120" s="45">
        <v>0.42419000000000001</v>
      </c>
      <c r="CU120" s="45">
        <v>0.42419000000000001</v>
      </c>
      <c r="CV120" s="45">
        <v>0.42419000000000001</v>
      </c>
      <c r="CW120" s="45">
        <v>0.42419000000000001</v>
      </c>
      <c r="CX120" s="45">
        <v>1</v>
      </c>
    </row>
    <row r="121" spans="1:102" ht="14.25" customHeight="1" x14ac:dyDescent="0.3">
      <c r="A121" s="45" t="s">
        <v>360</v>
      </c>
      <c r="B121" s="45">
        <v>4.8430000000000001E-2</v>
      </c>
      <c r="C121" s="45">
        <v>4.3E-3</v>
      </c>
      <c r="D121" s="45">
        <v>4.3E-3</v>
      </c>
      <c r="E121" s="45">
        <v>4.3E-3</v>
      </c>
      <c r="F121" s="45">
        <v>4.3E-3</v>
      </c>
      <c r="G121" s="45">
        <v>1.16E-3</v>
      </c>
      <c r="H121" s="45">
        <v>1.16E-3</v>
      </c>
      <c r="I121" s="45">
        <v>1.16E-3</v>
      </c>
      <c r="J121" s="45">
        <v>1.16E-3</v>
      </c>
      <c r="K121" s="45">
        <v>1.16E-3</v>
      </c>
      <c r="L121" s="45">
        <v>7.7999999999999999E-4</v>
      </c>
      <c r="M121" s="45">
        <v>7.7999999999999999E-4</v>
      </c>
      <c r="N121" s="45">
        <v>7.7999999999999999E-4</v>
      </c>
      <c r="O121" s="45">
        <v>7.7999999999999999E-4</v>
      </c>
      <c r="P121" s="45">
        <v>7.7999999999999999E-4</v>
      </c>
      <c r="Q121" s="45">
        <v>1.17E-3</v>
      </c>
      <c r="R121" s="45">
        <v>1.17E-3</v>
      </c>
      <c r="S121" s="45">
        <v>1.17E-3</v>
      </c>
      <c r="T121" s="45">
        <v>1.17E-3</v>
      </c>
      <c r="U121" s="45">
        <v>1.17E-3</v>
      </c>
      <c r="V121" s="45">
        <v>1.6800000000000001E-3</v>
      </c>
      <c r="W121" s="45">
        <v>1.6800000000000001E-3</v>
      </c>
      <c r="X121" s="45">
        <v>1.6800000000000001E-3</v>
      </c>
      <c r="Y121" s="45">
        <v>1.6800000000000001E-3</v>
      </c>
      <c r="Z121" s="45">
        <v>1.6800000000000001E-3</v>
      </c>
      <c r="AA121" s="45">
        <v>2.1700000000000001E-3</v>
      </c>
      <c r="AB121" s="45">
        <v>2.1700000000000001E-3</v>
      </c>
      <c r="AC121" s="45">
        <v>2.1700000000000001E-3</v>
      </c>
      <c r="AD121" s="45">
        <v>2.1700000000000001E-3</v>
      </c>
      <c r="AE121" s="45">
        <v>2.1700000000000001E-3</v>
      </c>
      <c r="AF121" s="45">
        <v>2.6700000000000001E-3</v>
      </c>
      <c r="AG121" s="45">
        <v>2.6700000000000001E-3</v>
      </c>
      <c r="AH121" s="45">
        <v>2.6700000000000001E-3</v>
      </c>
      <c r="AI121" s="45">
        <v>2.6700000000000001E-3</v>
      </c>
      <c r="AJ121" s="45">
        <v>2.6700000000000001E-3</v>
      </c>
      <c r="AK121" s="45">
        <v>3.29E-3</v>
      </c>
      <c r="AL121" s="45">
        <v>3.29E-3</v>
      </c>
      <c r="AM121" s="45">
        <v>3.29E-3</v>
      </c>
      <c r="AN121" s="45">
        <v>3.29E-3</v>
      </c>
      <c r="AO121" s="45">
        <v>3.29E-3</v>
      </c>
      <c r="AP121" s="45">
        <v>4.2599999999999999E-3</v>
      </c>
      <c r="AQ121" s="45">
        <v>4.2599999999999999E-3</v>
      </c>
      <c r="AR121" s="45">
        <v>4.2599999999999999E-3</v>
      </c>
      <c r="AS121" s="45">
        <v>4.2599999999999999E-3</v>
      </c>
      <c r="AT121" s="45">
        <v>4.2599999999999999E-3</v>
      </c>
      <c r="AU121" s="45">
        <v>5.8199999999999997E-3</v>
      </c>
      <c r="AV121" s="45">
        <v>5.8199999999999997E-3</v>
      </c>
      <c r="AW121" s="45">
        <v>5.8199999999999997E-3</v>
      </c>
      <c r="AX121" s="45">
        <v>5.8199999999999997E-3</v>
      </c>
      <c r="AY121" s="45">
        <v>5.8199999999999997E-3</v>
      </c>
      <c r="AZ121" s="45">
        <v>8.2900000000000005E-3</v>
      </c>
      <c r="BA121" s="45">
        <v>8.2900000000000005E-3</v>
      </c>
      <c r="BB121" s="45">
        <v>8.2900000000000005E-3</v>
      </c>
      <c r="BC121" s="45">
        <v>8.2900000000000005E-3</v>
      </c>
      <c r="BD121" s="45">
        <v>8.2900000000000005E-3</v>
      </c>
      <c r="BE121" s="45">
        <v>1.226E-2</v>
      </c>
      <c r="BF121" s="45">
        <v>1.226E-2</v>
      </c>
      <c r="BG121" s="45">
        <v>1.226E-2</v>
      </c>
      <c r="BH121" s="45">
        <v>1.226E-2</v>
      </c>
      <c r="BI121" s="45">
        <v>1.226E-2</v>
      </c>
      <c r="BJ121" s="45">
        <v>1.8089999999999998E-2</v>
      </c>
      <c r="BK121" s="45">
        <v>1.8089999999999998E-2</v>
      </c>
      <c r="BL121" s="45">
        <v>1.8089999999999998E-2</v>
      </c>
      <c r="BM121" s="45">
        <v>1.8089999999999998E-2</v>
      </c>
      <c r="BN121" s="45">
        <v>1.8089999999999998E-2</v>
      </c>
      <c r="BO121" s="45">
        <v>2.9319999999999999E-2</v>
      </c>
      <c r="BP121" s="45">
        <v>2.9319999999999999E-2</v>
      </c>
      <c r="BQ121" s="45">
        <v>2.9319999999999999E-2</v>
      </c>
      <c r="BR121" s="45">
        <v>2.9319999999999999E-2</v>
      </c>
      <c r="BS121" s="45">
        <v>2.9319999999999999E-2</v>
      </c>
      <c r="BT121" s="45">
        <v>4.8930000000000001E-2</v>
      </c>
      <c r="BU121" s="45">
        <v>4.8930000000000001E-2</v>
      </c>
      <c r="BV121" s="45">
        <v>4.8930000000000001E-2</v>
      </c>
      <c r="BW121" s="45">
        <v>4.8930000000000001E-2</v>
      </c>
      <c r="BX121" s="45">
        <v>4.8930000000000001E-2</v>
      </c>
      <c r="BY121" s="45">
        <v>8.0670000000000006E-2</v>
      </c>
      <c r="BZ121" s="45">
        <v>8.0670000000000006E-2</v>
      </c>
      <c r="CA121" s="45">
        <v>8.0670000000000006E-2</v>
      </c>
      <c r="CB121" s="45">
        <v>8.0670000000000006E-2</v>
      </c>
      <c r="CC121" s="45">
        <v>8.0670000000000006E-2</v>
      </c>
      <c r="CD121" s="45">
        <v>0.12948999999999999</v>
      </c>
      <c r="CE121" s="45">
        <v>0.12948999999999999</v>
      </c>
      <c r="CF121" s="45">
        <v>0.12948999999999999</v>
      </c>
      <c r="CG121" s="45">
        <v>0.12948999999999999</v>
      </c>
      <c r="CH121" s="45">
        <v>0.12948999999999999</v>
      </c>
      <c r="CI121" s="45">
        <v>0.19939999999999999</v>
      </c>
      <c r="CJ121" s="45">
        <v>0.19939999999999999</v>
      </c>
      <c r="CK121" s="45">
        <v>0.19939999999999999</v>
      </c>
      <c r="CL121" s="45">
        <v>0.19939999999999999</v>
      </c>
      <c r="CM121" s="45">
        <v>0.19939999999999999</v>
      </c>
      <c r="CN121" s="45">
        <v>0.29459000000000002</v>
      </c>
      <c r="CO121" s="45">
        <v>0.29459000000000002</v>
      </c>
      <c r="CP121" s="45">
        <v>0.29459000000000002</v>
      </c>
      <c r="CQ121" s="45">
        <v>0.29459000000000002</v>
      </c>
      <c r="CR121" s="45">
        <v>0.29459000000000002</v>
      </c>
      <c r="CS121" s="45">
        <v>0.41754999999999998</v>
      </c>
      <c r="CT121" s="45">
        <v>0.41754999999999998</v>
      </c>
      <c r="CU121" s="45">
        <v>0.41754999999999998</v>
      </c>
      <c r="CV121" s="45">
        <v>0.41754999999999998</v>
      </c>
      <c r="CW121" s="45">
        <v>0.41754999999999998</v>
      </c>
      <c r="CX121" s="45">
        <v>1</v>
      </c>
    </row>
    <row r="122" spans="1:102" ht="14.25" customHeight="1" x14ac:dyDescent="0.3">
      <c r="A122" s="45" t="s">
        <v>362</v>
      </c>
      <c r="B122" s="45">
        <v>2.828E-2</v>
      </c>
      <c r="C122" s="45">
        <v>3.1700000000000001E-3</v>
      </c>
      <c r="D122" s="45">
        <v>3.1700000000000001E-3</v>
      </c>
      <c r="E122" s="45">
        <v>3.1700000000000001E-3</v>
      </c>
      <c r="F122" s="45">
        <v>3.1700000000000001E-3</v>
      </c>
      <c r="G122" s="45">
        <v>1.2199999999999999E-3</v>
      </c>
      <c r="H122" s="45">
        <v>1.2199999999999999E-3</v>
      </c>
      <c r="I122" s="45">
        <v>1.2199999999999999E-3</v>
      </c>
      <c r="J122" s="45">
        <v>1.2199999999999999E-3</v>
      </c>
      <c r="K122" s="45">
        <v>1.2199999999999999E-3</v>
      </c>
      <c r="L122" s="45">
        <v>9.7999999999999997E-4</v>
      </c>
      <c r="M122" s="45">
        <v>9.7999999999999997E-4</v>
      </c>
      <c r="N122" s="45">
        <v>9.7999999999999997E-4</v>
      </c>
      <c r="O122" s="45">
        <v>9.7999999999999997E-4</v>
      </c>
      <c r="P122" s="45">
        <v>9.7999999999999997E-4</v>
      </c>
      <c r="Q122" s="45">
        <v>1.1900000000000001E-3</v>
      </c>
      <c r="R122" s="45">
        <v>1.1900000000000001E-3</v>
      </c>
      <c r="S122" s="45">
        <v>1.1900000000000001E-3</v>
      </c>
      <c r="T122" s="45">
        <v>1.1900000000000001E-3</v>
      </c>
      <c r="U122" s="45">
        <v>1.1900000000000001E-3</v>
      </c>
      <c r="V122" s="45">
        <v>3.2299999999999998E-3</v>
      </c>
      <c r="W122" s="45">
        <v>3.2299999999999998E-3</v>
      </c>
      <c r="X122" s="45">
        <v>3.2299999999999998E-3</v>
      </c>
      <c r="Y122" s="45">
        <v>3.2299999999999998E-3</v>
      </c>
      <c r="Z122" s="45">
        <v>3.2299999999999998E-3</v>
      </c>
      <c r="AA122" s="45">
        <v>8.9200000000000008E-3</v>
      </c>
      <c r="AB122" s="45">
        <v>8.9200000000000008E-3</v>
      </c>
      <c r="AC122" s="45">
        <v>8.9200000000000008E-3</v>
      </c>
      <c r="AD122" s="45">
        <v>8.9200000000000008E-3</v>
      </c>
      <c r="AE122" s="45">
        <v>8.9200000000000008E-3</v>
      </c>
      <c r="AF122" s="45">
        <v>1.295E-2</v>
      </c>
      <c r="AG122" s="45">
        <v>1.295E-2</v>
      </c>
      <c r="AH122" s="45">
        <v>1.295E-2</v>
      </c>
      <c r="AI122" s="45">
        <v>1.295E-2</v>
      </c>
      <c r="AJ122" s="45">
        <v>1.295E-2</v>
      </c>
      <c r="AK122" s="45">
        <v>1.341E-2</v>
      </c>
      <c r="AL122" s="45">
        <v>1.341E-2</v>
      </c>
      <c r="AM122" s="45">
        <v>1.341E-2</v>
      </c>
      <c r="AN122" s="45">
        <v>1.341E-2</v>
      </c>
      <c r="AO122" s="45">
        <v>1.341E-2</v>
      </c>
      <c r="AP122" s="45">
        <v>1.1950000000000001E-2</v>
      </c>
      <c r="AQ122" s="45">
        <v>1.1950000000000001E-2</v>
      </c>
      <c r="AR122" s="45">
        <v>1.1950000000000001E-2</v>
      </c>
      <c r="AS122" s="45">
        <v>1.1950000000000001E-2</v>
      </c>
      <c r="AT122" s="45">
        <v>1.1950000000000001E-2</v>
      </c>
      <c r="AU122" s="45">
        <v>1.0789999999999999E-2</v>
      </c>
      <c r="AV122" s="45">
        <v>1.0789999999999999E-2</v>
      </c>
      <c r="AW122" s="45">
        <v>1.0789999999999999E-2</v>
      </c>
      <c r="AX122" s="45">
        <v>1.0789999999999999E-2</v>
      </c>
      <c r="AY122" s="45">
        <v>1.0789999999999999E-2</v>
      </c>
      <c r="AZ122" s="45">
        <v>1.17E-2</v>
      </c>
      <c r="BA122" s="45">
        <v>1.17E-2</v>
      </c>
      <c r="BB122" s="45">
        <v>1.17E-2</v>
      </c>
      <c r="BC122" s="45">
        <v>1.17E-2</v>
      </c>
      <c r="BD122" s="45">
        <v>1.17E-2</v>
      </c>
      <c r="BE122" s="45">
        <v>1.414E-2</v>
      </c>
      <c r="BF122" s="45">
        <v>1.414E-2</v>
      </c>
      <c r="BG122" s="45">
        <v>1.414E-2</v>
      </c>
      <c r="BH122" s="45">
        <v>1.414E-2</v>
      </c>
      <c r="BI122" s="45">
        <v>1.414E-2</v>
      </c>
      <c r="BJ122" s="45">
        <v>1.9199999999999998E-2</v>
      </c>
      <c r="BK122" s="45">
        <v>1.9199999999999998E-2</v>
      </c>
      <c r="BL122" s="45">
        <v>1.9199999999999998E-2</v>
      </c>
      <c r="BM122" s="45">
        <v>1.9199999999999998E-2</v>
      </c>
      <c r="BN122" s="45">
        <v>1.9199999999999998E-2</v>
      </c>
      <c r="BO122" s="45">
        <v>2.852E-2</v>
      </c>
      <c r="BP122" s="45">
        <v>2.852E-2</v>
      </c>
      <c r="BQ122" s="45">
        <v>2.852E-2</v>
      </c>
      <c r="BR122" s="45">
        <v>2.852E-2</v>
      </c>
      <c r="BS122" s="45">
        <v>2.852E-2</v>
      </c>
      <c r="BT122" s="45">
        <v>4.5170000000000002E-2</v>
      </c>
      <c r="BU122" s="45">
        <v>4.5170000000000002E-2</v>
      </c>
      <c r="BV122" s="45">
        <v>4.5170000000000002E-2</v>
      </c>
      <c r="BW122" s="45">
        <v>4.5170000000000002E-2</v>
      </c>
      <c r="BX122" s="45">
        <v>4.5170000000000002E-2</v>
      </c>
      <c r="BY122" s="45">
        <v>7.2870000000000004E-2</v>
      </c>
      <c r="BZ122" s="45">
        <v>7.2870000000000004E-2</v>
      </c>
      <c r="CA122" s="45">
        <v>7.2870000000000004E-2</v>
      </c>
      <c r="CB122" s="45">
        <v>7.2870000000000004E-2</v>
      </c>
      <c r="CC122" s="45">
        <v>7.2870000000000004E-2</v>
      </c>
      <c r="CD122" s="45">
        <v>0.11947000000000001</v>
      </c>
      <c r="CE122" s="45">
        <v>0.11947000000000001</v>
      </c>
      <c r="CF122" s="45">
        <v>0.11947000000000001</v>
      </c>
      <c r="CG122" s="45">
        <v>0.11947000000000001</v>
      </c>
      <c r="CH122" s="45">
        <v>0.11947000000000001</v>
      </c>
      <c r="CI122" s="45">
        <v>0.18744</v>
      </c>
      <c r="CJ122" s="45">
        <v>0.18744</v>
      </c>
      <c r="CK122" s="45">
        <v>0.18744</v>
      </c>
      <c r="CL122" s="45">
        <v>0.18744</v>
      </c>
      <c r="CM122" s="45">
        <v>0.18744</v>
      </c>
      <c r="CN122" s="45">
        <v>0.28159000000000001</v>
      </c>
      <c r="CO122" s="45">
        <v>0.28159000000000001</v>
      </c>
      <c r="CP122" s="45">
        <v>0.28159000000000001</v>
      </c>
      <c r="CQ122" s="45">
        <v>0.28159000000000001</v>
      </c>
      <c r="CR122" s="45">
        <v>0.28159000000000001</v>
      </c>
      <c r="CS122" s="45">
        <v>0.40478999999999998</v>
      </c>
      <c r="CT122" s="45">
        <v>0.40478999999999998</v>
      </c>
      <c r="CU122" s="45">
        <v>0.40478999999999998</v>
      </c>
      <c r="CV122" s="45">
        <v>0.40478999999999998</v>
      </c>
      <c r="CW122" s="45">
        <v>0.40478999999999998</v>
      </c>
      <c r="CX122" s="45">
        <v>1</v>
      </c>
    </row>
    <row r="123" spans="1:102" ht="14.25" customHeight="1" x14ac:dyDescent="0.3">
      <c r="A123" s="45" t="s">
        <v>364</v>
      </c>
      <c r="B123" s="45">
        <v>2.0693684E-2</v>
      </c>
      <c r="C123" s="45">
        <v>1.3699999999999999E-3</v>
      </c>
      <c r="D123" s="45">
        <v>1.3699999999999999E-3</v>
      </c>
      <c r="E123" s="45">
        <v>1.3699999999999999E-3</v>
      </c>
      <c r="F123" s="45">
        <v>1.3699999999999999E-3</v>
      </c>
      <c r="G123" s="45">
        <v>5.1000000000000004E-4</v>
      </c>
      <c r="H123" s="45">
        <v>5.1000000000000004E-4</v>
      </c>
      <c r="I123" s="45">
        <v>5.1000000000000004E-4</v>
      </c>
      <c r="J123" s="45">
        <v>5.1000000000000004E-4</v>
      </c>
      <c r="K123" s="45">
        <v>5.1000000000000004E-4</v>
      </c>
      <c r="L123" s="45">
        <v>5.9315799999999999E-4</v>
      </c>
      <c r="M123" s="45">
        <v>5.9315799999999999E-4</v>
      </c>
      <c r="N123" s="45">
        <v>5.9315799999999999E-4</v>
      </c>
      <c r="O123" s="45">
        <v>5.9315799999999999E-4</v>
      </c>
      <c r="P123" s="45">
        <v>5.9315799999999999E-4</v>
      </c>
      <c r="Q123" s="45">
        <v>9.81579E-4</v>
      </c>
      <c r="R123" s="45">
        <v>9.81579E-4</v>
      </c>
      <c r="S123" s="45">
        <v>9.81579E-4</v>
      </c>
      <c r="T123" s="45">
        <v>9.81579E-4</v>
      </c>
      <c r="U123" s="45">
        <v>9.81579E-4</v>
      </c>
      <c r="V123" s="45">
        <v>8.9421100000000001E-4</v>
      </c>
      <c r="W123" s="45">
        <v>8.9421100000000001E-4</v>
      </c>
      <c r="X123" s="45">
        <v>8.9421100000000001E-4</v>
      </c>
      <c r="Y123" s="45">
        <v>8.9421100000000001E-4</v>
      </c>
      <c r="Z123" s="45">
        <v>8.9421100000000001E-4</v>
      </c>
      <c r="AA123" s="45">
        <v>1.1073680000000001E-3</v>
      </c>
      <c r="AB123" s="45">
        <v>1.1073680000000001E-3</v>
      </c>
      <c r="AC123" s="45">
        <v>1.1073680000000001E-3</v>
      </c>
      <c r="AD123" s="45">
        <v>1.1073680000000001E-3</v>
      </c>
      <c r="AE123" s="45">
        <v>1.1073680000000001E-3</v>
      </c>
      <c r="AF123" s="45">
        <v>1.6073680000000001E-3</v>
      </c>
      <c r="AG123" s="45">
        <v>1.6073680000000001E-3</v>
      </c>
      <c r="AH123" s="45">
        <v>1.6073680000000001E-3</v>
      </c>
      <c r="AI123" s="45">
        <v>1.6073680000000001E-3</v>
      </c>
      <c r="AJ123" s="45">
        <v>1.6073680000000001E-3</v>
      </c>
      <c r="AK123" s="45">
        <v>1.9905259999999998E-3</v>
      </c>
      <c r="AL123" s="45">
        <v>1.9905259999999998E-3</v>
      </c>
      <c r="AM123" s="45">
        <v>1.9905259999999998E-3</v>
      </c>
      <c r="AN123" s="45">
        <v>1.9905259999999998E-3</v>
      </c>
      <c r="AO123" s="45">
        <v>1.9905259999999998E-3</v>
      </c>
      <c r="AP123" s="45">
        <v>3.283158E-3</v>
      </c>
      <c r="AQ123" s="45">
        <v>3.283158E-3</v>
      </c>
      <c r="AR123" s="45">
        <v>3.283158E-3</v>
      </c>
      <c r="AS123" s="45">
        <v>3.283158E-3</v>
      </c>
      <c r="AT123" s="45">
        <v>3.283158E-3</v>
      </c>
      <c r="AU123" s="45">
        <v>4.5542109999999998E-3</v>
      </c>
      <c r="AV123" s="45">
        <v>4.5542109999999998E-3</v>
      </c>
      <c r="AW123" s="45">
        <v>4.5542109999999998E-3</v>
      </c>
      <c r="AX123" s="45">
        <v>4.5542109999999998E-3</v>
      </c>
      <c r="AY123" s="45">
        <v>4.5542109999999998E-3</v>
      </c>
      <c r="AZ123" s="45">
        <v>6.844737E-3</v>
      </c>
      <c r="BA123" s="45">
        <v>6.844737E-3</v>
      </c>
      <c r="BB123" s="45">
        <v>6.844737E-3</v>
      </c>
      <c r="BC123" s="45">
        <v>6.844737E-3</v>
      </c>
      <c r="BD123" s="45">
        <v>6.844737E-3</v>
      </c>
      <c r="BE123" s="45">
        <v>1.0072105E-2</v>
      </c>
      <c r="BF123" s="45">
        <v>1.0072105E-2</v>
      </c>
      <c r="BG123" s="45">
        <v>1.0072105E-2</v>
      </c>
      <c r="BH123" s="45">
        <v>1.0072105E-2</v>
      </c>
      <c r="BI123" s="45">
        <v>1.0072105E-2</v>
      </c>
      <c r="BJ123" s="45">
        <v>1.6034211E-2</v>
      </c>
      <c r="BK123" s="45">
        <v>1.6034211E-2</v>
      </c>
      <c r="BL123" s="45">
        <v>1.6034211E-2</v>
      </c>
      <c r="BM123" s="45">
        <v>1.6034211E-2</v>
      </c>
      <c r="BN123" s="45">
        <v>1.6034211E-2</v>
      </c>
      <c r="BO123" s="45">
        <v>2.4366315999999999E-2</v>
      </c>
      <c r="BP123" s="45">
        <v>2.4366315999999999E-2</v>
      </c>
      <c r="BQ123" s="45">
        <v>2.4366315999999999E-2</v>
      </c>
      <c r="BR123" s="45">
        <v>2.4366315999999999E-2</v>
      </c>
      <c r="BS123" s="45">
        <v>2.4366315999999999E-2</v>
      </c>
      <c r="BT123" s="45">
        <v>3.6406842000000002E-2</v>
      </c>
      <c r="BU123" s="45">
        <v>3.6406842000000002E-2</v>
      </c>
      <c r="BV123" s="45">
        <v>3.6406842000000002E-2</v>
      </c>
      <c r="BW123" s="45">
        <v>3.6406842000000002E-2</v>
      </c>
      <c r="BX123" s="45">
        <v>3.6406842000000002E-2</v>
      </c>
      <c r="BY123" s="45">
        <v>6.3028421000000001E-2</v>
      </c>
      <c r="BZ123" s="45">
        <v>6.3028421000000001E-2</v>
      </c>
      <c r="CA123" s="45">
        <v>6.3028421000000001E-2</v>
      </c>
      <c r="CB123" s="45">
        <v>6.3028421000000001E-2</v>
      </c>
      <c r="CC123" s="45">
        <v>6.3028421000000001E-2</v>
      </c>
      <c r="CD123" s="45">
        <v>9.6411578999999997E-2</v>
      </c>
      <c r="CE123" s="45">
        <v>9.6411578999999997E-2</v>
      </c>
      <c r="CF123" s="45">
        <v>9.6411578999999997E-2</v>
      </c>
      <c r="CG123" s="45">
        <v>9.6411578999999997E-2</v>
      </c>
      <c r="CH123" s="45">
        <v>9.6411578999999997E-2</v>
      </c>
      <c r="CI123" s="45">
        <v>0.148308947</v>
      </c>
      <c r="CJ123" s="45">
        <v>0.148308947</v>
      </c>
      <c r="CK123" s="45">
        <v>0.148308947</v>
      </c>
      <c r="CL123" s="45">
        <v>0.148308947</v>
      </c>
      <c r="CM123" s="45">
        <v>0.148308947</v>
      </c>
      <c r="CN123" s="45">
        <v>0.225275789</v>
      </c>
      <c r="CO123" s="45">
        <v>0.225275789</v>
      </c>
      <c r="CP123" s="45">
        <v>0.225275789</v>
      </c>
      <c r="CQ123" s="45">
        <v>0.225275789</v>
      </c>
      <c r="CR123" s="45">
        <v>0.225275789</v>
      </c>
      <c r="CS123" s="45">
        <v>0.33575105300000002</v>
      </c>
      <c r="CT123" s="45">
        <v>0.33575105300000002</v>
      </c>
      <c r="CU123" s="45">
        <v>0.33575105300000002</v>
      </c>
      <c r="CV123" s="45">
        <v>0.33575105300000002</v>
      </c>
      <c r="CW123" s="45">
        <v>0.33575105300000002</v>
      </c>
      <c r="CX123" s="45">
        <v>1</v>
      </c>
    </row>
    <row r="124" spans="1:102" ht="14.25" customHeight="1" x14ac:dyDescent="0.3">
      <c r="A124" s="45" t="s">
        <v>366</v>
      </c>
      <c r="B124" s="45">
        <v>3.7046250000000003E-2</v>
      </c>
      <c r="C124" s="45">
        <v>3.16E-3</v>
      </c>
      <c r="D124" s="45">
        <v>3.16E-3</v>
      </c>
      <c r="E124" s="45">
        <v>3.16E-3</v>
      </c>
      <c r="F124" s="45">
        <v>3.16E-3</v>
      </c>
      <c r="G124" s="45">
        <v>9.4499999999999998E-4</v>
      </c>
      <c r="H124" s="45">
        <v>9.4499999999999998E-4</v>
      </c>
      <c r="I124" s="45">
        <v>9.4499999999999998E-4</v>
      </c>
      <c r="J124" s="45">
        <v>9.4499999999999998E-4</v>
      </c>
      <c r="K124" s="45">
        <v>9.4499999999999998E-4</v>
      </c>
      <c r="L124" s="45">
        <v>6.7750000000000004E-4</v>
      </c>
      <c r="M124" s="45">
        <v>6.7750000000000004E-4</v>
      </c>
      <c r="N124" s="45">
        <v>6.7750000000000004E-4</v>
      </c>
      <c r="O124" s="45">
        <v>6.7750000000000004E-4</v>
      </c>
      <c r="P124" s="45">
        <v>6.7750000000000004E-4</v>
      </c>
      <c r="Q124" s="45">
        <v>1.0425E-3</v>
      </c>
      <c r="R124" s="45">
        <v>1.0425E-3</v>
      </c>
      <c r="S124" s="45">
        <v>1.0425E-3</v>
      </c>
      <c r="T124" s="45">
        <v>1.0425E-3</v>
      </c>
      <c r="U124" s="45">
        <v>1.0425E-3</v>
      </c>
      <c r="V124" s="45">
        <v>1.39375E-3</v>
      </c>
      <c r="W124" s="45">
        <v>1.39375E-3</v>
      </c>
      <c r="X124" s="45">
        <v>1.39375E-3</v>
      </c>
      <c r="Y124" s="45">
        <v>1.39375E-3</v>
      </c>
      <c r="Z124" s="45">
        <v>1.39375E-3</v>
      </c>
      <c r="AA124" s="45">
        <v>1.5625000000000001E-3</v>
      </c>
      <c r="AB124" s="45">
        <v>1.5625000000000001E-3</v>
      </c>
      <c r="AC124" s="45">
        <v>1.5625000000000001E-3</v>
      </c>
      <c r="AD124" s="45">
        <v>1.5625000000000001E-3</v>
      </c>
      <c r="AE124" s="45">
        <v>1.5625000000000001E-3</v>
      </c>
      <c r="AF124" s="45">
        <v>1.9462500000000001E-3</v>
      </c>
      <c r="AG124" s="45">
        <v>1.9462500000000001E-3</v>
      </c>
      <c r="AH124" s="45">
        <v>1.9462500000000001E-3</v>
      </c>
      <c r="AI124" s="45">
        <v>1.9462500000000001E-3</v>
      </c>
      <c r="AJ124" s="45">
        <v>1.9462500000000001E-3</v>
      </c>
      <c r="AK124" s="45">
        <v>2.4875000000000001E-3</v>
      </c>
      <c r="AL124" s="45">
        <v>2.4875000000000001E-3</v>
      </c>
      <c r="AM124" s="45">
        <v>2.4875000000000001E-3</v>
      </c>
      <c r="AN124" s="45">
        <v>2.4875000000000001E-3</v>
      </c>
      <c r="AO124" s="45">
        <v>2.4875000000000001E-3</v>
      </c>
      <c r="AP124" s="45">
        <v>3.4312499999999998E-3</v>
      </c>
      <c r="AQ124" s="45">
        <v>3.4312499999999998E-3</v>
      </c>
      <c r="AR124" s="45">
        <v>3.4312499999999998E-3</v>
      </c>
      <c r="AS124" s="45">
        <v>3.4312499999999998E-3</v>
      </c>
      <c r="AT124" s="45">
        <v>3.4312499999999998E-3</v>
      </c>
      <c r="AU124" s="45">
        <v>4.8424999999999996E-3</v>
      </c>
      <c r="AV124" s="45">
        <v>4.8424999999999996E-3</v>
      </c>
      <c r="AW124" s="45">
        <v>4.8424999999999996E-3</v>
      </c>
      <c r="AX124" s="45">
        <v>4.8424999999999996E-3</v>
      </c>
      <c r="AY124" s="45">
        <v>4.8424999999999996E-3</v>
      </c>
      <c r="AZ124" s="45">
        <v>7.1687499999999998E-3</v>
      </c>
      <c r="BA124" s="45">
        <v>7.1687499999999998E-3</v>
      </c>
      <c r="BB124" s="45">
        <v>7.1687499999999998E-3</v>
      </c>
      <c r="BC124" s="45">
        <v>7.1687499999999998E-3</v>
      </c>
      <c r="BD124" s="45">
        <v>7.1687499999999998E-3</v>
      </c>
      <c r="BE124" s="45">
        <v>1.0838749999999999E-2</v>
      </c>
      <c r="BF124" s="45">
        <v>1.0838749999999999E-2</v>
      </c>
      <c r="BG124" s="45">
        <v>1.0838749999999999E-2</v>
      </c>
      <c r="BH124" s="45">
        <v>1.0838749999999999E-2</v>
      </c>
      <c r="BI124" s="45">
        <v>1.0838749999999999E-2</v>
      </c>
      <c r="BJ124" s="45">
        <v>1.6975000000000001E-2</v>
      </c>
      <c r="BK124" s="45">
        <v>1.6975000000000001E-2</v>
      </c>
      <c r="BL124" s="45">
        <v>1.6975000000000001E-2</v>
      </c>
      <c r="BM124" s="45">
        <v>1.6975000000000001E-2</v>
      </c>
      <c r="BN124" s="45">
        <v>1.6975000000000001E-2</v>
      </c>
      <c r="BO124" s="45">
        <v>2.7917500000000001E-2</v>
      </c>
      <c r="BP124" s="45">
        <v>2.7917500000000001E-2</v>
      </c>
      <c r="BQ124" s="45">
        <v>2.7917500000000001E-2</v>
      </c>
      <c r="BR124" s="45">
        <v>2.7917500000000001E-2</v>
      </c>
      <c r="BS124" s="45">
        <v>2.7917500000000001E-2</v>
      </c>
      <c r="BT124" s="45">
        <v>4.7142499999999997E-2</v>
      </c>
      <c r="BU124" s="45">
        <v>4.7142499999999997E-2</v>
      </c>
      <c r="BV124" s="45">
        <v>4.7142499999999997E-2</v>
      </c>
      <c r="BW124" s="45">
        <v>4.7142499999999997E-2</v>
      </c>
      <c r="BX124" s="45">
        <v>4.7142499999999997E-2</v>
      </c>
      <c r="BY124" s="45">
        <v>7.6598749999999993E-2</v>
      </c>
      <c r="BZ124" s="45">
        <v>7.6598749999999993E-2</v>
      </c>
      <c r="CA124" s="45">
        <v>7.6598749999999993E-2</v>
      </c>
      <c r="CB124" s="45">
        <v>7.6598749999999993E-2</v>
      </c>
      <c r="CC124" s="45">
        <v>7.6598749999999993E-2</v>
      </c>
      <c r="CD124" s="45">
        <v>0.1228325</v>
      </c>
      <c r="CE124" s="45">
        <v>0.1228325</v>
      </c>
      <c r="CF124" s="45">
        <v>0.1228325</v>
      </c>
      <c r="CG124" s="45">
        <v>0.1228325</v>
      </c>
      <c r="CH124" s="45">
        <v>0.1228325</v>
      </c>
      <c r="CI124" s="45">
        <v>0.189725</v>
      </c>
      <c r="CJ124" s="45">
        <v>0.189725</v>
      </c>
      <c r="CK124" s="45">
        <v>0.189725</v>
      </c>
      <c r="CL124" s="45">
        <v>0.189725</v>
      </c>
      <c r="CM124" s="45">
        <v>0.189725</v>
      </c>
      <c r="CN124" s="45">
        <v>0.28208624999999998</v>
      </c>
      <c r="CO124" s="45">
        <v>0.28208624999999998</v>
      </c>
      <c r="CP124" s="45">
        <v>0.28208624999999998</v>
      </c>
      <c r="CQ124" s="45">
        <v>0.28208624999999998</v>
      </c>
      <c r="CR124" s="45">
        <v>0.28208624999999998</v>
      </c>
      <c r="CS124" s="45">
        <v>0.40359499999999998</v>
      </c>
      <c r="CT124" s="45">
        <v>0.40359499999999998</v>
      </c>
      <c r="CU124" s="45">
        <v>0.40359499999999998</v>
      </c>
      <c r="CV124" s="45">
        <v>0.40359499999999998</v>
      </c>
      <c r="CW124" s="45">
        <v>0.40359499999999998</v>
      </c>
      <c r="CX124" s="45">
        <v>1</v>
      </c>
    </row>
    <row r="125" spans="1:102" ht="14.25" customHeight="1" x14ac:dyDescent="0.3">
      <c r="A125" s="45" t="s">
        <v>368</v>
      </c>
      <c r="B125" s="45">
        <v>3.5300000000000002E-3</v>
      </c>
      <c r="C125" s="45">
        <v>1.6000000000000001E-4</v>
      </c>
      <c r="D125" s="45">
        <v>1.6000000000000001E-4</v>
      </c>
      <c r="E125" s="45">
        <v>1.6000000000000001E-4</v>
      </c>
      <c r="F125" s="45">
        <v>1.6000000000000001E-4</v>
      </c>
      <c r="G125" s="45">
        <v>9.0000000000000006E-5</v>
      </c>
      <c r="H125" s="45">
        <v>9.0000000000000006E-5</v>
      </c>
      <c r="I125" s="45">
        <v>9.0000000000000006E-5</v>
      </c>
      <c r="J125" s="45">
        <v>9.0000000000000006E-5</v>
      </c>
      <c r="K125" s="45">
        <v>9.0000000000000006E-5</v>
      </c>
      <c r="L125" s="45">
        <v>9.0000000000000006E-5</v>
      </c>
      <c r="M125" s="45">
        <v>9.0000000000000006E-5</v>
      </c>
      <c r="N125" s="45">
        <v>9.0000000000000006E-5</v>
      </c>
      <c r="O125" s="45">
        <v>9.0000000000000006E-5</v>
      </c>
      <c r="P125" s="45">
        <v>9.0000000000000006E-5</v>
      </c>
      <c r="Q125" s="45">
        <v>1.8000000000000001E-4</v>
      </c>
      <c r="R125" s="45">
        <v>1.8000000000000001E-4</v>
      </c>
      <c r="S125" s="45">
        <v>1.8000000000000001E-4</v>
      </c>
      <c r="T125" s="45">
        <v>1.8000000000000001E-4</v>
      </c>
      <c r="U125" s="45">
        <v>1.8000000000000001E-4</v>
      </c>
      <c r="V125" s="45">
        <v>1.9000000000000001E-4</v>
      </c>
      <c r="W125" s="45">
        <v>1.9000000000000001E-4</v>
      </c>
      <c r="X125" s="45">
        <v>1.9000000000000001E-4</v>
      </c>
      <c r="Y125" s="45">
        <v>1.9000000000000001E-4</v>
      </c>
      <c r="Z125" s="45">
        <v>1.9000000000000001E-4</v>
      </c>
      <c r="AA125" s="45">
        <v>2.5999999999999998E-4</v>
      </c>
      <c r="AB125" s="45">
        <v>2.5999999999999998E-4</v>
      </c>
      <c r="AC125" s="45">
        <v>2.5999999999999998E-4</v>
      </c>
      <c r="AD125" s="45">
        <v>2.5999999999999998E-4</v>
      </c>
      <c r="AE125" s="45">
        <v>2.5999999999999998E-4</v>
      </c>
      <c r="AF125" s="45">
        <v>3.3E-4</v>
      </c>
      <c r="AG125" s="45">
        <v>3.3E-4</v>
      </c>
      <c r="AH125" s="45">
        <v>3.3E-4</v>
      </c>
      <c r="AI125" s="45">
        <v>3.3E-4</v>
      </c>
      <c r="AJ125" s="45">
        <v>3.3E-4</v>
      </c>
      <c r="AK125" s="45">
        <v>5.6999999999999998E-4</v>
      </c>
      <c r="AL125" s="45">
        <v>5.6999999999999998E-4</v>
      </c>
      <c r="AM125" s="45">
        <v>5.6999999999999998E-4</v>
      </c>
      <c r="AN125" s="45">
        <v>5.6999999999999998E-4</v>
      </c>
      <c r="AO125" s="45">
        <v>5.6999999999999998E-4</v>
      </c>
      <c r="AP125" s="45">
        <v>1.01E-3</v>
      </c>
      <c r="AQ125" s="45">
        <v>1.01E-3</v>
      </c>
      <c r="AR125" s="45">
        <v>1.01E-3</v>
      </c>
      <c r="AS125" s="45">
        <v>1.01E-3</v>
      </c>
      <c r="AT125" s="45">
        <v>1.01E-3</v>
      </c>
      <c r="AU125" s="45">
        <v>1.73E-3</v>
      </c>
      <c r="AV125" s="45">
        <v>1.73E-3</v>
      </c>
      <c r="AW125" s="45">
        <v>1.73E-3</v>
      </c>
      <c r="AX125" s="45">
        <v>1.73E-3</v>
      </c>
      <c r="AY125" s="45">
        <v>1.73E-3</v>
      </c>
      <c r="AZ125" s="45">
        <v>3.0300000000000001E-3</v>
      </c>
      <c r="BA125" s="45">
        <v>3.0300000000000001E-3</v>
      </c>
      <c r="BB125" s="45">
        <v>3.0300000000000001E-3</v>
      </c>
      <c r="BC125" s="45">
        <v>3.0300000000000001E-3</v>
      </c>
      <c r="BD125" s="45">
        <v>3.0300000000000001E-3</v>
      </c>
      <c r="BE125" s="45">
        <v>4.2300000000000003E-3</v>
      </c>
      <c r="BF125" s="45">
        <v>4.2300000000000003E-3</v>
      </c>
      <c r="BG125" s="45">
        <v>4.2300000000000003E-3</v>
      </c>
      <c r="BH125" s="45">
        <v>4.2300000000000003E-3</v>
      </c>
      <c r="BI125" s="45">
        <v>4.2300000000000003E-3</v>
      </c>
      <c r="BJ125" s="45">
        <v>6.5700000000000003E-3</v>
      </c>
      <c r="BK125" s="45">
        <v>6.5700000000000003E-3</v>
      </c>
      <c r="BL125" s="45">
        <v>6.5700000000000003E-3</v>
      </c>
      <c r="BM125" s="45">
        <v>6.5700000000000003E-3</v>
      </c>
      <c r="BN125" s="45">
        <v>6.5700000000000003E-3</v>
      </c>
      <c r="BO125" s="45">
        <v>9.7099999999999999E-3</v>
      </c>
      <c r="BP125" s="45">
        <v>9.7099999999999999E-3</v>
      </c>
      <c r="BQ125" s="45">
        <v>9.7099999999999999E-3</v>
      </c>
      <c r="BR125" s="45">
        <v>9.7099999999999999E-3</v>
      </c>
      <c r="BS125" s="45">
        <v>9.7099999999999999E-3</v>
      </c>
      <c r="BT125" s="45">
        <v>1.5610000000000001E-2</v>
      </c>
      <c r="BU125" s="45">
        <v>1.5610000000000001E-2</v>
      </c>
      <c r="BV125" s="45">
        <v>1.5610000000000001E-2</v>
      </c>
      <c r="BW125" s="45">
        <v>1.5610000000000001E-2</v>
      </c>
      <c r="BX125" s="45">
        <v>1.5610000000000001E-2</v>
      </c>
      <c r="BY125" s="45">
        <v>2.826E-2</v>
      </c>
      <c r="BZ125" s="45">
        <v>2.826E-2</v>
      </c>
      <c r="CA125" s="45">
        <v>2.826E-2</v>
      </c>
      <c r="CB125" s="45">
        <v>2.826E-2</v>
      </c>
      <c r="CC125" s="45">
        <v>2.826E-2</v>
      </c>
      <c r="CD125" s="45">
        <v>5.5640000000000002E-2</v>
      </c>
      <c r="CE125" s="45">
        <v>5.5640000000000002E-2</v>
      </c>
      <c r="CF125" s="45">
        <v>5.5640000000000002E-2</v>
      </c>
      <c r="CG125" s="45">
        <v>5.5640000000000002E-2</v>
      </c>
      <c r="CH125" s="45">
        <v>5.5640000000000002E-2</v>
      </c>
      <c r="CI125" s="45">
        <v>0.10338</v>
      </c>
      <c r="CJ125" s="45">
        <v>0.10338</v>
      </c>
      <c r="CK125" s="45">
        <v>0.10338</v>
      </c>
      <c r="CL125" s="45">
        <v>0.10338</v>
      </c>
      <c r="CM125" s="45">
        <v>0.10338</v>
      </c>
      <c r="CN125" s="45">
        <v>0.18121000000000001</v>
      </c>
      <c r="CO125" s="45">
        <v>0.18121000000000001</v>
      </c>
      <c r="CP125" s="45">
        <v>0.18121000000000001</v>
      </c>
      <c r="CQ125" s="45">
        <v>0.18121000000000001</v>
      </c>
      <c r="CR125" s="45">
        <v>0.18121000000000001</v>
      </c>
      <c r="CS125" s="45">
        <v>0.29968</v>
      </c>
      <c r="CT125" s="45">
        <v>0.29968</v>
      </c>
      <c r="CU125" s="45">
        <v>0.29968</v>
      </c>
      <c r="CV125" s="45">
        <v>0.29968</v>
      </c>
      <c r="CW125" s="45">
        <v>0.29968</v>
      </c>
      <c r="CX125" s="45">
        <v>1</v>
      </c>
    </row>
    <row r="126" spans="1:102" ht="14.25" customHeight="1" x14ac:dyDescent="0.3">
      <c r="A126" s="45" t="s">
        <v>370</v>
      </c>
      <c r="B126" s="45">
        <v>2.0693684E-2</v>
      </c>
      <c r="C126" s="45">
        <v>1.3699999999999999E-3</v>
      </c>
      <c r="D126" s="45">
        <v>1.3699999999999999E-3</v>
      </c>
      <c r="E126" s="45">
        <v>1.3699999999999999E-3</v>
      </c>
      <c r="F126" s="45">
        <v>1.3699999999999999E-3</v>
      </c>
      <c r="G126" s="45">
        <v>5.1000000000000004E-4</v>
      </c>
      <c r="H126" s="45">
        <v>5.1000000000000004E-4</v>
      </c>
      <c r="I126" s="45">
        <v>5.1000000000000004E-4</v>
      </c>
      <c r="J126" s="45">
        <v>5.1000000000000004E-4</v>
      </c>
      <c r="K126" s="45">
        <v>5.1000000000000004E-4</v>
      </c>
      <c r="L126" s="45">
        <v>5.9315799999999999E-4</v>
      </c>
      <c r="M126" s="45">
        <v>5.9315799999999999E-4</v>
      </c>
      <c r="N126" s="45">
        <v>5.9315799999999999E-4</v>
      </c>
      <c r="O126" s="45">
        <v>5.9315799999999999E-4</v>
      </c>
      <c r="P126" s="45">
        <v>5.9315799999999999E-4</v>
      </c>
      <c r="Q126" s="45">
        <v>9.81579E-4</v>
      </c>
      <c r="R126" s="45">
        <v>9.81579E-4</v>
      </c>
      <c r="S126" s="45">
        <v>9.81579E-4</v>
      </c>
      <c r="T126" s="45">
        <v>9.81579E-4</v>
      </c>
      <c r="U126" s="45">
        <v>9.81579E-4</v>
      </c>
      <c r="V126" s="45">
        <v>8.9421100000000001E-4</v>
      </c>
      <c r="W126" s="45">
        <v>8.9421100000000001E-4</v>
      </c>
      <c r="X126" s="45">
        <v>8.9421100000000001E-4</v>
      </c>
      <c r="Y126" s="45">
        <v>8.9421100000000001E-4</v>
      </c>
      <c r="Z126" s="45">
        <v>8.9421100000000001E-4</v>
      </c>
      <c r="AA126" s="45">
        <v>1.1073680000000001E-3</v>
      </c>
      <c r="AB126" s="45">
        <v>1.1073680000000001E-3</v>
      </c>
      <c r="AC126" s="45">
        <v>1.1073680000000001E-3</v>
      </c>
      <c r="AD126" s="45">
        <v>1.1073680000000001E-3</v>
      </c>
      <c r="AE126" s="45">
        <v>1.1073680000000001E-3</v>
      </c>
      <c r="AF126" s="45">
        <v>1.6073680000000001E-3</v>
      </c>
      <c r="AG126" s="45">
        <v>1.6073680000000001E-3</v>
      </c>
      <c r="AH126" s="45">
        <v>1.6073680000000001E-3</v>
      </c>
      <c r="AI126" s="45">
        <v>1.6073680000000001E-3</v>
      </c>
      <c r="AJ126" s="45">
        <v>1.6073680000000001E-3</v>
      </c>
      <c r="AK126" s="45">
        <v>1.9905259999999998E-3</v>
      </c>
      <c r="AL126" s="45">
        <v>1.9905259999999998E-3</v>
      </c>
      <c r="AM126" s="45">
        <v>1.9905259999999998E-3</v>
      </c>
      <c r="AN126" s="45">
        <v>1.9905259999999998E-3</v>
      </c>
      <c r="AO126" s="45">
        <v>1.9905259999999998E-3</v>
      </c>
      <c r="AP126" s="45">
        <v>3.283158E-3</v>
      </c>
      <c r="AQ126" s="45">
        <v>3.283158E-3</v>
      </c>
      <c r="AR126" s="45">
        <v>3.283158E-3</v>
      </c>
      <c r="AS126" s="45">
        <v>3.283158E-3</v>
      </c>
      <c r="AT126" s="45">
        <v>3.283158E-3</v>
      </c>
      <c r="AU126" s="45">
        <v>4.5542109999999998E-3</v>
      </c>
      <c r="AV126" s="45">
        <v>4.5542109999999998E-3</v>
      </c>
      <c r="AW126" s="45">
        <v>4.5542109999999998E-3</v>
      </c>
      <c r="AX126" s="45">
        <v>4.5542109999999998E-3</v>
      </c>
      <c r="AY126" s="45">
        <v>4.5542109999999998E-3</v>
      </c>
      <c r="AZ126" s="45">
        <v>6.844737E-3</v>
      </c>
      <c r="BA126" s="45">
        <v>6.844737E-3</v>
      </c>
      <c r="BB126" s="45">
        <v>6.844737E-3</v>
      </c>
      <c r="BC126" s="45">
        <v>6.844737E-3</v>
      </c>
      <c r="BD126" s="45">
        <v>6.844737E-3</v>
      </c>
      <c r="BE126" s="45">
        <v>1.0072105E-2</v>
      </c>
      <c r="BF126" s="45">
        <v>1.0072105E-2</v>
      </c>
      <c r="BG126" s="45">
        <v>1.0072105E-2</v>
      </c>
      <c r="BH126" s="45">
        <v>1.0072105E-2</v>
      </c>
      <c r="BI126" s="45">
        <v>1.0072105E-2</v>
      </c>
      <c r="BJ126" s="45">
        <v>1.6034211E-2</v>
      </c>
      <c r="BK126" s="45">
        <v>1.6034211E-2</v>
      </c>
      <c r="BL126" s="45">
        <v>1.6034211E-2</v>
      </c>
      <c r="BM126" s="45">
        <v>1.6034211E-2</v>
      </c>
      <c r="BN126" s="45">
        <v>1.6034211E-2</v>
      </c>
      <c r="BO126" s="45">
        <v>2.4366315999999999E-2</v>
      </c>
      <c r="BP126" s="45">
        <v>2.4366315999999999E-2</v>
      </c>
      <c r="BQ126" s="45">
        <v>2.4366315999999999E-2</v>
      </c>
      <c r="BR126" s="45">
        <v>2.4366315999999999E-2</v>
      </c>
      <c r="BS126" s="45">
        <v>2.4366315999999999E-2</v>
      </c>
      <c r="BT126" s="45">
        <v>3.6406842000000002E-2</v>
      </c>
      <c r="BU126" s="45">
        <v>3.6406842000000002E-2</v>
      </c>
      <c r="BV126" s="45">
        <v>3.6406842000000002E-2</v>
      </c>
      <c r="BW126" s="45">
        <v>3.6406842000000002E-2</v>
      </c>
      <c r="BX126" s="45">
        <v>3.6406842000000002E-2</v>
      </c>
      <c r="BY126" s="45">
        <v>6.3028421000000001E-2</v>
      </c>
      <c r="BZ126" s="45">
        <v>6.3028421000000001E-2</v>
      </c>
      <c r="CA126" s="45">
        <v>6.3028421000000001E-2</v>
      </c>
      <c r="CB126" s="45">
        <v>6.3028421000000001E-2</v>
      </c>
      <c r="CC126" s="45">
        <v>6.3028421000000001E-2</v>
      </c>
      <c r="CD126" s="45">
        <v>9.6411578999999997E-2</v>
      </c>
      <c r="CE126" s="45">
        <v>9.6411578999999997E-2</v>
      </c>
      <c r="CF126" s="45">
        <v>9.6411578999999997E-2</v>
      </c>
      <c r="CG126" s="45">
        <v>9.6411578999999997E-2</v>
      </c>
      <c r="CH126" s="45">
        <v>9.6411578999999997E-2</v>
      </c>
      <c r="CI126" s="45">
        <v>0.148308947</v>
      </c>
      <c r="CJ126" s="45">
        <v>0.148308947</v>
      </c>
      <c r="CK126" s="45">
        <v>0.148308947</v>
      </c>
      <c r="CL126" s="45">
        <v>0.148308947</v>
      </c>
      <c r="CM126" s="45">
        <v>0.148308947</v>
      </c>
      <c r="CN126" s="45">
        <v>0.225275789</v>
      </c>
      <c r="CO126" s="45">
        <v>0.225275789</v>
      </c>
      <c r="CP126" s="45">
        <v>0.225275789</v>
      </c>
      <c r="CQ126" s="45">
        <v>0.225275789</v>
      </c>
      <c r="CR126" s="45">
        <v>0.225275789</v>
      </c>
      <c r="CS126" s="45">
        <v>0.33575105300000002</v>
      </c>
      <c r="CT126" s="45">
        <v>0.33575105300000002</v>
      </c>
      <c r="CU126" s="45">
        <v>0.33575105300000002</v>
      </c>
      <c r="CV126" s="45">
        <v>0.33575105300000002</v>
      </c>
      <c r="CW126" s="45">
        <v>0.33575105300000002</v>
      </c>
      <c r="CX126" s="45">
        <v>1</v>
      </c>
    </row>
    <row r="127" spans="1:102" ht="14.25" customHeight="1" x14ac:dyDescent="0.3">
      <c r="A127" s="45" t="s">
        <v>372</v>
      </c>
      <c r="B127" s="45">
        <v>1.9029999999999998E-2</v>
      </c>
      <c r="C127" s="45">
        <v>1.08E-3</v>
      </c>
      <c r="D127" s="45">
        <v>1.08E-3</v>
      </c>
      <c r="E127" s="45">
        <v>1.08E-3</v>
      </c>
      <c r="F127" s="45">
        <v>1.08E-3</v>
      </c>
      <c r="G127" s="45">
        <v>2.3000000000000001E-4</v>
      </c>
      <c r="H127" s="45">
        <v>2.3000000000000001E-4</v>
      </c>
      <c r="I127" s="45">
        <v>2.3000000000000001E-4</v>
      </c>
      <c r="J127" s="45">
        <v>2.3000000000000001E-4</v>
      </c>
      <c r="K127" s="45">
        <v>2.3000000000000001E-4</v>
      </c>
      <c r="L127" s="45">
        <v>3.4000000000000002E-4</v>
      </c>
      <c r="M127" s="45">
        <v>3.4000000000000002E-4</v>
      </c>
      <c r="N127" s="45">
        <v>3.4000000000000002E-4</v>
      </c>
      <c r="O127" s="45">
        <v>3.4000000000000002E-4</v>
      </c>
      <c r="P127" s="45">
        <v>3.4000000000000002E-4</v>
      </c>
      <c r="Q127" s="45">
        <v>6.4999999999999997E-4</v>
      </c>
      <c r="R127" s="45">
        <v>6.4999999999999997E-4</v>
      </c>
      <c r="S127" s="45">
        <v>6.4999999999999997E-4</v>
      </c>
      <c r="T127" s="45">
        <v>6.4999999999999997E-4</v>
      </c>
      <c r="U127" s="45">
        <v>6.4999999999999997E-4</v>
      </c>
      <c r="V127" s="45">
        <v>8.4000000000000003E-4</v>
      </c>
      <c r="W127" s="45">
        <v>8.4000000000000003E-4</v>
      </c>
      <c r="X127" s="45">
        <v>8.4000000000000003E-4</v>
      </c>
      <c r="Y127" s="45">
        <v>8.4000000000000003E-4</v>
      </c>
      <c r="Z127" s="45">
        <v>8.4000000000000003E-4</v>
      </c>
      <c r="AA127" s="45">
        <v>7.6999999999999996E-4</v>
      </c>
      <c r="AB127" s="45">
        <v>7.6999999999999996E-4</v>
      </c>
      <c r="AC127" s="45">
        <v>7.6999999999999996E-4</v>
      </c>
      <c r="AD127" s="45">
        <v>7.6999999999999996E-4</v>
      </c>
      <c r="AE127" s="45">
        <v>7.6999999999999996E-4</v>
      </c>
      <c r="AF127" s="45">
        <v>1.07E-3</v>
      </c>
      <c r="AG127" s="45">
        <v>1.07E-3</v>
      </c>
      <c r="AH127" s="45">
        <v>1.07E-3</v>
      </c>
      <c r="AI127" s="45">
        <v>1.07E-3</v>
      </c>
      <c r="AJ127" s="45">
        <v>1.07E-3</v>
      </c>
      <c r="AK127" s="45">
        <v>1.7799999999999999E-3</v>
      </c>
      <c r="AL127" s="45">
        <v>1.7799999999999999E-3</v>
      </c>
      <c r="AM127" s="45">
        <v>1.7799999999999999E-3</v>
      </c>
      <c r="AN127" s="45">
        <v>1.7799999999999999E-3</v>
      </c>
      <c r="AO127" s="45">
        <v>1.7799999999999999E-3</v>
      </c>
      <c r="AP127" s="45">
        <v>2.3E-3</v>
      </c>
      <c r="AQ127" s="45">
        <v>2.3E-3</v>
      </c>
      <c r="AR127" s="45">
        <v>2.3E-3</v>
      </c>
      <c r="AS127" s="45">
        <v>2.3E-3</v>
      </c>
      <c r="AT127" s="45">
        <v>2.3E-3</v>
      </c>
      <c r="AU127" s="45">
        <v>3.4499999999999999E-3</v>
      </c>
      <c r="AV127" s="45">
        <v>3.4499999999999999E-3</v>
      </c>
      <c r="AW127" s="45">
        <v>3.4499999999999999E-3</v>
      </c>
      <c r="AX127" s="45">
        <v>3.4499999999999999E-3</v>
      </c>
      <c r="AY127" s="45">
        <v>3.4499999999999999E-3</v>
      </c>
      <c r="AZ127" s="45">
        <v>5.3499999999999997E-3</v>
      </c>
      <c r="BA127" s="45">
        <v>5.3499999999999997E-3</v>
      </c>
      <c r="BB127" s="45">
        <v>5.3499999999999997E-3</v>
      </c>
      <c r="BC127" s="45">
        <v>5.3499999999999997E-3</v>
      </c>
      <c r="BD127" s="45">
        <v>5.3499999999999997E-3</v>
      </c>
      <c r="BE127" s="45">
        <v>9.7699999999999992E-3</v>
      </c>
      <c r="BF127" s="45">
        <v>9.7699999999999992E-3</v>
      </c>
      <c r="BG127" s="45">
        <v>9.7699999999999992E-3</v>
      </c>
      <c r="BH127" s="45">
        <v>9.7699999999999992E-3</v>
      </c>
      <c r="BI127" s="45">
        <v>9.7699999999999992E-3</v>
      </c>
      <c r="BJ127" s="45">
        <v>1.312E-2</v>
      </c>
      <c r="BK127" s="45">
        <v>1.312E-2</v>
      </c>
      <c r="BL127" s="45">
        <v>1.312E-2</v>
      </c>
      <c r="BM127" s="45">
        <v>1.312E-2</v>
      </c>
      <c r="BN127" s="45">
        <v>1.312E-2</v>
      </c>
      <c r="BO127" s="45">
        <v>1.916E-2</v>
      </c>
      <c r="BP127" s="45">
        <v>1.916E-2</v>
      </c>
      <c r="BQ127" s="45">
        <v>1.916E-2</v>
      </c>
      <c r="BR127" s="45">
        <v>1.916E-2</v>
      </c>
      <c r="BS127" s="45">
        <v>1.916E-2</v>
      </c>
      <c r="BT127" s="45">
        <v>2.495E-2</v>
      </c>
      <c r="BU127" s="45">
        <v>2.495E-2</v>
      </c>
      <c r="BV127" s="45">
        <v>2.495E-2</v>
      </c>
      <c r="BW127" s="45">
        <v>2.495E-2</v>
      </c>
      <c r="BX127" s="45">
        <v>2.495E-2</v>
      </c>
      <c r="BY127" s="45">
        <v>4.011E-2</v>
      </c>
      <c r="BZ127" s="45">
        <v>4.011E-2</v>
      </c>
      <c r="CA127" s="45">
        <v>4.011E-2</v>
      </c>
      <c r="CB127" s="45">
        <v>4.011E-2</v>
      </c>
      <c r="CC127" s="45">
        <v>4.011E-2</v>
      </c>
      <c r="CD127" s="45">
        <v>5.2769999999999997E-2</v>
      </c>
      <c r="CE127" s="45">
        <v>5.2769999999999997E-2</v>
      </c>
      <c r="CF127" s="45">
        <v>5.2769999999999997E-2</v>
      </c>
      <c r="CG127" s="45">
        <v>5.2769999999999997E-2</v>
      </c>
      <c r="CH127" s="45">
        <v>5.2769999999999997E-2</v>
      </c>
      <c r="CI127" s="45">
        <v>7.5270000000000004E-2</v>
      </c>
      <c r="CJ127" s="45">
        <v>7.5270000000000004E-2</v>
      </c>
      <c r="CK127" s="45">
        <v>7.5270000000000004E-2</v>
      </c>
      <c r="CL127" s="45">
        <v>7.5270000000000004E-2</v>
      </c>
      <c r="CM127" s="45">
        <v>7.5270000000000004E-2</v>
      </c>
      <c r="CN127" s="45">
        <v>0.11642</v>
      </c>
      <c r="CO127" s="45">
        <v>0.11642</v>
      </c>
      <c r="CP127" s="45">
        <v>0.11642</v>
      </c>
      <c r="CQ127" s="45">
        <v>0.11642</v>
      </c>
      <c r="CR127" s="45">
        <v>0.11642</v>
      </c>
      <c r="CS127" s="45">
        <v>0.19525999999999999</v>
      </c>
      <c r="CT127" s="45">
        <v>0.19525999999999999</v>
      </c>
      <c r="CU127" s="45">
        <v>0.19525999999999999</v>
      </c>
      <c r="CV127" s="45">
        <v>0.19525999999999999</v>
      </c>
      <c r="CW127" s="45">
        <v>0.19525999999999999</v>
      </c>
      <c r="CX127" s="45">
        <v>1</v>
      </c>
    </row>
    <row r="128" spans="1:102" ht="14.25" customHeight="1" x14ac:dyDescent="0.3">
      <c r="A128" s="45" t="s">
        <v>374</v>
      </c>
      <c r="B128" s="45">
        <v>7.7410000000000007E-2</v>
      </c>
      <c r="C128" s="45">
        <v>2.4060000000000002E-2</v>
      </c>
      <c r="D128" s="45">
        <v>2.4060000000000002E-2</v>
      </c>
      <c r="E128" s="45">
        <v>2.4060000000000002E-2</v>
      </c>
      <c r="F128" s="45">
        <v>2.4060000000000002E-2</v>
      </c>
      <c r="G128" s="45">
        <v>2.6199999999999999E-3</v>
      </c>
      <c r="H128" s="45">
        <v>2.6199999999999999E-3</v>
      </c>
      <c r="I128" s="45">
        <v>2.6199999999999999E-3</v>
      </c>
      <c r="J128" s="45">
        <v>2.6199999999999999E-3</v>
      </c>
      <c r="K128" s="45">
        <v>2.6199999999999999E-3</v>
      </c>
      <c r="L128" s="45">
        <v>1.23E-3</v>
      </c>
      <c r="M128" s="45">
        <v>1.23E-3</v>
      </c>
      <c r="N128" s="45">
        <v>1.23E-3</v>
      </c>
      <c r="O128" s="45">
        <v>1.23E-3</v>
      </c>
      <c r="P128" s="45">
        <v>1.23E-3</v>
      </c>
      <c r="Q128" s="45">
        <v>1.2700000000000001E-3</v>
      </c>
      <c r="R128" s="45">
        <v>1.2700000000000001E-3</v>
      </c>
      <c r="S128" s="45">
        <v>1.2700000000000001E-3</v>
      </c>
      <c r="T128" s="45">
        <v>1.2700000000000001E-3</v>
      </c>
      <c r="U128" s="45">
        <v>1.2700000000000001E-3</v>
      </c>
      <c r="V128" s="45">
        <v>2.3999999999999998E-3</v>
      </c>
      <c r="W128" s="45">
        <v>2.3999999999999998E-3</v>
      </c>
      <c r="X128" s="45">
        <v>2.3999999999999998E-3</v>
      </c>
      <c r="Y128" s="45">
        <v>2.3999999999999998E-3</v>
      </c>
      <c r="Z128" s="45">
        <v>2.3999999999999998E-3</v>
      </c>
      <c r="AA128" s="45">
        <v>3.32E-3</v>
      </c>
      <c r="AB128" s="45">
        <v>3.32E-3</v>
      </c>
      <c r="AC128" s="45">
        <v>3.32E-3</v>
      </c>
      <c r="AD128" s="45">
        <v>3.32E-3</v>
      </c>
      <c r="AE128" s="45">
        <v>3.32E-3</v>
      </c>
      <c r="AF128" s="45">
        <v>4.0000000000000001E-3</v>
      </c>
      <c r="AG128" s="45">
        <v>4.0000000000000001E-3</v>
      </c>
      <c r="AH128" s="45">
        <v>4.0000000000000001E-3</v>
      </c>
      <c r="AI128" s="45">
        <v>4.0000000000000001E-3</v>
      </c>
      <c r="AJ128" s="45">
        <v>4.0000000000000001E-3</v>
      </c>
      <c r="AK128" s="45">
        <v>4.4400000000000004E-3</v>
      </c>
      <c r="AL128" s="45">
        <v>4.4400000000000004E-3</v>
      </c>
      <c r="AM128" s="45">
        <v>4.4400000000000004E-3</v>
      </c>
      <c r="AN128" s="45">
        <v>4.4400000000000004E-3</v>
      </c>
      <c r="AO128" s="45">
        <v>4.4400000000000004E-3</v>
      </c>
      <c r="AP128" s="45">
        <v>4.9399999999999999E-3</v>
      </c>
      <c r="AQ128" s="45">
        <v>4.9399999999999999E-3</v>
      </c>
      <c r="AR128" s="45">
        <v>4.9399999999999999E-3</v>
      </c>
      <c r="AS128" s="45">
        <v>4.9399999999999999E-3</v>
      </c>
      <c r="AT128" s="45">
        <v>4.9399999999999999E-3</v>
      </c>
      <c r="AU128" s="45">
        <v>6.3099999999999996E-3</v>
      </c>
      <c r="AV128" s="45">
        <v>6.3099999999999996E-3</v>
      </c>
      <c r="AW128" s="45">
        <v>6.3099999999999996E-3</v>
      </c>
      <c r="AX128" s="45">
        <v>6.3099999999999996E-3</v>
      </c>
      <c r="AY128" s="45">
        <v>6.3099999999999996E-3</v>
      </c>
      <c r="AZ128" s="45">
        <v>9.2700000000000005E-3</v>
      </c>
      <c r="BA128" s="45">
        <v>9.2700000000000005E-3</v>
      </c>
      <c r="BB128" s="45">
        <v>9.2700000000000005E-3</v>
      </c>
      <c r="BC128" s="45">
        <v>9.2700000000000005E-3</v>
      </c>
      <c r="BD128" s="45">
        <v>9.2700000000000005E-3</v>
      </c>
      <c r="BE128" s="45">
        <v>1.4749999999999999E-2</v>
      </c>
      <c r="BF128" s="45">
        <v>1.4749999999999999E-2</v>
      </c>
      <c r="BG128" s="45">
        <v>1.4749999999999999E-2</v>
      </c>
      <c r="BH128" s="45">
        <v>1.4749999999999999E-2</v>
      </c>
      <c r="BI128" s="45">
        <v>1.4749999999999999E-2</v>
      </c>
      <c r="BJ128" s="45">
        <v>2.111E-2</v>
      </c>
      <c r="BK128" s="45">
        <v>2.111E-2</v>
      </c>
      <c r="BL128" s="45">
        <v>2.111E-2</v>
      </c>
      <c r="BM128" s="45">
        <v>2.111E-2</v>
      </c>
      <c r="BN128" s="45">
        <v>2.111E-2</v>
      </c>
      <c r="BO128" s="45">
        <v>3.576E-2</v>
      </c>
      <c r="BP128" s="45">
        <v>3.576E-2</v>
      </c>
      <c r="BQ128" s="45">
        <v>3.576E-2</v>
      </c>
      <c r="BR128" s="45">
        <v>3.576E-2</v>
      </c>
      <c r="BS128" s="45">
        <v>3.576E-2</v>
      </c>
      <c r="BT128" s="45">
        <v>5.9249999999999997E-2</v>
      </c>
      <c r="BU128" s="45">
        <v>5.9249999999999997E-2</v>
      </c>
      <c r="BV128" s="45">
        <v>5.9249999999999997E-2</v>
      </c>
      <c r="BW128" s="45">
        <v>5.9249999999999997E-2</v>
      </c>
      <c r="BX128" s="45">
        <v>5.9249999999999997E-2</v>
      </c>
      <c r="BY128" s="45">
        <v>9.5039999999999999E-2</v>
      </c>
      <c r="BZ128" s="45">
        <v>9.5039999999999999E-2</v>
      </c>
      <c r="CA128" s="45">
        <v>9.5039999999999999E-2</v>
      </c>
      <c r="CB128" s="45">
        <v>9.5039999999999999E-2</v>
      </c>
      <c r="CC128" s="45">
        <v>9.5039999999999999E-2</v>
      </c>
      <c r="CD128" s="45">
        <v>0.14535000000000001</v>
      </c>
      <c r="CE128" s="45">
        <v>0.14535000000000001</v>
      </c>
      <c r="CF128" s="45">
        <v>0.14535000000000001</v>
      </c>
      <c r="CG128" s="45">
        <v>0.14535000000000001</v>
      </c>
      <c r="CH128" s="45">
        <v>0.14535000000000001</v>
      </c>
      <c r="CI128" s="45">
        <v>0.21532999999999999</v>
      </c>
      <c r="CJ128" s="45">
        <v>0.21532999999999999</v>
      </c>
      <c r="CK128" s="45">
        <v>0.21532999999999999</v>
      </c>
      <c r="CL128" s="45">
        <v>0.21532999999999999</v>
      </c>
      <c r="CM128" s="45">
        <v>0.21532999999999999</v>
      </c>
      <c r="CN128" s="45">
        <v>0.30904999999999999</v>
      </c>
      <c r="CO128" s="45">
        <v>0.30904999999999999</v>
      </c>
      <c r="CP128" s="45">
        <v>0.30904999999999999</v>
      </c>
      <c r="CQ128" s="45">
        <v>0.30904999999999999</v>
      </c>
      <c r="CR128" s="45">
        <v>0.30904999999999999</v>
      </c>
      <c r="CS128" s="45">
        <v>0.42968000000000001</v>
      </c>
      <c r="CT128" s="45">
        <v>0.42968000000000001</v>
      </c>
      <c r="CU128" s="45">
        <v>0.42968000000000001</v>
      </c>
      <c r="CV128" s="45">
        <v>0.42968000000000001</v>
      </c>
      <c r="CW128" s="45">
        <v>0.42968000000000001</v>
      </c>
      <c r="CX128" s="45">
        <v>1</v>
      </c>
    </row>
    <row r="129" spans="1:102" ht="14.25" customHeight="1" x14ac:dyDescent="0.3">
      <c r="A129" s="45" t="s">
        <v>376</v>
      </c>
      <c r="B129" s="45">
        <v>8.4290000000000004E-2</v>
      </c>
      <c r="C129" s="45">
        <v>1.537E-2</v>
      </c>
      <c r="D129" s="45">
        <v>1.537E-2</v>
      </c>
      <c r="E129" s="45">
        <v>1.537E-2</v>
      </c>
      <c r="F129" s="45">
        <v>1.537E-2</v>
      </c>
      <c r="G129" s="45">
        <v>3.0500000000000002E-3</v>
      </c>
      <c r="H129" s="45">
        <v>3.0500000000000002E-3</v>
      </c>
      <c r="I129" s="45">
        <v>3.0500000000000002E-3</v>
      </c>
      <c r="J129" s="45">
        <v>3.0500000000000002E-3</v>
      </c>
      <c r="K129" s="45">
        <v>3.0500000000000002E-3</v>
      </c>
      <c r="L129" s="45">
        <v>2.0899999999999998E-3</v>
      </c>
      <c r="M129" s="45">
        <v>2.0899999999999998E-3</v>
      </c>
      <c r="N129" s="45">
        <v>2.0899999999999998E-3</v>
      </c>
      <c r="O129" s="45">
        <v>2.0899999999999998E-3</v>
      </c>
      <c r="P129" s="45">
        <v>2.0899999999999998E-3</v>
      </c>
      <c r="Q129" s="45">
        <v>2.8E-3</v>
      </c>
      <c r="R129" s="45">
        <v>2.8E-3</v>
      </c>
      <c r="S129" s="45">
        <v>2.8E-3</v>
      </c>
      <c r="T129" s="45">
        <v>2.8E-3</v>
      </c>
      <c r="U129" s="45">
        <v>2.8E-3</v>
      </c>
      <c r="V129" s="45">
        <v>4.8399999999999997E-3</v>
      </c>
      <c r="W129" s="45">
        <v>4.8399999999999997E-3</v>
      </c>
      <c r="X129" s="45">
        <v>4.8399999999999997E-3</v>
      </c>
      <c r="Y129" s="45">
        <v>4.8399999999999997E-3</v>
      </c>
      <c r="Z129" s="45">
        <v>4.8399999999999997E-3</v>
      </c>
      <c r="AA129" s="45">
        <v>6.7400000000000003E-3</v>
      </c>
      <c r="AB129" s="45">
        <v>6.7400000000000003E-3</v>
      </c>
      <c r="AC129" s="45">
        <v>6.7400000000000003E-3</v>
      </c>
      <c r="AD129" s="45">
        <v>6.7400000000000003E-3</v>
      </c>
      <c r="AE129" s="45">
        <v>6.7400000000000003E-3</v>
      </c>
      <c r="AF129" s="45">
        <v>8.8800000000000007E-3</v>
      </c>
      <c r="AG129" s="45">
        <v>8.8800000000000007E-3</v>
      </c>
      <c r="AH129" s="45">
        <v>8.8800000000000007E-3</v>
      </c>
      <c r="AI129" s="45">
        <v>8.8800000000000007E-3</v>
      </c>
      <c r="AJ129" s="45">
        <v>8.8800000000000007E-3</v>
      </c>
      <c r="AK129" s="45">
        <v>1.073E-2</v>
      </c>
      <c r="AL129" s="45">
        <v>1.073E-2</v>
      </c>
      <c r="AM129" s="45">
        <v>1.073E-2</v>
      </c>
      <c r="AN129" s="45">
        <v>1.073E-2</v>
      </c>
      <c r="AO129" s="45">
        <v>1.073E-2</v>
      </c>
      <c r="AP129" s="45">
        <v>1.112E-2</v>
      </c>
      <c r="AQ129" s="45">
        <v>1.112E-2</v>
      </c>
      <c r="AR129" s="45">
        <v>1.112E-2</v>
      </c>
      <c r="AS129" s="45">
        <v>1.112E-2</v>
      </c>
      <c r="AT129" s="45">
        <v>1.112E-2</v>
      </c>
      <c r="AU129" s="45">
        <v>1.187E-2</v>
      </c>
      <c r="AV129" s="45">
        <v>1.187E-2</v>
      </c>
      <c r="AW129" s="45">
        <v>1.187E-2</v>
      </c>
      <c r="AX129" s="45">
        <v>1.187E-2</v>
      </c>
      <c r="AY129" s="45">
        <v>1.187E-2</v>
      </c>
      <c r="AZ129" s="45">
        <v>1.4279999999999999E-2</v>
      </c>
      <c r="BA129" s="45">
        <v>1.4279999999999999E-2</v>
      </c>
      <c r="BB129" s="45">
        <v>1.4279999999999999E-2</v>
      </c>
      <c r="BC129" s="45">
        <v>1.4279999999999999E-2</v>
      </c>
      <c r="BD129" s="45">
        <v>1.4279999999999999E-2</v>
      </c>
      <c r="BE129" s="45">
        <v>1.9429999999999999E-2</v>
      </c>
      <c r="BF129" s="45">
        <v>1.9429999999999999E-2</v>
      </c>
      <c r="BG129" s="45">
        <v>1.9429999999999999E-2</v>
      </c>
      <c r="BH129" s="45">
        <v>1.9429999999999999E-2</v>
      </c>
      <c r="BI129" s="45">
        <v>1.9429999999999999E-2</v>
      </c>
      <c r="BJ129" s="45">
        <v>2.579E-2</v>
      </c>
      <c r="BK129" s="45">
        <v>2.579E-2</v>
      </c>
      <c r="BL129" s="45">
        <v>2.579E-2</v>
      </c>
      <c r="BM129" s="45">
        <v>2.579E-2</v>
      </c>
      <c r="BN129" s="45">
        <v>2.579E-2</v>
      </c>
      <c r="BO129" s="45">
        <v>3.9649999999999998E-2</v>
      </c>
      <c r="BP129" s="45">
        <v>3.9649999999999998E-2</v>
      </c>
      <c r="BQ129" s="45">
        <v>3.9649999999999998E-2</v>
      </c>
      <c r="BR129" s="45">
        <v>3.9649999999999998E-2</v>
      </c>
      <c r="BS129" s="45">
        <v>3.9649999999999998E-2</v>
      </c>
      <c r="BT129" s="45">
        <v>6.2080000000000003E-2</v>
      </c>
      <c r="BU129" s="45">
        <v>6.2080000000000003E-2</v>
      </c>
      <c r="BV129" s="45">
        <v>6.2080000000000003E-2</v>
      </c>
      <c r="BW129" s="45">
        <v>6.2080000000000003E-2</v>
      </c>
      <c r="BX129" s="45">
        <v>6.2080000000000003E-2</v>
      </c>
      <c r="BY129" s="45">
        <v>9.5490000000000005E-2</v>
      </c>
      <c r="BZ129" s="45">
        <v>9.5490000000000005E-2</v>
      </c>
      <c r="CA129" s="45">
        <v>9.5490000000000005E-2</v>
      </c>
      <c r="CB129" s="45">
        <v>9.5490000000000005E-2</v>
      </c>
      <c r="CC129" s="45">
        <v>9.5490000000000005E-2</v>
      </c>
      <c r="CD129" s="45">
        <v>0.14444000000000001</v>
      </c>
      <c r="CE129" s="45">
        <v>0.14444000000000001</v>
      </c>
      <c r="CF129" s="45">
        <v>0.14444000000000001</v>
      </c>
      <c r="CG129" s="45">
        <v>0.14444000000000001</v>
      </c>
      <c r="CH129" s="45">
        <v>0.14444000000000001</v>
      </c>
      <c r="CI129" s="45">
        <v>0.21267</v>
      </c>
      <c r="CJ129" s="45">
        <v>0.21267</v>
      </c>
      <c r="CK129" s="45">
        <v>0.21267</v>
      </c>
      <c r="CL129" s="45">
        <v>0.21267</v>
      </c>
      <c r="CM129" s="45">
        <v>0.21267</v>
      </c>
      <c r="CN129" s="45">
        <v>0.30453999999999998</v>
      </c>
      <c r="CO129" s="45">
        <v>0.30453999999999998</v>
      </c>
      <c r="CP129" s="45">
        <v>0.30453999999999998</v>
      </c>
      <c r="CQ129" s="45">
        <v>0.30453999999999998</v>
      </c>
      <c r="CR129" s="45">
        <v>0.30453999999999998</v>
      </c>
      <c r="CS129" s="45">
        <v>0.42398999999999998</v>
      </c>
      <c r="CT129" s="45">
        <v>0.42398999999999998</v>
      </c>
      <c r="CU129" s="45">
        <v>0.42398999999999998</v>
      </c>
      <c r="CV129" s="45">
        <v>0.42398999999999998</v>
      </c>
      <c r="CW129" s="45">
        <v>0.42398999999999998</v>
      </c>
      <c r="CX129" s="45">
        <v>1</v>
      </c>
    </row>
    <row r="130" spans="1:102" ht="14.25" customHeight="1" x14ac:dyDescent="0.3">
      <c r="A130" s="45" t="s">
        <v>378</v>
      </c>
      <c r="B130" s="45">
        <v>2.0693684E-2</v>
      </c>
      <c r="C130" s="45">
        <v>1.3699999999999999E-3</v>
      </c>
      <c r="D130" s="45">
        <v>1.3699999999999999E-3</v>
      </c>
      <c r="E130" s="45">
        <v>1.3699999999999999E-3</v>
      </c>
      <c r="F130" s="45">
        <v>1.3699999999999999E-3</v>
      </c>
      <c r="G130" s="45">
        <v>5.1000000000000004E-4</v>
      </c>
      <c r="H130" s="45">
        <v>5.1000000000000004E-4</v>
      </c>
      <c r="I130" s="45">
        <v>5.1000000000000004E-4</v>
      </c>
      <c r="J130" s="45">
        <v>5.1000000000000004E-4</v>
      </c>
      <c r="K130" s="45">
        <v>5.1000000000000004E-4</v>
      </c>
      <c r="L130" s="45">
        <v>5.9315799999999999E-4</v>
      </c>
      <c r="M130" s="45">
        <v>5.9315799999999999E-4</v>
      </c>
      <c r="N130" s="45">
        <v>5.9315799999999999E-4</v>
      </c>
      <c r="O130" s="45">
        <v>5.9315799999999999E-4</v>
      </c>
      <c r="P130" s="45">
        <v>5.9315799999999999E-4</v>
      </c>
      <c r="Q130" s="45">
        <v>9.81579E-4</v>
      </c>
      <c r="R130" s="45">
        <v>9.81579E-4</v>
      </c>
      <c r="S130" s="45">
        <v>9.81579E-4</v>
      </c>
      <c r="T130" s="45">
        <v>9.81579E-4</v>
      </c>
      <c r="U130" s="45">
        <v>9.81579E-4</v>
      </c>
      <c r="V130" s="45">
        <v>8.9421100000000001E-4</v>
      </c>
      <c r="W130" s="45">
        <v>8.9421100000000001E-4</v>
      </c>
      <c r="X130" s="45">
        <v>8.9421100000000001E-4</v>
      </c>
      <c r="Y130" s="45">
        <v>8.9421100000000001E-4</v>
      </c>
      <c r="Z130" s="45">
        <v>8.9421100000000001E-4</v>
      </c>
      <c r="AA130" s="45">
        <v>1.1073680000000001E-3</v>
      </c>
      <c r="AB130" s="45">
        <v>1.1073680000000001E-3</v>
      </c>
      <c r="AC130" s="45">
        <v>1.1073680000000001E-3</v>
      </c>
      <c r="AD130" s="45">
        <v>1.1073680000000001E-3</v>
      </c>
      <c r="AE130" s="45">
        <v>1.1073680000000001E-3</v>
      </c>
      <c r="AF130" s="45">
        <v>1.6073680000000001E-3</v>
      </c>
      <c r="AG130" s="45">
        <v>1.6073680000000001E-3</v>
      </c>
      <c r="AH130" s="45">
        <v>1.6073680000000001E-3</v>
      </c>
      <c r="AI130" s="45">
        <v>1.6073680000000001E-3</v>
      </c>
      <c r="AJ130" s="45">
        <v>1.6073680000000001E-3</v>
      </c>
      <c r="AK130" s="45">
        <v>1.9905259999999998E-3</v>
      </c>
      <c r="AL130" s="45">
        <v>1.9905259999999998E-3</v>
      </c>
      <c r="AM130" s="45">
        <v>1.9905259999999998E-3</v>
      </c>
      <c r="AN130" s="45">
        <v>1.9905259999999998E-3</v>
      </c>
      <c r="AO130" s="45">
        <v>1.9905259999999998E-3</v>
      </c>
      <c r="AP130" s="45">
        <v>3.283158E-3</v>
      </c>
      <c r="AQ130" s="45">
        <v>3.283158E-3</v>
      </c>
      <c r="AR130" s="45">
        <v>3.283158E-3</v>
      </c>
      <c r="AS130" s="45">
        <v>3.283158E-3</v>
      </c>
      <c r="AT130" s="45">
        <v>3.283158E-3</v>
      </c>
      <c r="AU130" s="45">
        <v>4.5542109999999998E-3</v>
      </c>
      <c r="AV130" s="45">
        <v>4.5542109999999998E-3</v>
      </c>
      <c r="AW130" s="45">
        <v>4.5542109999999998E-3</v>
      </c>
      <c r="AX130" s="45">
        <v>4.5542109999999998E-3</v>
      </c>
      <c r="AY130" s="45">
        <v>4.5542109999999998E-3</v>
      </c>
      <c r="AZ130" s="45">
        <v>6.844737E-3</v>
      </c>
      <c r="BA130" s="45">
        <v>6.844737E-3</v>
      </c>
      <c r="BB130" s="45">
        <v>6.844737E-3</v>
      </c>
      <c r="BC130" s="45">
        <v>6.844737E-3</v>
      </c>
      <c r="BD130" s="45">
        <v>6.844737E-3</v>
      </c>
      <c r="BE130" s="45">
        <v>1.0072105E-2</v>
      </c>
      <c r="BF130" s="45">
        <v>1.0072105E-2</v>
      </c>
      <c r="BG130" s="45">
        <v>1.0072105E-2</v>
      </c>
      <c r="BH130" s="45">
        <v>1.0072105E-2</v>
      </c>
      <c r="BI130" s="45">
        <v>1.0072105E-2</v>
      </c>
      <c r="BJ130" s="45">
        <v>1.6034211E-2</v>
      </c>
      <c r="BK130" s="45">
        <v>1.6034211E-2</v>
      </c>
      <c r="BL130" s="45">
        <v>1.6034211E-2</v>
      </c>
      <c r="BM130" s="45">
        <v>1.6034211E-2</v>
      </c>
      <c r="BN130" s="45">
        <v>1.6034211E-2</v>
      </c>
      <c r="BO130" s="45">
        <v>2.4366315999999999E-2</v>
      </c>
      <c r="BP130" s="45">
        <v>2.4366315999999999E-2</v>
      </c>
      <c r="BQ130" s="45">
        <v>2.4366315999999999E-2</v>
      </c>
      <c r="BR130" s="45">
        <v>2.4366315999999999E-2</v>
      </c>
      <c r="BS130" s="45">
        <v>2.4366315999999999E-2</v>
      </c>
      <c r="BT130" s="45">
        <v>3.6406842000000002E-2</v>
      </c>
      <c r="BU130" s="45">
        <v>3.6406842000000002E-2</v>
      </c>
      <c r="BV130" s="45">
        <v>3.6406842000000002E-2</v>
      </c>
      <c r="BW130" s="45">
        <v>3.6406842000000002E-2</v>
      </c>
      <c r="BX130" s="45">
        <v>3.6406842000000002E-2</v>
      </c>
      <c r="BY130" s="45">
        <v>6.3028421000000001E-2</v>
      </c>
      <c r="BZ130" s="45">
        <v>6.3028421000000001E-2</v>
      </c>
      <c r="CA130" s="45">
        <v>6.3028421000000001E-2</v>
      </c>
      <c r="CB130" s="45">
        <v>6.3028421000000001E-2</v>
      </c>
      <c r="CC130" s="45">
        <v>6.3028421000000001E-2</v>
      </c>
      <c r="CD130" s="45">
        <v>9.6411578999999997E-2</v>
      </c>
      <c r="CE130" s="45">
        <v>9.6411578999999997E-2</v>
      </c>
      <c r="CF130" s="45">
        <v>9.6411578999999997E-2</v>
      </c>
      <c r="CG130" s="45">
        <v>9.6411578999999997E-2</v>
      </c>
      <c r="CH130" s="45">
        <v>9.6411578999999997E-2</v>
      </c>
      <c r="CI130" s="45">
        <v>0.148308947</v>
      </c>
      <c r="CJ130" s="45">
        <v>0.148308947</v>
      </c>
      <c r="CK130" s="45">
        <v>0.148308947</v>
      </c>
      <c r="CL130" s="45">
        <v>0.148308947</v>
      </c>
      <c r="CM130" s="45">
        <v>0.148308947</v>
      </c>
      <c r="CN130" s="45">
        <v>0.225275789</v>
      </c>
      <c r="CO130" s="45">
        <v>0.225275789</v>
      </c>
      <c r="CP130" s="45">
        <v>0.225275789</v>
      </c>
      <c r="CQ130" s="45">
        <v>0.225275789</v>
      </c>
      <c r="CR130" s="45">
        <v>0.225275789</v>
      </c>
      <c r="CS130" s="45">
        <v>0.33575105300000002</v>
      </c>
      <c r="CT130" s="45">
        <v>0.33575105300000002</v>
      </c>
      <c r="CU130" s="45">
        <v>0.33575105300000002</v>
      </c>
      <c r="CV130" s="45">
        <v>0.33575105300000002</v>
      </c>
      <c r="CW130" s="45">
        <v>0.33575105300000002</v>
      </c>
      <c r="CX130" s="45">
        <v>1</v>
      </c>
    </row>
    <row r="131" spans="1:102" ht="14.25" customHeight="1" x14ac:dyDescent="0.3">
      <c r="A131" s="45" t="s">
        <v>380</v>
      </c>
      <c r="B131" s="45">
        <v>2.6199999999999999E-3</v>
      </c>
      <c r="C131" s="45">
        <v>1.4999999999999999E-4</v>
      </c>
      <c r="D131" s="45">
        <v>1.4999999999999999E-4</v>
      </c>
      <c r="E131" s="45">
        <v>1.4999999999999999E-4</v>
      </c>
      <c r="F131" s="45">
        <v>1.4999999999999999E-4</v>
      </c>
      <c r="G131" s="45">
        <v>1E-4</v>
      </c>
      <c r="H131" s="45">
        <v>1E-4</v>
      </c>
      <c r="I131" s="45">
        <v>1E-4</v>
      </c>
      <c r="J131" s="45">
        <v>1E-4</v>
      </c>
      <c r="K131" s="45">
        <v>1E-4</v>
      </c>
      <c r="L131" s="45">
        <v>1E-4</v>
      </c>
      <c r="M131" s="45">
        <v>1E-4</v>
      </c>
      <c r="N131" s="45">
        <v>1E-4</v>
      </c>
      <c r="O131" s="45">
        <v>1E-4</v>
      </c>
      <c r="P131" s="45">
        <v>1E-4</v>
      </c>
      <c r="Q131" s="45">
        <v>2.5999999999999998E-4</v>
      </c>
      <c r="R131" s="45">
        <v>2.5999999999999998E-4</v>
      </c>
      <c r="S131" s="45">
        <v>2.5999999999999998E-4</v>
      </c>
      <c r="T131" s="45">
        <v>2.5999999999999998E-4</v>
      </c>
      <c r="U131" s="45">
        <v>2.5999999999999998E-4</v>
      </c>
      <c r="V131" s="45">
        <v>2.7E-4</v>
      </c>
      <c r="W131" s="45">
        <v>2.7E-4</v>
      </c>
      <c r="X131" s="45">
        <v>2.7E-4</v>
      </c>
      <c r="Y131" s="45">
        <v>2.7E-4</v>
      </c>
      <c r="Z131" s="45">
        <v>2.7E-4</v>
      </c>
      <c r="AA131" s="45">
        <v>3.5E-4</v>
      </c>
      <c r="AB131" s="45">
        <v>3.5E-4</v>
      </c>
      <c r="AC131" s="45">
        <v>3.5E-4</v>
      </c>
      <c r="AD131" s="45">
        <v>3.5E-4</v>
      </c>
      <c r="AE131" s="45">
        <v>3.5E-4</v>
      </c>
      <c r="AF131" s="45">
        <v>3.8000000000000002E-4</v>
      </c>
      <c r="AG131" s="45">
        <v>3.8000000000000002E-4</v>
      </c>
      <c r="AH131" s="45">
        <v>3.8000000000000002E-4</v>
      </c>
      <c r="AI131" s="45">
        <v>3.8000000000000002E-4</v>
      </c>
      <c r="AJ131" s="45">
        <v>3.8000000000000002E-4</v>
      </c>
      <c r="AK131" s="45">
        <v>5.8E-4</v>
      </c>
      <c r="AL131" s="45">
        <v>5.8E-4</v>
      </c>
      <c r="AM131" s="45">
        <v>5.8E-4</v>
      </c>
      <c r="AN131" s="45">
        <v>5.8E-4</v>
      </c>
      <c r="AO131" s="45">
        <v>5.8E-4</v>
      </c>
      <c r="AP131" s="45">
        <v>7.6000000000000004E-4</v>
      </c>
      <c r="AQ131" s="45">
        <v>7.6000000000000004E-4</v>
      </c>
      <c r="AR131" s="45">
        <v>7.6000000000000004E-4</v>
      </c>
      <c r="AS131" s="45">
        <v>7.6000000000000004E-4</v>
      </c>
      <c r="AT131" s="45">
        <v>7.6000000000000004E-4</v>
      </c>
      <c r="AU131" s="45">
        <v>1.4599999999999999E-3</v>
      </c>
      <c r="AV131" s="45">
        <v>1.4599999999999999E-3</v>
      </c>
      <c r="AW131" s="45">
        <v>1.4599999999999999E-3</v>
      </c>
      <c r="AX131" s="45">
        <v>1.4599999999999999E-3</v>
      </c>
      <c r="AY131" s="45">
        <v>1.4599999999999999E-3</v>
      </c>
      <c r="AZ131" s="45">
        <v>2.66E-3</v>
      </c>
      <c r="BA131" s="45">
        <v>2.66E-3</v>
      </c>
      <c r="BB131" s="45">
        <v>2.66E-3</v>
      </c>
      <c r="BC131" s="45">
        <v>2.66E-3</v>
      </c>
      <c r="BD131" s="45">
        <v>2.66E-3</v>
      </c>
      <c r="BE131" s="45">
        <v>3.49E-3</v>
      </c>
      <c r="BF131" s="45">
        <v>3.49E-3</v>
      </c>
      <c r="BG131" s="45">
        <v>3.49E-3</v>
      </c>
      <c r="BH131" s="45">
        <v>3.49E-3</v>
      </c>
      <c r="BI131" s="45">
        <v>3.49E-3</v>
      </c>
      <c r="BJ131" s="45">
        <v>5.9899999999999997E-3</v>
      </c>
      <c r="BK131" s="45">
        <v>5.9899999999999997E-3</v>
      </c>
      <c r="BL131" s="45">
        <v>5.9899999999999997E-3</v>
      </c>
      <c r="BM131" s="45">
        <v>5.9899999999999997E-3</v>
      </c>
      <c r="BN131" s="45">
        <v>5.9899999999999997E-3</v>
      </c>
      <c r="BO131" s="45">
        <v>9.3100000000000006E-3</v>
      </c>
      <c r="BP131" s="45">
        <v>9.3100000000000006E-3</v>
      </c>
      <c r="BQ131" s="45">
        <v>9.3100000000000006E-3</v>
      </c>
      <c r="BR131" s="45">
        <v>9.3100000000000006E-3</v>
      </c>
      <c r="BS131" s="45">
        <v>9.3100000000000006E-3</v>
      </c>
      <c r="BT131" s="45">
        <v>1.5169999999999999E-2</v>
      </c>
      <c r="BU131" s="45">
        <v>1.5169999999999999E-2</v>
      </c>
      <c r="BV131" s="45">
        <v>1.5169999999999999E-2</v>
      </c>
      <c r="BW131" s="45">
        <v>1.5169999999999999E-2</v>
      </c>
      <c r="BX131" s="45">
        <v>1.5169999999999999E-2</v>
      </c>
      <c r="BY131" s="45">
        <v>2.734E-2</v>
      </c>
      <c r="BZ131" s="45">
        <v>2.734E-2</v>
      </c>
      <c r="CA131" s="45">
        <v>2.734E-2</v>
      </c>
      <c r="CB131" s="45">
        <v>2.734E-2</v>
      </c>
      <c r="CC131" s="45">
        <v>2.734E-2</v>
      </c>
      <c r="CD131" s="45">
        <v>5.4640000000000001E-2</v>
      </c>
      <c r="CE131" s="45">
        <v>5.4640000000000001E-2</v>
      </c>
      <c r="CF131" s="45">
        <v>5.4640000000000001E-2</v>
      </c>
      <c r="CG131" s="45">
        <v>5.4640000000000001E-2</v>
      </c>
      <c r="CH131" s="45">
        <v>5.4640000000000001E-2</v>
      </c>
      <c r="CI131" s="45">
        <v>0.10263</v>
      </c>
      <c r="CJ131" s="45">
        <v>0.10263</v>
      </c>
      <c r="CK131" s="45">
        <v>0.10263</v>
      </c>
      <c r="CL131" s="45">
        <v>0.10263</v>
      </c>
      <c r="CM131" s="45">
        <v>0.10263</v>
      </c>
      <c r="CN131" s="45">
        <v>0.1812</v>
      </c>
      <c r="CO131" s="45">
        <v>0.1812</v>
      </c>
      <c r="CP131" s="45">
        <v>0.1812</v>
      </c>
      <c r="CQ131" s="45">
        <v>0.1812</v>
      </c>
      <c r="CR131" s="45">
        <v>0.1812</v>
      </c>
      <c r="CS131" s="45">
        <v>0.30066999999999999</v>
      </c>
      <c r="CT131" s="45">
        <v>0.30066999999999999</v>
      </c>
      <c r="CU131" s="45">
        <v>0.30066999999999999</v>
      </c>
      <c r="CV131" s="45">
        <v>0.30066999999999999</v>
      </c>
      <c r="CW131" s="45">
        <v>0.30066999999999999</v>
      </c>
      <c r="CX131" s="45">
        <v>1</v>
      </c>
    </row>
    <row r="132" spans="1:102" ht="14.25" customHeight="1" x14ac:dyDescent="0.3">
      <c r="A132" s="45" t="s">
        <v>382</v>
      </c>
      <c r="B132" s="45">
        <v>8.6599999999999993E-3</v>
      </c>
      <c r="C132" s="45">
        <v>7.5000000000000002E-4</v>
      </c>
      <c r="D132" s="45">
        <v>7.5000000000000002E-4</v>
      </c>
      <c r="E132" s="45">
        <v>7.5000000000000002E-4</v>
      </c>
      <c r="F132" s="45">
        <v>7.5000000000000002E-4</v>
      </c>
      <c r="G132" s="45">
        <v>2.2000000000000001E-4</v>
      </c>
      <c r="H132" s="45">
        <v>2.2000000000000001E-4</v>
      </c>
      <c r="I132" s="45">
        <v>2.2000000000000001E-4</v>
      </c>
      <c r="J132" s="45">
        <v>2.2000000000000001E-4</v>
      </c>
      <c r="K132" s="45">
        <v>2.2000000000000001E-4</v>
      </c>
      <c r="L132" s="45">
        <v>2.1000000000000001E-4</v>
      </c>
      <c r="M132" s="45">
        <v>2.1000000000000001E-4</v>
      </c>
      <c r="N132" s="45">
        <v>2.1000000000000001E-4</v>
      </c>
      <c r="O132" s="45">
        <v>2.1000000000000001E-4</v>
      </c>
      <c r="P132" s="45">
        <v>2.1000000000000001E-4</v>
      </c>
      <c r="Q132" s="45">
        <v>3.8000000000000002E-4</v>
      </c>
      <c r="R132" s="45">
        <v>3.8000000000000002E-4</v>
      </c>
      <c r="S132" s="45">
        <v>3.8000000000000002E-4</v>
      </c>
      <c r="T132" s="45">
        <v>3.8000000000000002E-4</v>
      </c>
      <c r="U132" s="45">
        <v>3.8000000000000002E-4</v>
      </c>
      <c r="V132" s="45">
        <v>4.4999999999999999E-4</v>
      </c>
      <c r="W132" s="45">
        <v>4.4999999999999999E-4</v>
      </c>
      <c r="X132" s="45">
        <v>4.4999999999999999E-4</v>
      </c>
      <c r="Y132" s="45">
        <v>4.4999999999999999E-4</v>
      </c>
      <c r="Z132" s="45">
        <v>4.4999999999999999E-4</v>
      </c>
      <c r="AA132" s="45">
        <v>5.2999999999999998E-4</v>
      </c>
      <c r="AB132" s="45">
        <v>5.2999999999999998E-4</v>
      </c>
      <c r="AC132" s="45">
        <v>5.2999999999999998E-4</v>
      </c>
      <c r="AD132" s="45">
        <v>5.2999999999999998E-4</v>
      </c>
      <c r="AE132" s="45">
        <v>5.2999999999999998E-4</v>
      </c>
      <c r="AF132" s="45">
        <v>7.2000000000000005E-4</v>
      </c>
      <c r="AG132" s="45">
        <v>7.2000000000000005E-4</v>
      </c>
      <c r="AH132" s="45">
        <v>7.2000000000000005E-4</v>
      </c>
      <c r="AI132" s="45">
        <v>7.2000000000000005E-4</v>
      </c>
      <c r="AJ132" s="45">
        <v>7.2000000000000005E-4</v>
      </c>
      <c r="AK132" s="45">
        <v>1.08E-3</v>
      </c>
      <c r="AL132" s="45">
        <v>1.08E-3</v>
      </c>
      <c r="AM132" s="45">
        <v>1.08E-3</v>
      </c>
      <c r="AN132" s="45">
        <v>1.08E-3</v>
      </c>
      <c r="AO132" s="45">
        <v>1.08E-3</v>
      </c>
      <c r="AP132" s="45">
        <v>1.66E-3</v>
      </c>
      <c r="AQ132" s="45">
        <v>1.66E-3</v>
      </c>
      <c r="AR132" s="45">
        <v>1.66E-3</v>
      </c>
      <c r="AS132" s="45">
        <v>1.66E-3</v>
      </c>
      <c r="AT132" s="45">
        <v>1.66E-3</v>
      </c>
      <c r="AU132" s="45">
        <v>2.63E-3</v>
      </c>
      <c r="AV132" s="45">
        <v>2.63E-3</v>
      </c>
      <c r="AW132" s="45">
        <v>2.63E-3</v>
      </c>
      <c r="AX132" s="45">
        <v>2.63E-3</v>
      </c>
      <c r="AY132" s="45">
        <v>2.63E-3</v>
      </c>
      <c r="AZ132" s="45">
        <v>4.0899999999999999E-3</v>
      </c>
      <c r="BA132" s="45">
        <v>4.0899999999999999E-3</v>
      </c>
      <c r="BB132" s="45">
        <v>4.0899999999999999E-3</v>
      </c>
      <c r="BC132" s="45">
        <v>4.0899999999999999E-3</v>
      </c>
      <c r="BD132" s="45">
        <v>4.0899999999999999E-3</v>
      </c>
      <c r="BE132" s="45">
        <v>6.2199999999999998E-3</v>
      </c>
      <c r="BF132" s="45">
        <v>6.2199999999999998E-3</v>
      </c>
      <c r="BG132" s="45">
        <v>6.2199999999999998E-3</v>
      </c>
      <c r="BH132" s="45">
        <v>6.2199999999999998E-3</v>
      </c>
      <c r="BI132" s="45">
        <v>6.2199999999999998E-3</v>
      </c>
      <c r="BJ132" s="45">
        <v>1.0189999999999999E-2</v>
      </c>
      <c r="BK132" s="45">
        <v>1.0189999999999999E-2</v>
      </c>
      <c r="BL132" s="45">
        <v>1.0189999999999999E-2</v>
      </c>
      <c r="BM132" s="45">
        <v>1.0189999999999999E-2</v>
      </c>
      <c r="BN132" s="45">
        <v>1.0189999999999999E-2</v>
      </c>
      <c r="BO132" s="45">
        <v>1.6719999999999999E-2</v>
      </c>
      <c r="BP132" s="45">
        <v>1.6719999999999999E-2</v>
      </c>
      <c r="BQ132" s="45">
        <v>1.6719999999999999E-2</v>
      </c>
      <c r="BR132" s="45">
        <v>1.6719999999999999E-2</v>
      </c>
      <c r="BS132" s="45">
        <v>1.6719999999999999E-2</v>
      </c>
      <c r="BT132" s="45">
        <v>2.9219999999999999E-2</v>
      </c>
      <c r="BU132" s="45">
        <v>2.9219999999999999E-2</v>
      </c>
      <c r="BV132" s="45">
        <v>2.9219999999999999E-2</v>
      </c>
      <c r="BW132" s="45">
        <v>2.9219999999999999E-2</v>
      </c>
      <c r="BX132" s="45">
        <v>2.9219999999999999E-2</v>
      </c>
      <c r="BY132" s="45">
        <v>5.1769999999999997E-2</v>
      </c>
      <c r="BZ132" s="45">
        <v>5.1769999999999997E-2</v>
      </c>
      <c r="CA132" s="45">
        <v>5.1769999999999997E-2</v>
      </c>
      <c r="CB132" s="45">
        <v>5.1769999999999997E-2</v>
      </c>
      <c r="CC132" s="45">
        <v>5.1769999999999997E-2</v>
      </c>
      <c r="CD132" s="45">
        <v>9.3350000000000002E-2</v>
      </c>
      <c r="CE132" s="45">
        <v>9.3350000000000002E-2</v>
      </c>
      <c r="CF132" s="45">
        <v>9.3350000000000002E-2</v>
      </c>
      <c r="CG132" s="45">
        <v>9.3350000000000002E-2</v>
      </c>
      <c r="CH132" s="45">
        <v>9.3350000000000002E-2</v>
      </c>
      <c r="CI132" s="45">
        <v>0.15837000000000001</v>
      </c>
      <c r="CJ132" s="45">
        <v>0.15837000000000001</v>
      </c>
      <c r="CK132" s="45">
        <v>0.15837000000000001</v>
      </c>
      <c r="CL132" s="45">
        <v>0.15837000000000001</v>
      </c>
      <c r="CM132" s="45">
        <v>0.15837000000000001</v>
      </c>
      <c r="CN132" s="45">
        <v>0.25273000000000001</v>
      </c>
      <c r="CO132" s="45">
        <v>0.25273000000000001</v>
      </c>
      <c r="CP132" s="45">
        <v>0.25273000000000001</v>
      </c>
      <c r="CQ132" s="45">
        <v>0.25273000000000001</v>
      </c>
      <c r="CR132" s="45">
        <v>0.25273000000000001</v>
      </c>
      <c r="CS132" s="45">
        <v>0.37940000000000002</v>
      </c>
      <c r="CT132" s="45">
        <v>0.37940000000000002</v>
      </c>
      <c r="CU132" s="45">
        <v>0.37940000000000002</v>
      </c>
      <c r="CV132" s="45">
        <v>0.37940000000000002</v>
      </c>
      <c r="CW132" s="45">
        <v>0.37940000000000002</v>
      </c>
      <c r="CX132" s="45">
        <v>1</v>
      </c>
    </row>
    <row r="133" spans="1:102" ht="14.25" customHeight="1" x14ac:dyDescent="0.3">
      <c r="A133" s="45" t="s">
        <v>384</v>
      </c>
      <c r="B133" s="45">
        <v>7.0480000000000001E-2</v>
      </c>
      <c r="C133" s="45">
        <v>5.4099999999999999E-3</v>
      </c>
      <c r="D133" s="45">
        <v>5.4099999999999999E-3</v>
      </c>
      <c r="E133" s="45">
        <v>5.4099999999999999E-3</v>
      </c>
      <c r="F133" s="45">
        <v>5.4099999999999999E-3</v>
      </c>
      <c r="G133" s="45">
        <v>1.5200000000000001E-3</v>
      </c>
      <c r="H133" s="45">
        <v>1.5200000000000001E-3</v>
      </c>
      <c r="I133" s="45">
        <v>1.5200000000000001E-3</v>
      </c>
      <c r="J133" s="45">
        <v>1.5200000000000001E-3</v>
      </c>
      <c r="K133" s="45">
        <v>1.5200000000000001E-3</v>
      </c>
      <c r="L133" s="45">
        <v>9.1E-4</v>
      </c>
      <c r="M133" s="45">
        <v>9.1E-4</v>
      </c>
      <c r="N133" s="45">
        <v>9.1E-4</v>
      </c>
      <c r="O133" s="45">
        <v>9.1E-4</v>
      </c>
      <c r="P133" s="45">
        <v>9.1E-4</v>
      </c>
      <c r="Q133" s="45">
        <v>1.24E-3</v>
      </c>
      <c r="R133" s="45">
        <v>1.24E-3</v>
      </c>
      <c r="S133" s="45">
        <v>1.24E-3</v>
      </c>
      <c r="T133" s="45">
        <v>1.24E-3</v>
      </c>
      <c r="U133" s="45">
        <v>1.24E-3</v>
      </c>
      <c r="V133" s="45">
        <v>1.7600000000000001E-3</v>
      </c>
      <c r="W133" s="45">
        <v>1.7600000000000001E-3</v>
      </c>
      <c r="X133" s="45">
        <v>1.7600000000000001E-3</v>
      </c>
      <c r="Y133" s="45">
        <v>1.7600000000000001E-3</v>
      </c>
      <c r="Z133" s="45">
        <v>1.7600000000000001E-3</v>
      </c>
      <c r="AA133" s="45">
        <v>2.0999999999999999E-3</v>
      </c>
      <c r="AB133" s="45">
        <v>2.0999999999999999E-3</v>
      </c>
      <c r="AC133" s="45">
        <v>2.0999999999999999E-3</v>
      </c>
      <c r="AD133" s="45">
        <v>2.0999999999999999E-3</v>
      </c>
      <c r="AE133" s="45">
        <v>2.0999999999999999E-3</v>
      </c>
      <c r="AF133" s="45">
        <v>2.5000000000000001E-3</v>
      </c>
      <c r="AG133" s="45">
        <v>2.5000000000000001E-3</v>
      </c>
      <c r="AH133" s="45">
        <v>2.5000000000000001E-3</v>
      </c>
      <c r="AI133" s="45">
        <v>2.5000000000000001E-3</v>
      </c>
      <c r="AJ133" s="45">
        <v>2.5000000000000001E-3</v>
      </c>
      <c r="AK133" s="45">
        <v>3.16E-3</v>
      </c>
      <c r="AL133" s="45">
        <v>3.16E-3</v>
      </c>
      <c r="AM133" s="45">
        <v>3.16E-3</v>
      </c>
      <c r="AN133" s="45">
        <v>3.16E-3</v>
      </c>
      <c r="AO133" s="45">
        <v>3.16E-3</v>
      </c>
      <c r="AP133" s="45">
        <v>4.1099999999999999E-3</v>
      </c>
      <c r="AQ133" s="45">
        <v>4.1099999999999999E-3</v>
      </c>
      <c r="AR133" s="45">
        <v>4.1099999999999999E-3</v>
      </c>
      <c r="AS133" s="45">
        <v>4.1099999999999999E-3</v>
      </c>
      <c r="AT133" s="45">
        <v>4.1099999999999999E-3</v>
      </c>
      <c r="AU133" s="45">
        <v>5.7099999999999998E-3</v>
      </c>
      <c r="AV133" s="45">
        <v>5.7099999999999998E-3</v>
      </c>
      <c r="AW133" s="45">
        <v>5.7099999999999998E-3</v>
      </c>
      <c r="AX133" s="45">
        <v>5.7099999999999998E-3</v>
      </c>
      <c r="AY133" s="45">
        <v>5.7099999999999998E-3</v>
      </c>
      <c r="AZ133" s="45">
        <v>8.3999999999999995E-3</v>
      </c>
      <c r="BA133" s="45">
        <v>8.3999999999999995E-3</v>
      </c>
      <c r="BB133" s="45">
        <v>8.3999999999999995E-3</v>
      </c>
      <c r="BC133" s="45">
        <v>8.3999999999999995E-3</v>
      </c>
      <c r="BD133" s="45">
        <v>8.3999999999999995E-3</v>
      </c>
      <c r="BE133" s="45">
        <v>1.2880000000000001E-2</v>
      </c>
      <c r="BF133" s="45">
        <v>1.2880000000000001E-2</v>
      </c>
      <c r="BG133" s="45">
        <v>1.2880000000000001E-2</v>
      </c>
      <c r="BH133" s="45">
        <v>1.2880000000000001E-2</v>
      </c>
      <c r="BI133" s="45">
        <v>1.2880000000000001E-2</v>
      </c>
      <c r="BJ133" s="45">
        <v>1.898E-2</v>
      </c>
      <c r="BK133" s="45">
        <v>1.898E-2</v>
      </c>
      <c r="BL133" s="45">
        <v>1.898E-2</v>
      </c>
      <c r="BM133" s="45">
        <v>1.898E-2</v>
      </c>
      <c r="BN133" s="45">
        <v>1.898E-2</v>
      </c>
      <c r="BO133" s="45">
        <v>3.1359999999999999E-2</v>
      </c>
      <c r="BP133" s="45">
        <v>3.1359999999999999E-2</v>
      </c>
      <c r="BQ133" s="45">
        <v>3.1359999999999999E-2</v>
      </c>
      <c r="BR133" s="45">
        <v>3.1359999999999999E-2</v>
      </c>
      <c r="BS133" s="45">
        <v>3.1359999999999999E-2</v>
      </c>
      <c r="BT133" s="45">
        <v>5.2350000000000001E-2</v>
      </c>
      <c r="BU133" s="45">
        <v>5.2350000000000001E-2</v>
      </c>
      <c r="BV133" s="45">
        <v>5.2350000000000001E-2</v>
      </c>
      <c r="BW133" s="45">
        <v>5.2350000000000001E-2</v>
      </c>
      <c r="BX133" s="45">
        <v>5.2350000000000001E-2</v>
      </c>
      <c r="BY133" s="45">
        <v>8.566E-2</v>
      </c>
      <c r="BZ133" s="45">
        <v>8.566E-2</v>
      </c>
      <c r="CA133" s="45">
        <v>8.566E-2</v>
      </c>
      <c r="CB133" s="45">
        <v>8.566E-2</v>
      </c>
      <c r="CC133" s="45">
        <v>8.566E-2</v>
      </c>
      <c r="CD133" s="45">
        <v>0.13522999999999999</v>
      </c>
      <c r="CE133" s="45">
        <v>0.13522999999999999</v>
      </c>
      <c r="CF133" s="45">
        <v>0.13522999999999999</v>
      </c>
      <c r="CG133" s="45">
        <v>0.13522999999999999</v>
      </c>
      <c r="CH133" s="45">
        <v>0.13522999999999999</v>
      </c>
      <c r="CI133" s="45">
        <v>0.20549999999999999</v>
      </c>
      <c r="CJ133" s="45">
        <v>0.20549999999999999</v>
      </c>
      <c r="CK133" s="45">
        <v>0.20549999999999999</v>
      </c>
      <c r="CL133" s="45">
        <v>0.20549999999999999</v>
      </c>
      <c r="CM133" s="45">
        <v>0.20549999999999999</v>
      </c>
      <c r="CN133" s="45">
        <v>0.30019000000000001</v>
      </c>
      <c r="CO133" s="45">
        <v>0.30019000000000001</v>
      </c>
      <c r="CP133" s="45">
        <v>0.30019000000000001</v>
      </c>
      <c r="CQ133" s="45">
        <v>0.30019000000000001</v>
      </c>
      <c r="CR133" s="45">
        <v>0.30019000000000001</v>
      </c>
      <c r="CS133" s="45">
        <v>0.42242000000000002</v>
      </c>
      <c r="CT133" s="45">
        <v>0.42242000000000002</v>
      </c>
      <c r="CU133" s="45">
        <v>0.42242000000000002</v>
      </c>
      <c r="CV133" s="45">
        <v>0.42242000000000002</v>
      </c>
      <c r="CW133" s="45">
        <v>0.42242000000000002</v>
      </c>
      <c r="CX133" s="45">
        <v>1</v>
      </c>
    </row>
    <row r="134" spans="1:102" ht="14.25" customHeight="1" x14ac:dyDescent="0.3">
      <c r="A134" s="45" t="s">
        <v>386</v>
      </c>
      <c r="B134" s="45">
        <v>1.09E-2</v>
      </c>
      <c r="C134" s="45">
        <v>9.0000000000000006E-5</v>
      </c>
      <c r="D134" s="45">
        <v>9.0000000000000006E-5</v>
      </c>
      <c r="E134" s="45">
        <v>9.0000000000000006E-5</v>
      </c>
      <c r="F134" s="45">
        <v>9.0000000000000006E-5</v>
      </c>
      <c r="G134" s="45">
        <v>2.1000000000000001E-4</v>
      </c>
      <c r="H134" s="45">
        <v>2.1000000000000001E-4</v>
      </c>
      <c r="I134" s="45">
        <v>2.1000000000000001E-4</v>
      </c>
      <c r="J134" s="45">
        <v>2.1000000000000001E-4</v>
      </c>
      <c r="K134" s="45">
        <v>2.1000000000000001E-4</v>
      </c>
      <c r="L134" s="45">
        <v>1.9000000000000001E-4</v>
      </c>
      <c r="M134" s="45">
        <v>1.9000000000000001E-4</v>
      </c>
      <c r="N134" s="45">
        <v>1.9000000000000001E-4</v>
      </c>
      <c r="O134" s="45">
        <v>1.9000000000000001E-4</v>
      </c>
      <c r="P134" s="45">
        <v>1.9000000000000001E-4</v>
      </c>
      <c r="Q134" s="45">
        <v>5.1000000000000004E-4</v>
      </c>
      <c r="R134" s="45">
        <v>5.1000000000000004E-4</v>
      </c>
      <c r="S134" s="45">
        <v>5.1000000000000004E-4</v>
      </c>
      <c r="T134" s="45">
        <v>5.1000000000000004E-4</v>
      </c>
      <c r="U134" s="45">
        <v>5.1000000000000004E-4</v>
      </c>
      <c r="V134" s="45">
        <v>7.5000000000000002E-4</v>
      </c>
      <c r="W134" s="45">
        <v>7.5000000000000002E-4</v>
      </c>
      <c r="X134" s="45">
        <v>7.5000000000000002E-4</v>
      </c>
      <c r="Y134" s="45">
        <v>7.5000000000000002E-4</v>
      </c>
      <c r="Z134" s="45">
        <v>7.5000000000000002E-4</v>
      </c>
      <c r="AA134" s="45">
        <v>1.08E-3</v>
      </c>
      <c r="AB134" s="45">
        <v>1.08E-3</v>
      </c>
      <c r="AC134" s="45">
        <v>1.08E-3</v>
      </c>
      <c r="AD134" s="45">
        <v>1.08E-3</v>
      </c>
      <c r="AE134" s="45">
        <v>1.08E-3</v>
      </c>
      <c r="AF134" s="45">
        <v>1.4499999999999999E-3</v>
      </c>
      <c r="AG134" s="45">
        <v>1.4499999999999999E-3</v>
      </c>
      <c r="AH134" s="45">
        <v>1.4499999999999999E-3</v>
      </c>
      <c r="AI134" s="45">
        <v>1.4499999999999999E-3</v>
      </c>
      <c r="AJ134" s="45">
        <v>1.4499999999999999E-3</v>
      </c>
      <c r="AK134" s="45">
        <v>1.57E-3</v>
      </c>
      <c r="AL134" s="45">
        <v>1.57E-3</v>
      </c>
      <c r="AM134" s="45">
        <v>1.57E-3</v>
      </c>
      <c r="AN134" s="45">
        <v>1.57E-3</v>
      </c>
      <c r="AO134" s="45">
        <v>1.57E-3</v>
      </c>
      <c r="AP134" s="45">
        <v>2.5400000000000002E-3</v>
      </c>
      <c r="AQ134" s="45">
        <v>2.5400000000000002E-3</v>
      </c>
      <c r="AR134" s="45">
        <v>2.5400000000000002E-3</v>
      </c>
      <c r="AS134" s="45">
        <v>2.5400000000000002E-3</v>
      </c>
      <c r="AT134" s="45">
        <v>2.5400000000000002E-3</v>
      </c>
      <c r="AU134" s="45">
        <v>2.7899999999999999E-3</v>
      </c>
      <c r="AV134" s="45">
        <v>2.7899999999999999E-3</v>
      </c>
      <c r="AW134" s="45">
        <v>2.7899999999999999E-3</v>
      </c>
      <c r="AX134" s="45">
        <v>2.7899999999999999E-3</v>
      </c>
      <c r="AY134" s="45">
        <v>2.7899999999999999E-3</v>
      </c>
      <c r="AZ134" s="45">
        <v>4.4799999999999996E-3</v>
      </c>
      <c r="BA134" s="45">
        <v>4.4799999999999996E-3</v>
      </c>
      <c r="BB134" s="45">
        <v>4.4799999999999996E-3</v>
      </c>
      <c r="BC134" s="45">
        <v>4.4799999999999996E-3</v>
      </c>
      <c r="BD134" s="45">
        <v>4.4799999999999996E-3</v>
      </c>
      <c r="BE134" s="45">
        <v>8.2000000000000007E-3</v>
      </c>
      <c r="BF134" s="45">
        <v>8.2000000000000007E-3</v>
      </c>
      <c r="BG134" s="45">
        <v>8.2000000000000007E-3</v>
      </c>
      <c r="BH134" s="45">
        <v>8.2000000000000007E-3</v>
      </c>
      <c r="BI134" s="45">
        <v>8.2000000000000007E-3</v>
      </c>
      <c r="BJ134" s="45">
        <v>2.273E-2</v>
      </c>
      <c r="BK134" s="45">
        <v>2.273E-2</v>
      </c>
      <c r="BL134" s="45">
        <v>2.273E-2</v>
      </c>
      <c r="BM134" s="45">
        <v>2.273E-2</v>
      </c>
      <c r="BN134" s="45">
        <v>2.273E-2</v>
      </c>
      <c r="BO134" s="45">
        <v>2.7130000000000001E-2</v>
      </c>
      <c r="BP134" s="45">
        <v>2.7130000000000001E-2</v>
      </c>
      <c r="BQ134" s="45">
        <v>2.7130000000000001E-2</v>
      </c>
      <c r="BR134" s="45">
        <v>2.7130000000000001E-2</v>
      </c>
      <c r="BS134" s="45">
        <v>2.7130000000000001E-2</v>
      </c>
      <c r="BT134" s="45">
        <v>2.1829999999999999E-2</v>
      </c>
      <c r="BU134" s="45">
        <v>2.1829999999999999E-2</v>
      </c>
      <c r="BV134" s="45">
        <v>2.1829999999999999E-2</v>
      </c>
      <c r="BW134" s="45">
        <v>2.1829999999999999E-2</v>
      </c>
      <c r="BX134" s="45">
        <v>2.1829999999999999E-2</v>
      </c>
      <c r="BY134" s="45">
        <v>4.5629999999999997E-2</v>
      </c>
      <c r="BZ134" s="45">
        <v>4.5629999999999997E-2</v>
      </c>
      <c r="CA134" s="45">
        <v>4.5629999999999997E-2</v>
      </c>
      <c r="CB134" s="45">
        <v>4.5629999999999997E-2</v>
      </c>
      <c r="CC134" s="45">
        <v>4.5629999999999997E-2</v>
      </c>
      <c r="CD134" s="45">
        <v>5.475E-2</v>
      </c>
      <c r="CE134" s="45">
        <v>5.475E-2</v>
      </c>
      <c r="CF134" s="45">
        <v>5.475E-2</v>
      </c>
      <c r="CG134" s="45">
        <v>5.475E-2</v>
      </c>
      <c r="CH134" s="45">
        <v>5.475E-2</v>
      </c>
      <c r="CI134" s="45">
        <v>7.331E-2</v>
      </c>
      <c r="CJ134" s="45">
        <v>7.331E-2</v>
      </c>
      <c r="CK134" s="45">
        <v>7.331E-2</v>
      </c>
      <c r="CL134" s="45">
        <v>7.331E-2</v>
      </c>
      <c r="CM134" s="45">
        <v>7.331E-2</v>
      </c>
      <c r="CN134" s="45">
        <v>0.10953</v>
      </c>
      <c r="CO134" s="45">
        <v>0.10953</v>
      </c>
      <c r="CP134" s="45">
        <v>0.10953</v>
      </c>
      <c r="CQ134" s="45">
        <v>0.10953</v>
      </c>
      <c r="CR134" s="45">
        <v>0.10953</v>
      </c>
      <c r="CS134" s="45">
        <v>0.18264</v>
      </c>
      <c r="CT134" s="45">
        <v>0.18264</v>
      </c>
      <c r="CU134" s="45">
        <v>0.18264</v>
      </c>
      <c r="CV134" s="45">
        <v>0.18264</v>
      </c>
      <c r="CW134" s="45">
        <v>0.18264</v>
      </c>
      <c r="CX134" s="45">
        <v>1</v>
      </c>
    </row>
    <row r="135" spans="1:102" ht="14.25" customHeight="1" x14ac:dyDescent="0.3">
      <c r="A135" s="45" t="s">
        <v>388</v>
      </c>
      <c r="B135" s="45">
        <v>1.4670000000000001E-2</v>
      </c>
      <c r="C135" s="45">
        <v>1.8E-3</v>
      </c>
      <c r="D135" s="45">
        <v>1.8E-3</v>
      </c>
      <c r="E135" s="45">
        <v>1.8E-3</v>
      </c>
      <c r="F135" s="45">
        <v>1.8E-3</v>
      </c>
      <c r="G135" s="45">
        <v>2.9E-4</v>
      </c>
      <c r="H135" s="45">
        <v>2.9E-4</v>
      </c>
      <c r="I135" s="45">
        <v>2.9E-4</v>
      </c>
      <c r="J135" s="45">
        <v>2.9E-4</v>
      </c>
      <c r="K135" s="45">
        <v>2.9E-4</v>
      </c>
      <c r="L135" s="45">
        <v>3.2000000000000003E-4</v>
      </c>
      <c r="M135" s="45">
        <v>3.2000000000000003E-4</v>
      </c>
      <c r="N135" s="45">
        <v>3.2000000000000003E-4</v>
      </c>
      <c r="O135" s="45">
        <v>3.2000000000000003E-4</v>
      </c>
      <c r="P135" s="45">
        <v>3.2000000000000003E-4</v>
      </c>
      <c r="Q135" s="45">
        <v>5.9000000000000003E-4</v>
      </c>
      <c r="R135" s="45">
        <v>5.9000000000000003E-4</v>
      </c>
      <c r="S135" s="45">
        <v>5.9000000000000003E-4</v>
      </c>
      <c r="T135" s="45">
        <v>5.9000000000000003E-4</v>
      </c>
      <c r="U135" s="45">
        <v>5.9000000000000003E-4</v>
      </c>
      <c r="V135" s="45">
        <v>7.5000000000000002E-4</v>
      </c>
      <c r="W135" s="45">
        <v>7.5000000000000002E-4</v>
      </c>
      <c r="X135" s="45">
        <v>7.5000000000000002E-4</v>
      </c>
      <c r="Y135" s="45">
        <v>7.5000000000000002E-4</v>
      </c>
      <c r="Z135" s="45">
        <v>7.5000000000000002E-4</v>
      </c>
      <c r="AA135" s="45">
        <v>8.3000000000000001E-4</v>
      </c>
      <c r="AB135" s="45">
        <v>8.3000000000000001E-4</v>
      </c>
      <c r="AC135" s="45">
        <v>8.3000000000000001E-4</v>
      </c>
      <c r="AD135" s="45">
        <v>8.3000000000000001E-4</v>
      </c>
      <c r="AE135" s="45">
        <v>8.3000000000000001E-4</v>
      </c>
      <c r="AF135" s="45">
        <v>1.0499999999999999E-3</v>
      </c>
      <c r="AG135" s="45">
        <v>1.0499999999999999E-3</v>
      </c>
      <c r="AH135" s="45">
        <v>1.0499999999999999E-3</v>
      </c>
      <c r="AI135" s="45">
        <v>1.0499999999999999E-3</v>
      </c>
      <c r="AJ135" s="45">
        <v>1.0499999999999999E-3</v>
      </c>
      <c r="AK135" s="45">
        <v>1.06E-3</v>
      </c>
      <c r="AL135" s="45">
        <v>1.06E-3</v>
      </c>
      <c r="AM135" s="45">
        <v>1.06E-3</v>
      </c>
      <c r="AN135" s="45">
        <v>1.06E-3</v>
      </c>
      <c r="AO135" s="45">
        <v>1.06E-3</v>
      </c>
      <c r="AP135" s="45">
        <v>1.64E-3</v>
      </c>
      <c r="AQ135" s="45">
        <v>1.64E-3</v>
      </c>
      <c r="AR135" s="45">
        <v>1.64E-3</v>
      </c>
      <c r="AS135" s="45">
        <v>1.64E-3</v>
      </c>
      <c r="AT135" s="45">
        <v>1.64E-3</v>
      </c>
      <c r="AU135" s="45">
        <v>2.47E-3</v>
      </c>
      <c r="AV135" s="45">
        <v>2.47E-3</v>
      </c>
      <c r="AW135" s="45">
        <v>2.47E-3</v>
      </c>
      <c r="AX135" s="45">
        <v>2.47E-3</v>
      </c>
      <c r="AY135" s="45">
        <v>2.47E-3</v>
      </c>
      <c r="AZ135" s="45">
        <v>3.3999999999999998E-3</v>
      </c>
      <c r="BA135" s="45">
        <v>3.3999999999999998E-3</v>
      </c>
      <c r="BB135" s="45">
        <v>3.3999999999999998E-3</v>
      </c>
      <c r="BC135" s="45">
        <v>3.3999999999999998E-3</v>
      </c>
      <c r="BD135" s="45">
        <v>3.3999999999999998E-3</v>
      </c>
      <c r="BE135" s="45">
        <v>5.2399999999999999E-3</v>
      </c>
      <c r="BF135" s="45">
        <v>5.2399999999999999E-3</v>
      </c>
      <c r="BG135" s="45">
        <v>5.2399999999999999E-3</v>
      </c>
      <c r="BH135" s="45">
        <v>5.2399999999999999E-3</v>
      </c>
      <c r="BI135" s="45">
        <v>5.2399999999999999E-3</v>
      </c>
      <c r="BJ135" s="45">
        <v>7.11E-3</v>
      </c>
      <c r="BK135" s="45">
        <v>7.11E-3</v>
      </c>
      <c r="BL135" s="45">
        <v>7.11E-3</v>
      </c>
      <c r="BM135" s="45">
        <v>7.11E-3</v>
      </c>
      <c r="BN135" s="45">
        <v>7.11E-3</v>
      </c>
      <c r="BO135" s="45">
        <v>1.192E-2</v>
      </c>
      <c r="BP135" s="45">
        <v>1.192E-2</v>
      </c>
      <c r="BQ135" s="45">
        <v>1.192E-2</v>
      </c>
      <c r="BR135" s="45">
        <v>1.192E-2</v>
      </c>
      <c r="BS135" s="45">
        <v>1.192E-2</v>
      </c>
      <c r="BT135" s="45">
        <v>2.2190000000000001E-2</v>
      </c>
      <c r="BU135" s="45">
        <v>2.2190000000000001E-2</v>
      </c>
      <c r="BV135" s="45">
        <v>2.2190000000000001E-2</v>
      </c>
      <c r="BW135" s="45">
        <v>2.2190000000000001E-2</v>
      </c>
      <c r="BX135" s="45">
        <v>2.2190000000000001E-2</v>
      </c>
      <c r="BY135" s="45">
        <v>3.3980000000000003E-2</v>
      </c>
      <c r="BZ135" s="45">
        <v>3.3980000000000003E-2</v>
      </c>
      <c r="CA135" s="45">
        <v>3.3980000000000003E-2</v>
      </c>
      <c r="CB135" s="45">
        <v>3.3980000000000003E-2</v>
      </c>
      <c r="CC135" s="45">
        <v>3.3980000000000003E-2</v>
      </c>
      <c r="CD135" s="45">
        <v>5.5030000000000003E-2</v>
      </c>
      <c r="CE135" s="45">
        <v>5.5030000000000003E-2</v>
      </c>
      <c r="CF135" s="45">
        <v>5.5030000000000003E-2</v>
      </c>
      <c r="CG135" s="45">
        <v>5.5030000000000003E-2</v>
      </c>
      <c r="CH135" s="45">
        <v>5.5030000000000003E-2</v>
      </c>
      <c r="CI135" s="45">
        <v>8.9849999999999999E-2</v>
      </c>
      <c r="CJ135" s="45">
        <v>8.9849999999999999E-2</v>
      </c>
      <c r="CK135" s="45">
        <v>8.9849999999999999E-2</v>
      </c>
      <c r="CL135" s="45">
        <v>8.9849999999999999E-2</v>
      </c>
      <c r="CM135" s="45">
        <v>8.9849999999999999E-2</v>
      </c>
      <c r="CN135" s="45">
        <v>0.14793000000000001</v>
      </c>
      <c r="CO135" s="45">
        <v>0.14793000000000001</v>
      </c>
      <c r="CP135" s="45">
        <v>0.14793000000000001</v>
      </c>
      <c r="CQ135" s="45">
        <v>0.14793000000000001</v>
      </c>
      <c r="CR135" s="45">
        <v>0.14793000000000001</v>
      </c>
      <c r="CS135" s="45">
        <v>0.24559</v>
      </c>
      <c r="CT135" s="45">
        <v>0.24559</v>
      </c>
      <c r="CU135" s="45">
        <v>0.24559</v>
      </c>
      <c r="CV135" s="45">
        <v>0.24559</v>
      </c>
      <c r="CW135" s="45">
        <v>0.24559</v>
      </c>
      <c r="CX135" s="45">
        <v>1</v>
      </c>
    </row>
    <row r="136" spans="1:102" ht="14.25" customHeight="1" x14ac:dyDescent="0.3">
      <c r="A136" s="45" t="s">
        <v>390</v>
      </c>
      <c r="B136" s="45">
        <v>5.2470000000000003E-2</v>
      </c>
      <c r="C136" s="45">
        <v>3.9300000000000003E-3</v>
      </c>
      <c r="D136" s="45">
        <v>3.9300000000000003E-3</v>
      </c>
      <c r="E136" s="45">
        <v>3.9300000000000003E-3</v>
      </c>
      <c r="F136" s="45">
        <v>3.9300000000000003E-3</v>
      </c>
      <c r="G136" s="45">
        <v>1.39E-3</v>
      </c>
      <c r="H136" s="45">
        <v>1.39E-3</v>
      </c>
      <c r="I136" s="45">
        <v>1.39E-3</v>
      </c>
      <c r="J136" s="45">
        <v>1.39E-3</v>
      </c>
      <c r="K136" s="45">
        <v>1.39E-3</v>
      </c>
      <c r="L136" s="45">
        <v>9.8999999999999999E-4</v>
      </c>
      <c r="M136" s="45">
        <v>9.8999999999999999E-4</v>
      </c>
      <c r="N136" s="45">
        <v>9.8999999999999999E-4</v>
      </c>
      <c r="O136" s="45">
        <v>9.8999999999999999E-4</v>
      </c>
      <c r="P136" s="45">
        <v>9.8999999999999999E-4</v>
      </c>
      <c r="Q136" s="45">
        <v>1.6299999999999999E-3</v>
      </c>
      <c r="R136" s="45">
        <v>1.6299999999999999E-3</v>
      </c>
      <c r="S136" s="45">
        <v>1.6299999999999999E-3</v>
      </c>
      <c r="T136" s="45">
        <v>1.6299999999999999E-3</v>
      </c>
      <c r="U136" s="45">
        <v>1.6299999999999999E-3</v>
      </c>
      <c r="V136" s="45">
        <v>2.14E-3</v>
      </c>
      <c r="W136" s="45">
        <v>2.14E-3</v>
      </c>
      <c r="X136" s="45">
        <v>2.14E-3</v>
      </c>
      <c r="Y136" s="45">
        <v>2.14E-3</v>
      </c>
      <c r="Z136" s="45">
        <v>2.14E-3</v>
      </c>
      <c r="AA136" s="45">
        <v>2.4399999999999999E-3</v>
      </c>
      <c r="AB136" s="45">
        <v>2.4399999999999999E-3</v>
      </c>
      <c r="AC136" s="45">
        <v>2.4399999999999999E-3</v>
      </c>
      <c r="AD136" s="45">
        <v>2.4399999999999999E-3</v>
      </c>
      <c r="AE136" s="45">
        <v>2.4399999999999999E-3</v>
      </c>
      <c r="AF136" s="45">
        <v>2.96E-3</v>
      </c>
      <c r="AG136" s="45">
        <v>2.96E-3</v>
      </c>
      <c r="AH136" s="45">
        <v>2.96E-3</v>
      </c>
      <c r="AI136" s="45">
        <v>2.96E-3</v>
      </c>
      <c r="AJ136" s="45">
        <v>2.96E-3</v>
      </c>
      <c r="AK136" s="45">
        <v>3.8700000000000002E-3</v>
      </c>
      <c r="AL136" s="45">
        <v>3.8700000000000002E-3</v>
      </c>
      <c r="AM136" s="45">
        <v>3.8700000000000002E-3</v>
      </c>
      <c r="AN136" s="45">
        <v>3.8700000000000002E-3</v>
      </c>
      <c r="AO136" s="45">
        <v>3.8700000000000002E-3</v>
      </c>
      <c r="AP136" s="45">
        <v>5.1700000000000001E-3</v>
      </c>
      <c r="AQ136" s="45">
        <v>5.1700000000000001E-3</v>
      </c>
      <c r="AR136" s="45">
        <v>5.1700000000000001E-3</v>
      </c>
      <c r="AS136" s="45">
        <v>5.1700000000000001E-3</v>
      </c>
      <c r="AT136" s="45">
        <v>5.1700000000000001E-3</v>
      </c>
      <c r="AU136" s="45">
        <v>7.0600000000000003E-3</v>
      </c>
      <c r="AV136" s="45">
        <v>7.0600000000000003E-3</v>
      </c>
      <c r="AW136" s="45">
        <v>7.0600000000000003E-3</v>
      </c>
      <c r="AX136" s="45">
        <v>7.0600000000000003E-3</v>
      </c>
      <c r="AY136" s="45">
        <v>7.0600000000000003E-3</v>
      </c>
      <c r="AZ136" s="45">
        <v>0.01</v>
      </c>
      <c r="BA136" s="45">
        <v>0.01</v>
      </c>
      <c r="BB136" s="45">
        <v>0.01</v>
      </c>
      <c r="BC136" s="45">
        <v>0.01</v>
      </c>
      <c r="BD136" s="45">
        <v>0.01</v>
      </c>
      <c r="BE136" s="45">
        <v>1.455E-2</v>
      </c>
      <c r="BF136" s="45">
        <v>1.455E-2</v>
      </c>
      <c r="BG136" s="45">
        <v>1.455E-2</v>
      </c>
      <c r="BH136" s="45">
        <v>1.455E-2</v>
      </c>
      <c r="BI136" s="45">
        <v>1.455E-2</v>
      </c>
      <c r="BJ136" s="45">
        <v>2.0920000000000001E-2</v>
      </c>
      <c r="BK136" s="45">
        <v>2.0920000000000001E-2</v>
      </c>
      <c r="BL136" s="45">
        <v>2.0920000000000001E-2</v>
      </c>
      <c r="BM136" s="45">
        <v>2.0920000000000001E-2</v>
      </c>
      <c r="BN136" s="45">
        <v>2.0920000000000001E-2</v>
      </c>
      <c r="BO136" s="45">
        <v>3.2809999999999999E-2</v>
      </c>
      <c r="BP136" s="45">
        <v>3.2809999999999999E-2</v>
      </c>
      <c r="BQ136" s="45">
        <v>3.2809999999999999E-2</v>
      </c>
      <c r="BR136" s="45">
        <v>3.2809999999999999E-2</v>
      </c>
      <c r="BS136" s="45">
        <v>3.2809999999999999E-2</v>
      </c>
      <c r="BT136" s="45">
        <v>5.2940000000000001E-2</v>
      </c>
      <c r="BU136" s="45">
        <v>5.2940000000000001E-2</v>
      </c>
      <c r="BV136" s="45">
        <v>5.2940000000000001E-2</v>
      </c>
      <c r="BW136" s="45">
        <v>5.2940000000000001E-2</v>
      </c>
      <c r="BX136" s="45">
        <v>5.2940000000000001E-2</v>
      </c>
      <c r="BY136" s="45">
        <v>8.4370000000000001E-2</v>
      </c>
      <c r="BZ136" s="45">
        <v>8.4370000000000001E-2</v>
      </c>
      <c r="CA136" s="45">
        <v>8.4370000000000001E-2</v>
      </c>
      <c r="CB136" s="45">
        <v>8.4370000000000001E-2</v>
      </c>
      <c r="CC136" s="45">
        <v>8.4370000000000001E-2</v>
      </c>
      <c r="CD136" s="45">
        <v>0.13272999999999999</v>
      </c>
      <c r="CE136" s="45">
        <v>0.13272999999999999</v>
      </c>
      <c r="CF136" s="45">
        <v>0.13272999999999999</v>
      </c>
      <c r="CG136" s="45">
        <v>0.13272999999999999</v>
      </c>
      <c r="CH136" s="45">
        <v>0.13272999999999999</v>
      </c>
      <c r="CI136" s="45">
        <v>0.20141000000000001</v>
      </c>
      <c r="CJ136" s="45">
        <v>0.20141000000000001</v>
      </c>
      <c r="CK136" s="45">
        <v>0.20141000000000001</v>
      </c>
      <c r="CL136" s="45">
        <v>0.20141000000000001</v>
      </c>
      <c r="CM136" s="45">
        <v>0.20141000000000001</v>
      </c>
      <c r="CN136" s="45">
        <v>0.29479</v>
      </c>
      <c r="CO136" s="45">
        <v>0.29479</v>
      </c>
      <c r="CP136" s="45">
        <v>0.29479</v>
      </c>
      <c r="CQ136" s="45">
        <v>0.29479</v>
      </c>
      <c r="CR136" s="45">
        <v>0.29479</v>
      </c>
      <c r="CS136" s="45">
        <v>0.41616999999999998</v>
      </c>
      <c r="CT136" s="45">
        <v>0.41616999999999998</v>
      </c>
      <c r="CU136" s="45">
        <v>0.41616999999999998</v>
      </c>
      <c r="CV136" s="45">
        <v>0.41616999999999998</v>
      </c>
      <c r="CW136" s="45">
        <v>0.41616999999999998</v>
      </c>
      <c r="CX136" s="45">
        <v>1</v>
      </c>
    </row>
    <row r="137" spans="1:102" ht="14.25" customHeight="1" x14ac:dyDescent="0.3">
      <c r="A137" s="45" t="s">
        <v>392</v>
      </c>
      <c r="B137" s="45">
        <v>1.754E-2</v>
      </c>
      <c r="C137" s="45">
        <v>7.9000000000000001E-4</v>
      </c>
      <c r="D137" s="45">
        <v>7.9000000000000001E-4</v>
      </c>
      <c r="E137" s="45">
        <v>7.9000000000000001E-4</v>
      </c>
      <c r="F137" s="45">
        <v>7.9000000000000001E-4</v>
      </c>
      <c r="G137" s="45">
        <v>2.9999999999999997E-4</v>
      </c>
      <c r="H137" s="45">
        <v>2.9999999999999997E-4</v>
      </c>
      <c r="I137" s="45">
        <v>2.9999999999999997E-4</v>
      </c>
      <c r="J137" s="45">
        <v>2.9999999999999997E-4</v>
      </c>
      <c r="K137" s="45">
        <v>2.9999999999999997E-4</v>
      </c>
      <c r="L137" s="45">
        <v>3.6999999999999999E-4</v>
      </c>
      <c r="M137" s="45">
        <v>3.6999999999999999E-4</v>
      </c>
      <c r="N137" s="45">
        <v>3.6999999999999999E-4</v>
      </c>
      <c r="O137" s="45">
        <v>3.6999999999999999E-4</v>
      </c>
      <c r="P137" s="45">
        <v>3.6999999999999999E-4</v>
      </c>
      <c r="Q137" s="45">
        <v>5.5000000000000003E-4</v>
      </c>
      <c r="R137" s="45">
        <v>5.5000000000000003E-4</v>
      </c>
      <c r="S137" s="45">
        <v>5.5000000000000003E-4</v>
      </c>
      <c r="T137" s="45">
        <v>5.5000000000000003E-4</v>
      </c>
      <c r="U137" s="45">
        <v>5.5000000000000003E-4</v>
      </c>
      <c r="V137" s="45">
        <v>6.2E-4</v>
      </c>
      <c r="W137" s="45">
        <v>6.2E-4</v>
      </c>
      <c r="X137" s="45">
        <v>6.2E-4</v>
      </c>
      <c r="Y137" s="45">
        <v>6.2E-4</v>
      </c>
      <c r="Z137" s="45">
        <v>6.2E-4</v>
      </c>
      <c r="AA137" s="45">
        <v>7.1000000000000002E-4</v>
      </c>
      <c r="AB137" s="45">
        <v>7.1000000000000002E-4</v>
      </c>
      <c r="AC137" s="45">
        <v>7.1000000000000002E-4</v>
      </c>
      <c r="AD137" s="45">
        <v>7.1000000000000002E-4</v>
      </c>
      <c r="AE137" s="45">
        <v>7.1000000000000002E-4</v>
      </c>
      <c r="AF137" s="45">
        <v>9.3000000000000005E-4</v>
      </c>
      <c r="AG137" s="45">
        <v>9.3000000000000005E-4</v>
      </c>
      <c r="AH137" s="45">
        <v>9.3000000000000005E-4</v>
      </c>
      <c r="AI137" s="45">
        <v>9.3000000000000005E-4</v>
      </c>
      <c r="AJ137" s="45">
        <v>9.3000000000000005E-4</v>
      </c>
      <c r="AK137" s="45">
        <v>1.47E-3</v>
      </c>
      <c r="AL137" s="45">
        <v>1.47E-3</v>
      </c>
      <c r="AM137" s="45">
        <v>1.47E-3</v>
      </c>
      <c r="AN137" s="45">
        <v>1.47E-3</v>
      </c>
      <c r="AO137" s="45">
        <v>1.47E-3</v>
      </c>
      <c r="AP137" s="45">
        <v>2.1800000000000001E-3</v>
      </c>
      <c r="AQ137" s="45">
        <v>2.1800000000000001E-3</v>
      </c>
      <c r="AR137" s="45">
        <v>2.1800000000000001E-3</v>
      </c>
      <c r="AS137" s="45">
        <v>2.1800000000000001E-3</v>
      </c>
      <c r="AT137" s="45">
        <v>2.1800000000000001E-3</v>
      </c>
      <c r="AU137" s="45">
        <v>2.96E-3</v>
      </c>
      <c r="AV137" s="45">
        <v>2.96E-3</v>
      </c>
      <c r="AW137" s="45">
        <v>2.96E-3</v>
      </c>
      <c r="AX137" s="45">
        <v>2.96E-3</v>
      </c>
      <c r="AY137" s="45">
        <v>2.96E-3</v>
      </c>
      <c r="AZ137" s="45">
        <v>4.7000000000000002E-3</v>
      </c>
      <c r="BA137" s="45">
        <v>4.7000000000000002E-3</v>
      </c>
      <c r="BB137" s="45">
        <v>4.7000000000000002E-3</v>
      </c>
      <c r="BC137" s="45">
        <v>4.7000000000000002E-3</v>
      </c>
      <c r="BD137" s="45">
        <v>4.7000000000000002E-3</v>
      </c>
      <c r="BE137" s="45">
        <v>6.45E-3</v>
      </c>
      <c r="BF137" s="45">
        <v>6.45E-3</v>
      </c>
      <c r="BG137" s="45">
        <v>6.45E-3</v>
      </c>
      <c r="BH137" s="45">
        <v>6.45E-3</v>
      </c>
      <c r="BI137" s="45">
        <v>6.45E-3</v>
      </c>
      <c r="BJ137" s="45">
        <v>1.112E-2</v>
      </c>
      <c r="BK137" s="45">
        <v>1.112E-2</v>
      </c>
      <c r="BL137" s="45">
        <v>1.112E-2</v>
      </c>
      <c r="BM137" s="45">
        <v>1.112E-2</v>
      </c>
      <c r="BN137" s="45">
        <v>1.112E-2</v>
      </c>
      <c r="BO137" s="45">
        <v>1.6209999999999999E-2</v>
      </c>
      <c r="BP137" s="45">
        <v>1.6209999999999999E-2</v>
      </c>
      <c r="BQ137" s="45">
        <v>1.6209999999999999E-2</v>
      </c>
      <c r="BR137" s="45">
        <v>1.6209999999999999E-2</v>
      </c>
      <c r="BS137" s="45">
        <v>1.6209999999999999E-2</v>
      </c>
      <c r="BT137" s="45">
        <v>2.4060000000000002E-2</v>
      </c>
      <c r="BU137" s="45">
        <v>2.4060000000000002E-2</v>
      </c>
      <c r="BV137" s="45">
        <v>2.4060000000000002E-2</v>
      </c>
      <c r="BW137" s="45">
        <v>2.4060000000000002E-2</v>
      </c>
      <c r="BX137" s="45">
        <v>2.4060000000000002E-2</v>
      </c>
      <c r="BY137" s="45">
        <v>4.1419999999999998E-2</v>
      </c>
      <c r="BZ137" s="45">
        <v>4.1419999999999998E-2</v>
      </c>
      <c r="CA137" s="45">
        <v>4.1419999999999998E-2</v>
      </c>
      <c r="CB137" s="45">
        <v>4.1419999999999998E-2</v>
      </c>
      <c r="CC137" s="45">
        <v>4.1419999999999998E-2</v>
      </c>
      <c r="CD137" s="45">
        <v>6.8229999999999999E-2</v>
      </c>
      <c r="CE137" s="45">
        <v>6.8229999999999999E-2</v>
      </c>
      <c r="CF137" s="45">
        <v>6.8229999999999999E-2</v>
      </c>
      <c r="CG137" s="45">
        <v>6.8229999999999999E-2</v>
      </c>
      <c r="CH137" s="45">
        <v>6.8229999999999999E-2</v>
      </c>
      <c r="CI137" s="45">
        <v>0.11117</v>
      </c>
      <c r="CJ137" s="45">
        <v>0.11117</v>
      </c>
      <c r="CK137" s="45">
        <v>0.11117</v>
      </c>
      <c r="CL137" s="45">
        <v>0.11117</v>
      </c>
      <c r="CM137" s="45">
        <v>0.11117</v>
      </c>
      <c r="CN137" s="45">
        <v>0.17913999999999999</v>
      </c>
      <c r="CO137" s="45">
        <v>0.17913999999999999</v>
      </c>
      <c r="CP137" s="45">
        <v>0.17913999999999999</v>
      </c>
      <c r="CQ137" s="45">
        <v>0.17913999999999999</v>
      </c>
      <c r="CR137" s="45">
        <v>0.17913999999999999</v>
      </c>
      <c r="CS137" s="45">
        <v>0.28549000000000002</v>
      </c>
      <c r="CT137" s="45">
        <v>0.28549000000000002</v>
      </c>
      <c r="CU137" s="45">
        <v>0.28549000000000002</v>
      </c>
      <c r="CV137" s="45">
        <v>0.28549000000000002</v>
      </c>
      <c r="CW137" s="45">
        <v>0.28549000000000002</v>
      </c>
      <c r="CX137" s="45">
        <v>1</v>
      </c>
    </row>
    <row r="138" spans="1:102" ht="14.25" customHeight="1" x14ac:dyDescent="0.3">
      <c r="A138" s="45" t="s">
        <v>394</v>
      </c>
      <c r="B138" s="45">
        <v>1.736E-2</v>
      </c>
      <c r="C138" s="45">
        <v>4.6000000000000001E-4</v>
      </c>
      <c r="D138" s="45">
        <v>4.6000000000000001E-4</v>
      </c>
      <c r="E138" s="45">
        <v>4.6000000000000001E-4</v>
      </c>
      <c r="F138" s="45">
        <v>4.6000000000000001E-4</v>
      </c>
      <c r="G138" s="45">
        <v>3.2000000000000003E-4</v>
      </c>
      <c r="H138" s="45">
        <v>3.2000000000000003E-4</v>
      </c>
      <c r="I138" s="45">
        <v>3.2000000000000003E-4</v>
      </c>
      <c r="J138" s="45">
        <v>3.2000000000000003E-4</v>
      </c>
      <c r="K138" s="45">
        <v>3.2000000000000003E-4</v>
      </c>
      <c r="L138" s="45">
        <v>3.4000000000000002E-4</v>
      </c>
      <c r="M138" s="45">
        <v>3.4000000000000002E-4</v>
      </c>
      <c r="N138" s="45">
        <v>3.4000000000000002E-4</v>
      </c>
      <c r="O138" s="45">
        <v>3.4000000000000002E-4</v>
      </c>
      <c r="P138" s="45">
        <v>3.4000000000000002E-4</v>
      </c>
      <c r="Q138" s="45">
        <v>6.3000000000000003E-4</v>
      </c>
      <c r="R138" s="45">
        <v>6.3000000000000003E-4</v>
      </c>
      <c r="S138" s="45">
        <v>6.3000000000000003E-4</v>
      </c>
      <c r="T138" s="45">
        <v>6.3000000000000003E-4</v>
      </c>
      <c r="U138" s="45">
        <v>6.3000000000000003E-4</v>
      </c>
      <c r="V138" s="45">
        <v>7.7999999999999999E-4</v>
      </c>
      <c r="W138" s="45">
        <v>7.7999999999999999E-4</v>
      </c>
      <c r="X138" s="45">
        <v>7.7999999999999999E-4</v>
      </c>
      <c r="Y138" s="45">
        <v>7.7999999999999999E-4</v>
      </c>
      <c r="Z138" s="45">
        <v>7.7999999999999999E-4</v>
      </c>
      <c r="AA138" s="45">
        <v>7.6000000000000004E-4</v>
      </c>
      <c r="AB138" s="45">
        <v>7.6000000000000004E-4</v>
      </c>
      <c r="AC138" s="45">
        <v>7.6000000000000004E-4</v>
      </c>
      <c r="AD138" s="45">
        <v>7.6000000000000004E-4</v>
      </c>
      <c r="AE138" s="45">
        <v>7.6000000000000004E-4</v>
      </c>
      <c r="AF138" s="45">
        <v>9.7999999999999997E-4</v>
      </c>
      <c r="AG138" s="45">
        <v>9.7999999999999997E-4</v>
      </c>
      <c r="AH138" s="45">
        <v>9.7999999999999997E-4</v>
      </c>
      <c r="AI138" s="45">
        <v>9.7999999999999997E-4</v>
      </c>
      <c r="AJ138" s="45">
        <v>9.7999999999999997E-4</v>
      </c>
      <c r="AK138" s="45">
        <v>1.4599999999999999E-3</v>
      </c>
      <c r="AL138" s="45">
        <v>1.4599999999999999E-3</v>
      </c>
      <c r="AM138" s="45">
        <v>1.4599999999999999E-3</v>
      </c>
      <c r="AN138" s="45">
        <v>1.4599999999999999E-3</v>
      </c>
      <c r="AO138" s="45">
        <v>1.4599999999999999E-3</v>
      </c>
      <c r="AP138" s="45">
        <v>2.0699999999999998E-3</v>
      </c>
      <c r="AQ138" s="45">
        <v>2.0699999999999998E-3</v>
      </c>
      <c r="AR138" s="45">
        <v>2.0699999999999998E-3</v>
      </c>
      <c r="AS138" s="45">
        <v>2.0699999999999998E-3</v>
      </c>
      <c r="AT138" s="45">
        <v>2.0699999999999998E-3</v>
      </c>
      <c r="AU138" s="45">
        <v>2.8800000000000002E-3</v>
      </c>
      <c r="AV138" s="45">
        <v>2.8800000000000002E-3</v>
      </c>
      <c r="AW138" s="45">
        <v>2.8800000000000002E-3</v>
      </c>
      <c r="AX138" s="45">
        <v>2.8800000000000002E-3</v>
      </c>
      <c r="AY138" s="45">
        <v>2.8800000000000002E-3</v>
      </c>
      <c r="AZ138" s="45">
        <v>4.5399999999999998E-3</v>
      </c>
      <c r="BA138" s="45">
        <v>4.5399999999999998E-3</v>
      </c>
      <c r="BB138" s="45">
        <v>4.5399999999999998E-3</v>
      </c>
      <c r="BC138" s="45">
        <v>4.5399999999999998E-3</v>
      </c>
      <c r="BD138" s="45">
        <v>4.5399999999999998E-3</v>
      </c>
      <c r="BE138" s="45">
        <v>6.0800000000000003E-3</v>
      </c>
      <c r="BF138" s="45">
        <v>6.0800000000000003E-3</v>
      </c>
      <c r="BG138" s="45">
        <v>6.0800000000000003E-3</v>
      </c>
      <c r="BH138" s="45">
        <v>6.0800000000000003E-3</v>
      </c>
      <c r="BI138" s="45">
        <v>6.0800000000000003E-3</v>
      </c>
      <c r="BJ138" s="45">
        <v>9.9299999999999996E-3</v>
      </c>
      <c r="BK138" s="45">
        <v>9.9299999999999996E-3</v>
      </c>
      <c r="BL138" s="45">
        <v>9.9299999999999996E-3</v>
      </c>
      <c r="BM138" s="45">
        <v>9.9299999999999996E-3</v>
      </c>
      <c r="BN138" s="45">
        <v>9.9299999999999996E-3</v>
      </c>
      <c r="BO138" s="45">
        <v>1.4019999999999999E-2</v>
      </c>
      <c r="BP138" s="45">
        <v>1.4019999999999999E-2</v>
      </c>
      <c r="BQ138" s="45">
        <v>1.4019999999999999E-2</v>
      </c>
      <c r="BR138" s="45">
        <v>1.4019999999999999E-2</v>
      </c>
      <c r="BS138" s="45">
        <v>1.4019999999999999E-2</v>
      </c>
      <c r="BT138" s="45">
        <v>2.333E-2</v>
      </c>
      <c r="BU138" s="45">
        <v>2.333E-2</v>
      </c>
      <c r="BV138" s="45">
        <v>2.333E-2</v>
      </c>
      <c r="BW138" s="45">
        <v>2.333E-2</v>
      </c>
      <c r="BX138" s="45">
        <v>2.333E-2</v>
      </c>
      <c r="BY138" s="45">
        <v>4.0689999999999997E-2</v>
      </c>
      <c r="BZ138" s="45">
        <v>4.0689999999999997E-2</v>
      </c>
      <c r="CA138" s="45">
        <v>4.0689999999999997E-2</v>
      </c>
      <c r="CB138" s="45">
        <v>4.0689999999999997E-2</v>
      </c>
      <c r="CC138" s="45">
        <v>4.0689999999999997E-2</v>
      </c>
      <c r="CD138" s="45">
        <v>7.6139999999999999E-2</v>
      </c>
      <c r="CE138" s="45">
        <v>7.6139999999999999E-2</v>
      </c>
      <c r="CF138" s="45">
        <v>7.6139999999999999E-2</v>
      </c>
      <c r="CG138" s="45">
        <v>7.6139999999999999E-2</v>
      </c>
      <c r="CH138" s="45">
        <v>7.6139999999999999E-2</v>
      </c>
      <c r="CI138" s="45">
        <v>0.13406000000000001</v>
      </c>
      <c r="CJ138" s="45">
        <v>0.13406000000000001</v>
      </c>
      <c r="CK138" s="45">
        <v>0.13406000000000001</v>
      </c>
      <c r="CL138" s="45">
        <v>0.13406000000000001</v>
      </c>
      <c r="CM138" s="45">
        <v>0.13406000000000001</v>
      </c>
      <c r="CN138" s="45">
        <v>0.22209000000000001</v>
      </c>
      <c r="CO138" s="45">
        <v>0.22209000000000001</v>
      </c>
      <c r="CP138" s="45">
        <v>0.22209000000000001</v>
      </c>
      <c r="CQ138" s="45">
        <v>0.22209000000000001</v>
      </c>
      <c r="CR138" s="45">
        <v>0.22209000000000001</v>
      </c>
      <c r="CS138" s="45">
        <v>0.34617999999999999</v>
      </c>
      <c r="CT138" s="45">
        <v>0.34617999999999999</v>
      </c>
      <c r="CU138" s="45">
        <v>0.34617999999999999</v>
      </c>
      <c r="CV138" s="45">
        <v>0.34617999999999999</v>
      </c>
      <c r="CW138" s="45">
        <v>0.34617999999999999</v>
      </c>
      <c r="CX138" s="45">
        <v>1</v>
      </c>
    </row>
    <row r="139" spans="1:102" ht="14.25" customHeight="1" x14ac:dyDescent="0.3">
      <c r="A139" s="45" t="s">
        <v>396</v>
      </c>
      <c r="B139" s="45">
        <v>2.0693684E-2</v>
      </c>
      <c r="C139" s="45">
        <v>1.3699999999999999E-3</v>
      </c>
      <c r="D139" s="45">
        <v>1.3699999999999999E-3</v>
      </c>
      <c r="E139" s="45">
        <v>1.3699999999999999E-3</v>
      </c>
      <c r="F139" s="45">
        <v>1.3699999999999999E-3</v>
      </c>
      <c r="G139" s="45">
        <v>5.1000000000000004E-4</v>
      </c>
      <c r="H139" s="45">
        <v>5.1000000000000004E-4</v>
      </c>
      <c r="I139" s="45">
        <v>5.1000000000000004E-4</v>
      </c>
      <c r="J139" s="45">
        <v>5.1000000000000004E-4</v>
      </c>
      <c r="K139" s="45">
        <v>5.1000000000000004E-4</v>
      </c>
      <c r="L139" s="45">
        <v>5.9315799999999999E-4</v>
      </c>
      <c r="M139" s="45">
        <v>5.9315799999999999E-4</v>
      </c>
      <c r="N139" s="45">
        <v>5.9315799999999999E-4</v>
      </c>
      <c r="O139" s="45">
        <v>5.9315799999999999E-4</v>
      </c>
      <c r="P139" s="45">
        <v>5.9315799999999999E-4</v>
      </c>
      <c r="Q139" s="45">
        <v>9.81579E-4</v>
      </c>
      <c r="R139" s="45">
        <v>9.81579E-4</v>
      </c>
      <c r="S139" s="45">
        <v>9.81579E-4</v>
      </c>
      <c r="T139" s="45">
        <v>9.81579E-4</v>
      </c>
      <c r="U139" s="45">
        <v>9.81579E-4</v>
      </c>
      <c r="V139" s="45">
        <v>8.9421100000000001E-4</v>
      </c>
      <c r="W139" s="45">
        <v>8.9421100000000001E-4</v>
      </c>
      <c r="X139" s="45">
        <v>8.9421100000000001E-4</v>
      </c>
      <c r="Y139" s="45">
        <v>8.9421100000000001E-4</v>
      </c>
      <c r="Z139" s="45">
        <v>8.9421100000000001E-4</v>
      </c>
      <c r="AA139" s="45">
        <v>1.1073680000000001E-3</v>
      </c>
      <c r="AB139" s="45">
        <v>1.1073680000000001E-3</v>
      </c>
      <c r="AC139" s="45">
        <v>1.1073680000000001E-3</v>
      </c>
      <c r="AD139" s="45">
        <v>1.1073680000000001E-3</v>
      </c>
      <c r="AE139" s="45">
        <v>1.1073680000000001E-3</v>
      </c>
      <c r="AF139" s="45">
        <v>1.6073680000000001E-3</v>
      </c>
      <c r="AG139" s="45">
        <v>1.6073680000000001E-3</v>
      </c>
      <c r="AH139" s="45">
        <v>1.6073680000000001E-3</v>
      </c>
      <c r="AI139" s="45">
        <v>1.6073680000000001E-3</v>
      </c>
      <c r="AJ139" s="45">
        <v>1.6073680000000001E-3</v>
      </c>
      <c r="AK139" s="45">
        <v>1.9905259999999998E-3</v>
      </c>
      <c r="AL139" s="45">
        <v>1.9905259999999998E-3</v>
      </c>
      <c r="AM139" s="45">
        <v>1.9905259999999998E-3</v>
      </c>
      <c r="AN139" s="45">
        <v>1.9905259999999998E-3</v>
      </c>
      <c r="AO139" s="45">
        <v>1.9905259999999998E-3</v>
      </c>
      <c r="AP139" s="45">
        <v>3.283158E-3</v>
      </c>
      <c r="AQ139" s="45">
        <v>3.283158E-3</v>
      </c>
      <c r="AR139" s="45">
        <v>3.283158E-3</v>
      </c>
      <c r="AS139" s="45">
        <v>3.283158E-3</v>
      </c>
      <c r="AT139" s="45">
        <v>3.283158E-3</v>
      </c>
      <c r="AU139" s="45">
        <v>4.5542109999999998E-3</v>
      </c>
      <c r="AV139" s="45">
        <v>4.5542109999999998E-3</v>
      </c>
      <c r="AW139" s="45">
        <v>4.5542109999999998E-3</v>
      </c>
      <c r="AX139" s="45">
        <v>4.5542109999999998E-3</v>
      </c>
      <c r="AY139" s="45">
        <v>4.5542109999999998E-3</v>
      </c>
      <c r="AZ139" s="45">
        <v>6.844737E-3</v>
      </c>
      <c r="BA139" s="45">
        <v>6.844737E-3</v>
      </c>
      <c r="BB139" s="45">
        <v>6.844737E-3</v>
      </c>
      <c r="BC139" s="45">
        <v>6.844737E-3</v>
      </c>
      <c r="BD139" s="45">
        <v>6.844737E-3</v>
      </c>
      <c r="BE139" s="45">
        <v>1.0072105E-2</v>
      </c>
      <c r="BF139" s="45">
        <v>1.0072105E-2</v>
      </c>
      <c r="BG139" s="45">
        <v>1.0072105E-2</v>
      </c>
      <c r="BH139" s="45">
        <v>1.0072105E-2</v>
      </c>
      <c r="BI139" s="45">
        <v>1.0072105E-2</v>
      </c>
      <c r="BJ139" s="45">
        <v>1.6034211E-2</v>
      </c>
      <c r="BK139" s="45">
        <v>1.6034211E-2</v>
      </c>
      <c r="BL139" s="45">
        <v>1.6034211E-2</v>
      </c>
      <c r="BM139" s="45">
        <v>1.6034211E-2</v>
      </c>
      <c r="BN139" s="45">
        <v>1.6034211E-2</v>
      </c>
      <c r="BO139" s="45">
        <v>2.4366315999999999E-2</v>
      </c>
      <c r="BP139" s="45">
        <v>2.4366315999999999E-2</v>
      </c>
      <c r="BQ139" s="45">
        <v>2.4366315999999999E-2</v>
      </c>
      <c r="BR139" s="45">
        <v>2.4366315999999999E-2</v>
      </c>
      <c r="BS139" s="45">
        <v>2.4366315999999999E-2</v>
      </c>
      <c r="BT139" s="45">
        <v>3.6406842000000002E-2</v>
      </c>
      <c r="BU139" s="45">
        <v>3.6406842000000002E-2</v>
      </c>
      <c r="BV139" s="45">
        <v>3.6406842000000002E-2</v>
      </c>
      <c r="BW139" s="45">
        <v>3.6406842000000002E-2</v>
      </c>
      <c r="BX139" s="45">
        <v>3.6406842000000002E-2</v>
      </c>
      <c r="BY139" s="45">
        <v>6.3028421000000001E-2</v>
      </c>
      <c r="BZ139" s="45">
        <v>6.3028421000000001E-2</v>
      </c>
      <c r="CA139" s="45">
        <v>6.3028421000000001E-2</v>
      </c>
      <c r="CB139" s="45">
        <v>6.3028421000000001E-2</v>
      </c>
      <c r="CC139" s="45">
        <v>6.3028421000000001E-2</v>
      </c>
      <c r="CD139" s="45">
        <v>9.6411578999999997E-2</v>
      </c>
      <c r="CE139" s="45">
        <v>9.6411578999999997E-2</v>
      </c>
      <c r="CF139" s="45">
        <v>9.6411578999999997E-2</v>
      </c>
      <c r="CG139" s="45">
        <v>9.6411578999999997E-2</v>
      </c>
      <c r="CH139" s="45">
        <v>9.6411578999999997E-2</v>
      </c>
      <c r="CI139" s="45">
        <v>0.148308947</v>
      </c>
      <c r="CJ139" s="45">
        <v>0.148308947</v>
      </c>
      <c r="CK139" s="45">
        <v>0.148308947</v>
      </c>
      <c r="CL139" s="45">
        <v>0.148308947</v>
      </c>
      <c r="CM139" s="45">
        <v>0.148308947</v>
      </c>
      <c r="CN139" s="45">
        <v>0.225275789</v>
      </c>
      <c r="CO139" s="45">
        <v>0.225275789</v>
      </c>
      <c r="CP139" s="45">
        <v>0.225275789</v>
      </c>
      <c r="CQ139" s="45">
        <v>0.225275789</v>
      </c>
      <c r="CR139" s="45">
        <v>0.225275789</v>
      </c>
      <c r="CS139" s="45">
        <v>0.33575105300000002</v>
      </c>
      <c r="CT139" s="45">
        <v>0.33575105300000002</v>
      </c>
      <c r="CU139" s="45">
        <v>0.33575105300000002</v>
      </c>
      <c r="CV139" s="45">
        <v>0.33575105300000002</v>
      </c>
      <c r="CW139" s="45">
        <v>0.33575105300000002</v>
      </c>
      <c r="CX139" s="45">
        <v>1</v>
      </c>
    </row>
    <row r="140" spans="1:102" ht="14.25" customHeight="1" x14ac:dyDescent="0.3">
      <c r="A140" s="45" t="s">
        <v>398</v>
      </c>
      <c r="B140" s="45">
        <v>9.7912499999999996E-3</v>
      </c>
      <c r="C140" s="45">
        <v>3.5649999999999999E-4</v>
      </c>
      <c r="D140" s="45">
        <v>3.5649999999999999E-4</v>
      </c>
      <c r="E140" s="45">
        <v>3.5649999999999999E-4</v>
      </c>
      <c r="F140" s="45">
        <v>3.5649999999999999E-4</v>
      </c>
      <c r="G140" s="45">
        <v>1.7899999999999999E-4</v>
      </c>
      <c r="H140" s="45">
        <v>1.7899999999999999E-4</v>
      </c>
      <c r="I140" s="45">
        <v>1.7899999999999999E-4</v>
      </c>
      <c r="J140" s="45">
        <v>1.7899999999999999E-4</v>
      </c>
      <c r="K140" s="45">
        <v>1.7899999999999999E-4</v>
      </c>
      <c r="L140" s="45">
        <v>1.8075E-4</v>
      </c>
      <c r="M140" s="45">
        <v>1.8075E-4</v>
      </c>
      <c r="N140" s="45">
        <v>1.8075E-4</v>
      </c>
      <c r="O140" s="45">
        <v>1.8075E-4</v>
      </c>
      <c r="P140" s="45">
        <v>1.8075E-4</v>
      </c>
      <c r="Q140" s="45">
        <v>3.0775000000000003E-4</v>
      </c>
      <c r="R140" s="45">
        <v>3.0775000000000003E-4</v>
      </c>
      <c r="S140" s="45">
        <v>3.0775000000000003E-4</v>
      </c>
      <c r="T140" s="45">
        <v>3.0775000000000003E-4</v>
      </c>
      <c r="U140" s="45">
        <v>3.0775000000000003E-4</v>
      </c>
      <c r="V140" s="45">
        <v>4.2025E-4</v>
      </c>
      <c r="W140" s="45">
        <v>4.2025E-4</v>
      </c>
      <c r="X140" s="45">
        <v>4.2025E-4</v>
      </c>
      <c r="Y140" s="45">
        <v>4.2025E-4</v>
      </c>
      <c r="Z140" s="45">
        <v>4.2025E-4</v>
      </c>
      <c r="AA140" s="45">
        <v>5.2674999999999998E-4</v>
      </c>
      <c r="AB140" s="45">
        <v>5.2674999999999998E-4</v>
      </c>
      <c r="AC140" s="45">
        <v>5.2674999999999998E-4</v>
      </c>
      <c r="AD140" s="45">
        <v>5.2674999999999998E-4</v>
      </c>
      <c r="AE140" s="45">
        <v>5.2674999999999998E-4</v>
      </c>
      <c r="AF140" s="45">
        <v>7.3850000000000001E-4</v>
      </c>
      <c r="AG140" s="45">
        <v>7.3850000000000001E-4</v>
      </c>
      <c r="AH140" s="45">
        <v>7.3850000000000001E-4</v>
      </c>
      <c r="AI140" s="45">
        <v>7.3850000000000001E-4</v>
      </c>
      <c r="AJ140" s="45">
        <v>7.3850000000000001E-4</v>
      </c>
      <c r="AK140" s="45">
        <v>1.0690000000000001E-3</v>
      </c>
      <c r="AL140" s="45">
        <v>1.0690000000000001E-3</v>
      </c>
      <c r="AM140" s="45">
        <v>1.0690000000000001E-3</v>
      </c>
      <c r="AN140" s="45">
        <v>1.0690000000000001E-3</v>
      </c>
      <c r="AO140" s="45">
        <v>1.0690000000000001E-3</v>
      </c>
      <c r="AP140" s="45">
        <v>1.622E-3</v>
      </c>
      <c r="AQ140" s="45">
        <v>1.622E-3</v>
      </c>
      <c r="AR140" s="45">
        <v>1.622E-3</v>
      </c>
      <c r="AS140" s="45">
        <v>1.622E-3</v>
      </c>
      <c r="AT140" s="45">
        <v>1.622E-3</v>
      </c>
      <c r="AU140" s="45">
        <v>2.5685E-3</v>
      </c>
      <c r="AV140" s="45">
        <v>2.5685E-3</v>
      </c>
      <c r="AW140" s="45">
        <v>2.5685E-3</v>
      </c>
      <c r="AX140" s="45">
        <v>2.5685E-3</v>
      </c>
      <c r="AY140" s="45">
        <v>2.5685E-3</v>
      </c>
      <c r="AZ140" s="45">
        <v>4.117E-3</v>
      </c>
      <c r="BA140" s="45">
        <v>4.117E-3</v>
      </c>
      <c r="BB140" s="45">
        <v>4.117E-3</v>
      </c>
      <c r="BC140" s="45">
        <v>4.117E-3</v>
      </c>
      <c r="BD140" s="45">
        <v>4.117E-3</v>
      </c>
      <c r="BE140" s="45">
        <v>6.4475000000000001E-3</v>
      </c>
      <c r="BF140" s="45">
        <v>6.4475000000000001E-3</v>
      </c>
      <c r="BG140" s="45">
        <v>6.4475000000000001E-3</v>
      </c>
      <c r="BH140" s="45">
        <v>6.4475000000000001E-3</v>
      </c>
      <c r="BI140" s="45">
        <v>6.4475000000000001E-3</v>
      </c>
      <c r="BJ140" s="45">
        <v>9.7327500000000001E-3</v>
      </c>
      <c r="BK140" s="45">
        <v>9.7327500000000001E-3</v>
      </c>
      <c r="BL140" s="45">
        <v>9.7327500000000001E-3</v>
      </c>
      <c r="BM140" s="45">
        <v>9.7327500000000001E-3</v>
      </c>
      <c r="BN140" s="45">
        <v>9.7327500000000001E-3</v>
      </c>
      <c r="BO140" s="45">
        <v>1.5950249999999999E-2</v>
      </c>
      <c r="BP140" s="45">
        <v>1.5950249999999999E-2</v>
      </c>
      <c r="BQ140" s="45">
        <v>1.5950249999999999E-2</v>
      </c>
      <c r="BR140" s="45">
        <v>1.5950249999999999E-2</v>
      </c>
      <c r="BS140" s="45">
        <v>1.5950249999999999E-2</v>
      </c>
      <c r="BT140" s="45">
        <v>2.6643500000000001E-2</v>
      </c>
      <c r="BU140" s="45">
        <v>2.6643500000000001E-2</v>
      </c>
      <c r="BV140" s="45">
        <v>2.6643500000000001E-2</v>
      </c>
      <c r="BW140" s="45">
        <v>2.6643500000000001E-2</v>
      </c>
      <c r="BX140" s="45">
        <v>2.6643500000000001E-2</v>
      </c>
      <c r="BY140" s="45">
        <v>4.6877250000000002E-2</v>
      </c>
      <c r="BZ140" s="45">
        <v>4.6877250000000002E-2</v>
      </c>
      <c r="CA140" s="45">
        <v>4.6877250000000002E-2</v>
      </c>
      <c r="CB140" s="45">
        <v>4.6877250000000002E-2</v>
      </c>
      <c r="CC140" s="45">
        <v>4.6877250000000002E-2</v>
      </c>
      <c r="CD140" s="45">
        <v>8.3014249999999998E-2</v>
      </c>
      <c r="CE140" s="45">
        <v>8.3014249999999998E-2</v>
      </c>
      <c r="CF140" s="45">
        <v>8.3014249999999998E-2</v>
      </c>
      <c r="CG140" s="45">
        <v>8.3014249999999998E-2</v>
      </c>
      <c r="CH140" s="45">
        <v>8.3014249999999998E-2</v>
      </c>
      <c r="CI140" s="45">
        <v>0.14132575</v>
      </c>
      <c r="CJ140" s="45">
        <v>0.14132575</v>
      </c>
      <c r="CK140" s="45">
        <v>0.14132575</v>
      </c>
      <c r="CL140" s="45">
        <v>0.14132575</v>
      </c>
      <c r="CM140" s="45">
        <v>0.14132575</v>
      </c>
      <c r="CN140" s="45">
        <v>0.22859225</v>
      </c>
      <c r="CO140" s="45">
        <v>0.22859225</v>
      </c>
      <c r="CP140" s="45">
        <v>0.22859225</v>
      </c>
      <c r="CQ140" s="45">
        <v>0.22859225</v>
      </c>
      <c r="CR140" s="45">
        <v>0.22859225</v>
      </c>
      <c r="CS140" s="45">
        <v>0.34928749999999997</v>
      </c>
      <c r="CT140" s="45">
        <v>0.34928749999999997</v>
      </c>
      <c r="CU140" s="45">
        <v>0.34928749999999997</v>
      </c>
      <c r="CV140" s="45">
        <v>0.34928749999999997</v>
      </c>
      <c r="CW140" s="45">
        <v>0.34928749999999997</v>
      </c>
      <c r="CX140" s="45">
        <v>1</v>
      </c>
    </row>
    <row r="141" spans="1:102" ht="14.25" customHeight="1" x14ac:dyDescent="0.3">
      <c r="A141" s="45" t="s">
        <v>400</v>
      </c>
      <c r="B141" s="45">
        <v>3.0699999999999998E-3</v>
      </c>
      <c r="C141" s="45">
        <v>1.9000000000000001E-4</v>
      </c>
      <c r="D141" s="45">
        <v>1.9000000000000001E-4</v>
      </c>
      <c r="E141" s="45">
        <v>1.9000000000000001E-4</v>
      </c>
      <c r="F141" s="45">
        <v>1.9000000000000001E-4</v>
      </c>
      <c r="G141" s="45">
        <v>1E-4</v>
      </c>
      <c r="H141" s="45">
        <v>1E-4</v>
      </c>
      <c r="I141" s="45">
        <v>1E-4</v>
      </c>
      <c r="J141" s="45">
        <v>1E-4</v>
      </c>
      <c r="K141" s="45">
        <v>1E-4</v>
      </c>
      <c r="L141" s="45">
        <v>1.2E-4</v>
      </c>
      <c r="M141" s="45">
        <v>1.2E-4</v>
      </c>
      <c r="N141" s="45">
        <v>1.2E-4</v>
      </c>
      <c r="O141" s="45">
        <v>1.2E-4</v>
      </c>
      <c r="P141" s="45">
        <v>1.2E-4</v>
      </c>
      <c r="Q141" s="45">
        <v>2.1000000000000001E-4</v>
      </c>
      <c r="R141" s="45">
        <v>2.1000000000000001E-4</v>
      </c>
      <c r="S141" s="45">
        <v>2.1000000000000001E-4</v>
      </c>
      <c r="T141" s="45">
        <v>2.1000000000000001E-4</v>
      </c>
      <c r="U141" s="45">
        <v>2.1000000000000001E-4</v>
      </c>
      <c r="V141" s="45">
        <v>2.9999999999999997E-4</v>
      </c>
      <c r="W141" s="45">
        <v>2.9999999999999997E-4</v>
      </c>
      <c r="X141" s="45">
        <v>2.9999999999999997E-4</v>
      </c>
      <c r="Y141" s="45">
        <v>2.9999999999999997E-4</v>
      </c>
      <c r="Z141" s="45">
        <v>2.9999999999999997E-4</v>
      </c>
      <c r="AA141" s="45">
        <v>2.7999999999999998E-4</v>
      </c>
      <c r="AB141" s="45">
        <v>2.7999999999999998E-4</v>
      </c>
      <c r="AC141" s="45">
        <v>2.7999999999999998E-4</v>
      </c>
      <c r="AD141" s="45">
        <v>2.7999999999999998E-4</v>
      </c>
      <c r="AE141" s="45">
        <v>2.7999999999999998E-4</v>
      </c>
      <c r="AF141" s="45">
        <v>4.4000000000000002E-4</v>
      </c>
      <c r="AG141" s="45">
        <v>4.4000000000000002E-4</v>
      </c>
      <c r="AH141" s="45">
        <v>4.4000000000000002E-4</v>
      </c>
      <c r="AI141" s="45">
        <v>4.4000000000000002E-4</v>
      </c>
      <c r="AJ141" s="45">
        <v>4.4000000000000002E-4</v>
      </c>
      <c r="AK141" s="45">
        <v>8.0000000000000004E-4</v>
      </c>
      <c r="AL141" s="45">
        <v>8.0000000000000004E-4</v>
      </c>
      <c r="AM141" s="45">
        <v>8.0000000000000004E-4</v>
      </c>
      <c r="AN141" s="45">
        <v>8.0000000000000004E-4</v>
      </c>
      <c r="AO141" s="45">
        <v>8.0000000000000004E-4</v>
      </c>
      <c r="AP141" s="45">
        <v>1.17E-3</v>
      </c>
      <c r="AQ141" s="45">
        <v>1.17E-3</v>
      </c>
      <c r="AR141" s="45">
        <v>1.17E-3</v>
      </c>
      <c r="AS141" s="45">
        <v>1.17E-3</v>
      </c>
      <c r="AT141" s="45">
        <v>1.17E-3</v>
      </c>
      <c r="AU141" s="45">
        <v>1.7700000000000001E-3</v>
      </c>
      <c r="AV141" s="45">
        <v>1.7700000000000001E-3</v>
      </c>
      <c r="AW141" s="45">
        <v>1.7700000000000001E-3</v>
      </c>
      <c r="AX141" s="45">
        <v>1.7700000000000001E-3</v>
      </c>
      <c r="AY141" s="45">
        <v>1.7700000000000001E-3</v>
      </c>
      <c r="AZ141" s="45">
        <v>2.6700000000000001E-3</v>
      </c>
      <c r="BA141" s="45">
        <v>2.6700000000000001E-3</v>
      </c>
      <c r="BB141" s="45">
        <v>2.6700000000000001E-3</v>
      </c>
      <c r="BC141" s="45">
        <v>2.6700000000000001E-3</v>
      </c>
      <c r="BD141" s="45">
        <v>2.6700000000000001E-3</v>
      </c>
      <c r="BE141" s="45">
        <v>3.3700000000000002E-3</v>
      </c>
      <c r="BF141" s="45">
        <v>3.3700000000000002E-3</v>
      </c>
      <c r="BG141" s="45">
        <v>3.3700000000000002E-3</v>
      </c>
      <c r="BH141" s="45">
        <v>3.3700000000000002E-3</v>
      </c>
      <c r="BI141" s="45">
        <v>3.3700000000000002E-3</v>
      </c>
      <c r="BJ141" s="45">
        <v>5.3600000000000002E-3</v>
      </c>
      <c r="BK141" s="45">
        <v>5.3600000000000002E-3</v>
      </c>
      <c r="BL141" s="45">
        <v>5.3600000000000002E-3</v>
      </c>
      <c r="BM141" s="45">
        <v>5.3600000000000002E-3</v>
      </c>
      <c r="BN141" s="45">
        <v>5.3600000000000002E-3</v>
      </c>
      <c r="BO141" s="45">
        <v>8.4499999999999992E-3</v>
      </c>
      <c r="BP141" s="45">
        <v>8.4499999999999992E-3</v>
      </c>
      <c r="BQ141" s="45">
        <v>8.4499999999999992E-3</v>
      </c>
      <c r="BR141" s="45">
        <v>8.4499999999999992E-3</v>
      </c>
      <c r="BS141" s="45">
        <v>8.4499999999999992E-3</v>
      </c>
      <c r="BT141" s="45">
        <v>1.485E-2</v>
      </c>
      <c r="BU141" s="45">
        <v>1.485E-2</v>
      </c>
      <c r="BV141" s="45">
        <v>1.485E-2</v>
      </c>
      <c r="BW141" s="45">
        <v>1.485E-2</v>
      </c>
      <c r="BX141" s="45">
        <v>1.485E-2</v>
      </c>
      <c r="BY141" s="45">
        <v>2.8879999999999999E-2</v>
      </c>
      <c r="BZ141" s="45">
        <v>2.8879999999999999E-2</v>
      </c>
      <c r="CA141" s="45">
        <v>2.8879999999999999E-2</v>
      </c>
      <c r="CB141" s="45">
        <v>2.8879999999999999E-2</v>
      </c>
      <c r="CC141" s="45">
        <v>2.8879999999999999E-2</v>
      </c>
      <c r="CD141" s="45">
        <v>6.1280000000000001E-2</v>
      </c>
      <c r="CE141" s="45">
        <v>6.1280000000000001E-2</v>
      </c>
      <c r="CF141" s="45">
        <v>6.1280000000000001E-2</v>
      </c>
      <c r="CG141" s="45">
        <v>6.1280000000000001E-2</v>
      </c>
      <c r="CH141" s="45">
        <v>6.1280000000000001E-2</v>
      </c>
      <c r="CI141" s="45">
        <v>0.11889</v>
      </c>
      <c r="CJ141" s="45">
        <v>0.11889</v>
      </c>
      <c r="CK141" s="45">
        <v>0.11889</v>
      </c>
      <c r="CL141" s="45">
        <v>0.11889</v>
      </c>
      <c r="CM141" s="45">
        <v>0.11889</v>
      </c>
      <c r="CN141" s="45">
        <v>0.21093999999999999</v>
      </c>
      <c r="CO141" s="45">
        <v>0.21093999999999999</v>
      </c>
      <c r="CP141" s="45">
        <v>0.21093999999999999</v>
      </c>
      <c r="CQ141" s="45">
        <v>0.21093999999999999</v>
      </c>
      <c r="CR141" s="45">
        <v>0.21093999999999999</v>
      </c>
      <c r="CS141" s="45">
        <v>0.34223999999999999</v>
      </c>
      <c r="CT141" s="45">
        <v>0.34223999999999999</v>
      </c>
      <c r="CU141" s="45">
        <v>0.34223999999999999</v>
      </c>
      <c r="CV141" s="45">
        <v>0.34223999999999999</v>
      </c>
      <c r="CW141" s="45">
        <v>0.34223999999999999</v>
      </c>
      <c r="CX141" s="45">
        <v>1</v>
      </c>
    </row>
    <row r="142" spans="1:102" ht="14.25" customHeight="1" x14ac:dyDescent="0.3">
      <c r="A142" s="45" t="s">
        <v>402</v>
      </c>
      <c r="B142" s="45">
        <v>7.43E-3</v>
      </c>
      <c r="C142" s="45">
        <v>4.4999999999999999E-4</v>
      </c>
      <c r="D142" s="45">
        <v>4.4999999999999999E-4</v>
      </c>
      <c r="E142" s="45">
        <v>4.4999999999999999E-4</v>
      </c>
      <c r="F142" s="45">
        <v>4.4999999999999999E-4</v>
      </c>
      <c r="G142" s="45">
        <v>1.7000000000000001E-4</v>
      </c>
      <c r="H142" s="45">
        <v>1.7000000000000001E-4</v>
      </c>
      <c r="I142" s="45">
        <v>1.7000000000000001E-4</v>
      </c>
      <c r="J142" s="45">
        <v>1.7000000000000001E-4</v>
      </c>
      <c r="K142" s="45">
        <v>1.7000000000000001E-4</v>
      </c>
      <c r="L142" s="45">
        <v>2.0000000000000001E-4</v>
      </c>
      <c r="M142" s="45">
        <v>2.0000000000000001E-4</v>
      </c>
      <c r="N142" s="45">
        <v>2.0000000000000001E-4</v>
      </c>
      <c r="O142" s="45">
        <v>2.0000000000000001E-4</v>
      </c>
      <c r="P142" s="45">
        <v>2.0000000000000001E-4</v>
      </c>
      <c r="Q142" s="45">
        <v>2.7E-4</v>
      </c>
      <c r="R142" s="45">
        <v>2.7E-4</v>
      </c>
      <c r="S142" s="45">
        <v>2.7E-4</v>
      </c>
      <c r="T142" s="45">
        <v>2.7E-4</v>
      </c>
      <c r="U142" s="45">
        <v>2.7E-4</v>
      </c>
      <c r="V142" s="45">
        <v>2.1000000000000001E-4</v>
      </c>
      <c r="W142" s="45">
        <v>2.1000000000000001E-4</v>
      </c>
      <c r="X142" s="45">
        <v>2.1000000000000001E-4</v>
      </c>
      <c r="Y142" s="45">
        <v>2.1000000000000001E-4</v>
      </c>
      <c r="Z142" s="45">
        <v>2.1000000000000001E-4</v>
      </c>
      <c r="AA142" s="45">
        <v>2.4000000000000001E-4</v>
      </c>
      <c r="AB142" s="45">
        <v>2.4000000000000001E-4</v>
      </c>
      <c r="AC142" s="45">
        <v>2.4000000000000001E-4</v>
      </c>
      <c r="AD142" s="45">
        <v>2.4000000000000001E-4</v>
      </c>
      <c r="AE142" s="45">
        <v>2.4000000000000001E-4</v>
      </c>
      <c r="AF142" s="45">
        <v>2.9999999999999997E-4</v>
      </c>
      <c r="AG142" s="45">
        <v>2.9999999999999997E-4</v>
      </c>
      <c r="AH142" s="45">
        <v>2.9999999999999997E-4</v>
      </c>
      <c r="AI142" s="45">
        <v>2.9999999999999997E-4</v>
      </c>
      <c r="AJ142" s="45">
        <v>2.9999999999999997E-4</v>
      </c>
      <c r="AK142" s="45">
        <v>3.6999999999999999E-4</v>
      </c>
      <c r="AL142" s="45">
        <v>3.6999999999999999E-4</v>
      </c>
      <c r="AM142" s="45">
        <v>3.6999999999999999E-4</v>
      </c>
      <c r="AN142" s="45">
        <v>3.6999999999999999E-4</v>
      </c>
      <c r="AO142" s="45">
        <v>3.6999999999999999E-4</v>
      </c>
      <c r="AP142" s="45">
        <v>7.6000000000000004E-4</v>
      </c>
      <c r="AQ142" s="45">
        <v>7.6000000000000004E-4</v>
      </c>
      <c r="AR142" s="45">
        <v>7.6000000000000004E-4</v>
      </c>
      <c r="AS142" s="45">
        <v>7.6000000000000004E-4</v>
      </c>
      <c r="AT142" s="45">
        <v>7.6000000000000004E-4</v>
      </c>
      <c r="AU142" s="45">
        <v>1.1999999999999999E-3</v>
      </c>
      <c r="AV142" s="45">
        <v>1.1999999999999999E-3</v>
      </c>
      <c r="AW142" s="45">
        <v>1.1999999999999999E-3</v>
      </c>
      <c r="AX142" s="45">
        <v>1.1999999999999999E-3</v>
      </c>
      <c r="AY142" s="45">
        <v>1.1999999999999999E-3</v>
      </c>
      <c r="AZ142" s="45">
        <v>2.1199999999999999E-3</v>
      </c>
      <c r="BA142" s="45">
        <v>2.1199999999999999E-3</v>
      </c>
      <c r="BB142" s="45">
        <v>2.1199999999999999E-3</v>
      </c>
      <c r="BC142" s="45">
        <v>2.1199999999999999E-3</v>
      </c>
      <c r="BD142" s="45">
        <v>2.1199999999999999E-3</v>
      </c>
      <c r="BE142" s="45">
        <v>4.4099999999999999E-3</v>
      </c>
      <c r="BF142" s="45">
        <v>4.4099999999999999E-3</v>
      </c>
      <c r="BG142" s="45">
        <v>4.4099999999999999E-3</v>
      </c>
      <c r="BH142" s="45">
        <v>4.4099999999999999E-3</v>
      </c>
      <c r="BI142" s="45">
        <v>4.4099999999999999E-3</v>
      </c>
      <c r="BJ142" s="45">
        <v>1.11E-2</v>
      </c>
      <c r="BK142" s="45">
        <v>1.11E-2</v>
      </c>
      <c r="BL142" s="45">
        <v>1.11E-2</v>
      </c>
      <c r="BM142" s="45">
        <v>1.11E-2</v>
      </c>
      <c r="BN142" s="45">
        <v>1.11E-2</v>
      </c>
      <c r="BO142" s="45">
        <v>2.1530000000000001E-2</v>
      </c>
      <c r="BP142" s="45">
        <v>2.1530000000000001E-2</v>
      </c>
      <c r="BQ142" s="45">
        <v>2.1530000000000001E-2</v>
      </c>
      <c r="BR142" s="45">
        <v>2.1530000000000001E-2</v>
      </c>
      <c r="BS142" s="45">
        <v>2.1530000000000001E-2</v>
      </c>
      <c r="BT142" s="45">
        <v>3.4020000000000002E-2</v>
      </c>
      <c r="BU142" s="45">
        <v>3.4020000000000002E-2</v>
      </c>
      <c r="BV142" s="45">
        <v>3.4020000000000002E-2</v>
      </c>
      <c r="BW142" s="45">
        <v>3.4020000000000002E-2</v>
      </c>
      <c r="BX142" s="45">
        <v>3.4020000000000002E-2</v>
      </c>
      <c r="BY142" s="45">
        <v>5.1549999999999999E-2</v>
      </c>
      <c r="BZ142" s="45">
        <v>5.1549999999999999E-2</v>
      </c>
      <c r="CA142" s="45">
        <v>5.1549999999999999E-2</v>
      </c>
      <c r="CB142" s="45">
        <v>5.1549999999999999E-2</v>
      </c>
      <c r="CC142" s="45">
        <v>5.1549999999999999E-2</v>
      </c>
      <c r="CD142" s="45">
        <v>8.0329999999999999E-2</v>
      </c>
      <c r="CE142" s="45">
        <v>8.0329999999999999E-2</v>
      </c>
      <c r="CF142" s="45">
        <v>8.0329999999999999E-2</v>
      </c>
      <c r="CG142" s="45">
        <v>8.0329999999999999E-2</v>
      </c>
      <c r="CH142" s="45">
        <v>8.0329999999999999E-2</v>
      </c>
      <c r="CI142" s="45">
        <v>0.12429999999999999</v>
      </c>
      <c r="CJ142" s="45">
        <v>0.12429999999999999</v>
      </c>
      <c r="CK142" s="45">
        <v>0.12429999999999999</v>
      </c>
      <c r="CL142" s="45">
        <v>0.12429999999999999</v>
      </c>
      <c r="CM142" s="45">
        <v>0.12429999999999999</v>
      </c>
      <c r="CN142" s="45">
        <v>0.19234999999999999</v>
      </c>
      <c r="CO142" s="45">
        <v>0.19234999999999999</v>
      </c>
      <c r="CP142" s="45">
        <v>0.19234999999999999</v>
      </c>
      <c r="CQ142" s="45">
        <v>0.19234999999999999</v>
      </c>
      <c r="CR142" s="45">
        <v>0.19234999999999999</v>
      </c>
      <c r="CS142" s="45">
        <v>0.29765000000000003</v>
      </c>
      <c r="CT142" s="45">
        <v>0.29765000000000003</v>
      </c>
      <c r="CU142" s="45">
        <v>0.29765000000000003</v>
      </c>
      <c r="CV142" s="45">
        <v>0.29765000000000003</v>
      </c>
      <c r="CW142" s="45">
        <v>0.29765000000000003</v>
      </c>
      <c r="CX142" s="45">
        <v>1</v>
      </c>
    </row>
    <row r="143" spans="1:102" ht="14.25" customHeight="1" x14ac:dyDescent="0.3">
      <c r="A143" s="45" t="s">
        <v>404</v>
      </c>
      <c r="B143" s="45">
        <v>9.0900000000000009E-3</v>
      </c>
      <c r="C143" s="45">
        <v>4.2999999999999999E-4</v>
      </c>
      <c r="D143" s="45">
        <v>4.2999999999999999E-4</v>
      </c>
      <c r="E143" s="45">
        <v>4.2999999999999999E-4</v>
      </c>
      <c r="F143" s="45">
        <v>4.2999999999999999E-4</v>
      </c>
      <c r="G143" s="45">
        <v>2.1000000000000001E-4</v>
      </c>
      <c r="H143" s="45">
        <v>2.1000000000000001E-4</v>
      </c>
      <c r="I143" s="45">
        <v>2.1000000000000001E-4</v>
      </c>
      <c r="J143" s="45">
        <v>2.1000000000000001E-4</v>
      </c>
      <c r="K143" s="45">
        <v>2.1000000000000001E-4</v>
      </c>
      <c r="L143" s="45">
        <v>2.1000000000000001E-4</v>
      </c>
      <c r="M143" s="45">
        <v>2.1000000000000001E-4</v>
      </c>
      <c r="N143" s="45">
        <v>2.1000000000000001E-4</v>
      </c>
      <c r="O143" s="45">
        <v>2.1000000000000001E-4</v>
      </c>
      <c r="P143" s="45">
        <v>2.1000000000000001E-4</v>
      </c>
      <c r="Q143" s="45">
        <v>3.4000000000000002E-4</v>
      </c>
      <c r="R143" s="45">
        <v>3.4000000000000002E-4</v>
      </c>
      <c r="S143" s="45">
        <v>3.4000000000000002E-4</v>
      </c>
      <c r="T143" s="45">
        <v>3.4000000000000002E-4</v>
      </c>
      <c r="U143" s="45">
        <v>3.4000000000000002E-4</v>
      </c>
      <c r="V143" s="45">
        <v>3.8999999999999999E-4</v>
      </c>
      <c r="W143" s="45">
        <v>3.8999999999999999E-4</v>
      </c>
      <c r="X143" s="45">
        <v>3.8999999999999999E-4</v>
      </c>
      <c r="Y143" s="45">
        <v>3.8999999999999999E-4</v>
      </c>
      <c r="Z143" s="45">
        <v>3.8999999999999999E-4</v>
      </c>
      <c r="AA143" s="45">
        <v>3.6000000000000002E-4</v>
      </c>
      <c r="AB143" s="45">
        <v>3.6000000000000002E-4</v>
      </c>
      <c r="AC143" s="45">
        <v>3.6000000000000002E-4</v>
      </c>
      <c r="AD143" s="45">
        <v>3.6000000000000002E-4</v>
      </c>
      <c r="AE143" s="45">
        <v>3.6000000000000002E-4</v>
      </c>
      <c r="AF143" s="45">
        <v>5.5000000000000003E-4</v>
      </c>
      <c r="AG143" s="45">
        <v>5.5000000000000003E-4</v>
      </c>
      <c r="AH143" s="45">
        <v>5.5000000000000003E-4</v>
      </c>
      <c r="AI143" s="45">
        <v>5.5000000000000003E-4</v>
      </c>
      <c r="AJ143" s="45">
        <v>5.5000000000000003E-4</v>
      </c>
      <c r="AK143" s="45">
        <v>9.3999999999999997E-4</v>
      </c>
      <c r="AL143" s="45">
        <v>9.3999999999999997E-4</v>
      </c>
      <c r="AM143" s="45">
        <v>9.3999999999999997E-4</v>
      </c>
      <c r="AN143" s="45">
        <v>9.3999999999999997E-4</v>
      </c>
      <c r="AO143" s="45">
        <v>9.3999999999999997E-4</v>
      </c>
      <c r="AP143" s="45">
        <v>1.65E-3</v>
      </c>
      <c r="AQ143" s="45">
        <v>1.65E-3</v>
      </c>
      <c r="AR143" s="45">
        <v>1.65E-3</v>
      </c>
      <c r="AS143" s="45">
        <v>1.65E-3</v>
      </c>
      <c r="AT143" s="45">
        <v>1.65E-3</v>
      </c>
      <c r="AU143" s="45">
        <v>3.0500000000000002E-3</v>
      </c>
      <c r="AV143" s="45">
        <v>3.0500000000000002E-3</v>
      </c>
      <c r="AW143" s="45">
        <v>3.0500000000000002E-3</v>
      </c>
      <c r="AX143" s="45">
        <v>3.0500000000000002E-3</v>
      </c>
      <c r="AY143" s="45">
        <v>3.0500000000000002E-3</v>
      </c>
      <c r="AZ143" s="45">
        <v>4.6100000000000004E-3</v>
      </c>
      <c r="BA143" s="45">
        <v>4.6100000000000004E-3</v>
      </c>
      <c r="BB143" s="45">
        <v>4.6100000000000004E-3</v>
      </c>
      <c r="BC143" s="45">
        <v>4.6100000000000004E-3</v>
      </c>
      <c r="BD143" s="45">
        <v>4.6100000000000004E-3</v>
      </c>
      <c r="BE143" s="45">
        <v>7.0600000000000003E-3</v>
      </c>
      <c r="BF143" s="45">
        <v>7.0600000000000003E-3</v>
      </c>
      <c r="BG143" s="45">
        <v>7.0600000000000003E-3</v>
      </c>
      <c r="BH143" s="45">
        <v>7.0600000000000003E-3</v>
      </c>
      <c r="BI143" s="45">
        <v>7.0600000000000003E-3</v>
      </c>
      <c r="BJ143" s="45">
        <v>1.034E-2</v>
      </c>
      <c r="BK143" s="45">
        <v>1.034E-2</v>
      </c>
      <c r="BL143" s="45">
        <v>1.034E-2</v>
      </c>
      <c r="BM143" s="45">
        <v>1.034E-2</v>
      </c>
      <c r="BN143" s="45">
        <v>1.034E-2</v>
      </c>
      <c r="BO143" s="45">
        <v>1.6619999999999999E-2</v>
      </c>
      <c r="BP143" s="45">
        <v>1.6619999999999999E-2</v>
      </c>
      <c r="BQ143" s="45">
        <v>1.6619999999999999E-2</v>
      </c>
      <c r="BR143" s="45">
        <v>1.6619999999999999E-2</v>
      </c>
      <c r="BS143" s="45">
        <v>1.6619999999999999E-2</v>
      </c>
      <c r="BT143" s="45">
        <v>2.835E-2</v>
      </c>
      <c r="BU143" s="45">
        <v>2.835E-2</v>
      </c>
      <c r="BV143" s="45">
        <v>2.835E-2</v>
      </c>
      <c r="BW143" s="45">
        <v>2.835E-2</v>
      </c>
      <c r="BX143" s="45">
        <v>2.835E-2</v>
      </c>
      <c r="BY143" s="45">
        <v>5.0770000000000003E-2</v>
      </c>
      <c r="BZ143" s="45">
        <v>5.0770000000000003E-2</v>
      </c>
      <c r="CA143" s="45">
        <v>5.0770000000000003E-2</v>
      </c>
      <c r="CB143" s="45">
        <v>5.0770000000000003E-2</v>
      </c>
      <c r="CC143" s="45">
        <v>5.0770000000000003E-2</v>
      </c>
      <c r="CD143" s="45">
        <v>9.3340000000000006E-2</v>
      </c>
      <c r="CE143" s="45">
        <v>9.3340000000000006E-2</v>
      </c>
      <c r="CF143" s="45">
        <v>9.3340000000000006E-2</v>
      </c>
      <c r="CG143" s="45">
        <v>9.3340000000000006E-2</v>
      </c>
      <c r="CH143" s="45">
        <v>9.3340000000000006E-2</v>
      </c>
      <c r="CI143" s="45">
        <v>0.16037000000000001</v>
      </c>
      <c r="CJ143" s="45">
        <v>0.16037000000000001</v>
      </c>
      <c r="CK143" s="45">
        <v>0.16037000000000001</v>
      </c>
      <c r="CL143" s="45">
        <v>0.16037000000000001</v>
      </c>
      <c r="CM143" s="45">
        <v>0.16037000000000001</v>
      </c>
      <c r="CN143" s="45">
        <v>0.25752999999999998</v>
      </c>
      <c r="CO143" s="45">
        <v>0.25752999999999998</v>
      </c>
      <c r="CP143" s="45">
        <v>0.25752999999999998</v>
      </c>
      <c r="CQ143" s="45">
        <v>0.25752999999999998</v>
      </c>
      <c r="CR143" s="45">
        <v>0.25752999999999998</v>
      </c>
      <c r="CS143" s="45">
        <v>0.38651999999999997</v>
      </c>
      <c r="CT143" s="45">
        <v>0.38651999999999997</v>
      </c>
      <c r="CU143" s="45">
        <v>0.38651999999999997</v>
      </c>
      <c r="CV143" s="45">
        <v>0.38651999999999997</v>
      </c>
      <c r="CW143" s="45">
        <v>0.38651999999999997</v>
      </c>
      <c r="CX143" s="45">
        <v>1</v>
      </c>
    </row>
    <row r="144" spans="1:102" ht="14.25" customHeight="1" x14ac:dyDescent="0.3">
      <c r="A144" s="45" t="s">
        <v>406</v>
      </c>
      <c r="B144" s="45">
        <v>9.8799999999999999E-3</v>
      </c>
      <c r="C144" s="45">
        <v>2.7999999999999998E-4</v>
      </c>
      <c r="D144" s="45">
        <v>2.7999999999999998E-4</v>
      </c>
      <c r="E144" s="45">
        <v>2.7999999999999998E-4</v>
      </c>
      <c r="F144" s="45">
        <v>2.7999999999999998E-4</v>
      </c>
      <c r="G144" s="45">
        <v>2.4000000000000001E-4</v>
      </c>
      <c r="H144" s="45">
        <v>2.4000000000000001E-4</v>
      </c>
      <c r="I144" s="45">
        <v>2.4000000000000001E-4</v>
      </c>
      <c r="J144" s="45">
        <v>2.4000000000000001E-4</v>
      </c>
      <c r="K144" s="45">
        <v>2.4000000000000001E-4</v>
      </c>
      <c r="L144" s="45">
        <v>2.3000000000000001E-4</v>
      </c>
      <c r="M144" s="45">
        <v>2.3000000000000001E-4</v>
      </c>
      <c r="N144" s="45">
        <v>2.3000000000000001E-4</v>
      </c>
      <c r="O144" s="45">
        <v>2.3000000000000001E-4</v>
      </c>
      <c r="P144" s="45">
        <v>2.3000000000000001E-4</v>
      </c>
      <c r="Q144" s="45">
        <v>5.9999999999999995E-4</v>
      </c>
      <c r="R144" s="45">
        <v>5.9999999999999995E-4</v>
      </c>
      <c r="S144" s="45">
        <v>5.9999999999999995E-4</v>
      </c>
      <c r="T144" s="45">
        <v>5.9999999999999995E-4</v>
      </c>
      <c r="U144" s="45">
        <v>5.9999999999999995E-4</v>
      </c>
      <c r="V144" s="45">
        <v>8.0000000000000004E-4</v>
      </c>
      <c r="W144" s="45">
        <v>8.0000000000000004E-4</v>
      </c>
      <c r="X144" s="45">
        <v>8.0000000000000004E-4</v>
      </c>
      <c r="Y144" s="45">
        <v>8.0000000000000004E-4</v>
      </c>
      <c r="Z144" s="45">
        <v>8.0000000000000004E-4</v>
      </c>
      <c r="AA144" s="45">
        <v>1.3600000000000001E-3</v>
      </c>
      <c r="AB144" s="45">
        <v>1.3600000000000001E-3</v>
      </c>
      <c r="AC144" s="45">
        <v>1.3600000000000001E-3</v>
      </c>
      <c r="AD144" s="45">
        <v>1.3600000000000001E-3</v>
      </c>
      <c r="AE144" s="45">
        <v>1.3600000000000001E-3</v>
      </c>
      <c r="AF144" s="45">
        <v>1.91E-3</v>
      </c>
      <c r="AG144" s="45">
        <v>1.91E-3</v>
      </c>
      <c r="AH144" s="45">
        <v>1.91E-3</v>
      </c>
      <c r="AI144" s="45">
        <v>1.91E-3</v>
      </c>
      <c r="AJ144" s="45">
        <v>1.91E-3</v>
      </c>
      <c r="AK144" s="45">
        <v>2.4499999999999999E-3</v>
      </c>
      <c r="AL144" s="45">
        <v>2.4499999999999999E-3</v>
      </c>
      <c r="AM144" s="45">
        <v>2.4499999999999999E-3</v>
      </c>
      <c r="AN144" s="45">
        <v>2.4499999999999999E-3</v>
      </c>
      <c r="AO144" s="45">
        <v>2.4499999999999999E-3</v>
      </c>
      <c r="AP144" s="45">
        <v>3.2699999999999999E-3</v>
      </c>
      <c r="AQ144" s="45">
        <v>3.2699999999999999E-3</v>
      </c>
      <c r="AR144" s="45">
        <v>3.2699999999999999E-3</v>
      </c>
      <c r="AS144" s="45">
        <v>3.2699999999999999E-3</v>
      </c>
      <c r="AT144" s="45">
        <v>3.2699999999999999E-3</v>
      </c>
      <c r="AU144" s="45">
        <v>4.47E-3</v>
      </c>
      <c r="AV144" s="45">
        <v>4.47E-3</v>
      </c>
      <c r="AW144" s="45">
        <v>4.47E-3</v>
      </c>
      <c r="AX144" s="45">
        <v>4.47E-3</v>
      </c>
      <c r="AY144" s="45">
        <v>4.47E-3</v>
      </c>
      <c r="AZ144" s="45">
        <v>6.43E-3</v>
      </c>
      <c r="BA144" s="45">
        <v>6.43E-3</v>
      </c>
      <c r="BB144" s="45">
        <v>6.43E-3</v>
      </c>
      <c r="BC144" s="45">
        <v>6.43E-3</v>
      </c>
      <c r="BD144" s="45">
        <v>6.43E-3</v>
      </c>
      <c r="BE144" s="45">
        <v>9.92E-3</v>
      </c>
      <c r="BF144" s="45">
        <v>9.92E-3</v>
      </c>
      <c r="BG144" s="45">
        <v>9.92E-3</v>
      </c>
      <c r="BH144" s="45">
        <v>9.92E-3</v>
      </c>
      <c r="BI144" s="45">
        <v>9.92E-3</v>
      </c>
      <c r="BJ144" s="45">
        <v>1.3339999999999999E-2</v>
      </c>
      <c r="BK144" s="45">
        <v>1.3339999999999999E-2</v>
      </c>
      <c r="BL144" s="45">
        <v>1.3339999999999999E-2</v>
      </c>
      <c r="BM144" s="45">
        <v>1.3339999999999999E-2</v>
      </c>
      <c r="BN144" s="45">
        <v>1.3339999999999999E-2</v>
      </c>
      <c r="BO144" s="45">
        <v>2.1080000000000002E-2</v>
      </c>
      <c r="BP144" s="45">
        <v>2.1080000000000002E-2</v>
      </c>
      <c r="BQ144" s="45">
        <v>2.1080000000000002E-2</v>
      </c>
      <c r="BR144" s="45">
        <v>2.1080000000000002E-2</v>
      </c>
      <c r="BS144" s="45">
        <v>2.1080000000000002E-2</v>
      </c>
      <c r="BT144" s="45">
        <v>3.2820000000000002E-2</v>
      </c>
      <c r="BU144" s="45">
        <v>3.2820000000000002E-2</v>
      </c>
      <c r="BV144" s="45">
        <v>3.2820000000000002E-2</v>
      </c>
      <c r="BW144" s="45">
        <v>3.2820000000000002E-2</v>
      </c>
      <c r="BX144" s="45">
        <v>3.2820000000000002E-2</v>
      </c>
      <c r="BY144" s="45">
        <v>5.969E-2</v>
      </c>
      <c r="BZ144" s="45">
        <v>5.969E-2</v>
      </c>
      <c r="CA144" s="45">
        <v>5.969E-2</v>
      </c>
      <c r="CB144" s="45">
        <v>5.969E-2</v>
      </c>
      <c r="CC144" s="45">
        <v>5.969E-2</v>
      </c>
      <c r="CD144" s="45">
        <v>0.10117</v>
      </c>
      <c r="CE144" s="45">
        <v>0.10117</v>
      </c>
      <c r="CF144" s="45">
        <v>0.10117</v>
      </c>
      <c r="CG144" s="45">
        <v>0.10117</v>
      </c>
      <c r="CH144" s="45">
        <v>0.10117</v>
      </c>
      <c r="CI144" s="45">
        <v>0.16391</v>
      </c>
      <c r="CJ144" s="45">
        <v>0.16391</v>
      </c>
      <c r="CK144" s="45">
        <v>0.16391</v>
      </c>
      <c r="CL144" s="45">
        <v>0.16391</v>
      </c>
      <c r="CM144" s="45">
        <v>0.16391</v>
      </c>
      <c r="CN144" s="45">
        <v>0.25385999999999997</v>
      </c>
      <c r="CO144" s="45">
        <v>0.25385999999999997</v>
      </c>
      <c r="CP144" s="45">
        <v>0.25385999999999997</v>
      </c>
      <c r="CQ144" s="45">
        <v>0.25385999999999997</v>
      </c>
      <c r="CR144" s="45">
        <v>0.25385999999999997</v>
      </c>
      <c r="CS144" s="45">
        <v>0.37585000000000002</v>
      </c>
      <c r="CT144" s="45">
        <v>0.37585000000000002</v>
      </c>
      <c r="CU144" s="45">
        <v>0.37585000000000002</v>
      </c>
      <c r="CV144" s="45">
        <v>0.37585000000000002</v>
      </c>
      <c r="CW144" s="45">
        <v>0.37585000000000002</v>
      </c>
      <c r="CX144" s="45">
        <v>1</v>
      </c>
    </row>
    <row r="145" spans="1:102" ht="14.25" customHeight="1" x14ac:dyDescent="0.3">
      <c r="A145" s="45" t="s">
        <v>408</v>
      </c>
      <c r="B145" s="45">
        <v>6.7970000000000003E-2</v>
      </c>
      <c r="C145" s="45">
        <v>9.9799999999999993E-3</v>
      </c>
      <c r="D145" s="45">
        <v>9.9799999999999993E-3</v>
      </c>
      <c r="E145" s="45">
        <v>9.9799999999999993E-3</v>
      </c>
      <c r="F145" s="45">
        <v>9.9799999999999993E-3</v>
      </c>
      <c r="G145" s="45">
        <v>2.16E-3</v>
      </c>
      <c r="H145" s="45">
        <v>2.16E-3</v>
      </c>
      <c r="I145" s="45">
        <v>2.16E-3</v>
      </c>
      <c r="J145" s="45">
        <v>2.16E-3</v>
      </c>
      <c r="K145" s="45">
        <v>2.16E-3</v>
      </c>
      <c r="L145" s="45">
        <v>1.5299999999999999E-3</v>
      </c>
      <c r="M145" s="45">
        <v>1.5299999999999999E-3</v>
      </c>
      <c r="N145" s="45">
        <v>1.5299999999999999E-3</v>
      </c>
      <c r="O145" s="45">
        <v>1.5299999999999999E-3</v>
      </c>
      <c r="P145" s="45">
        <v>1.5299999999999999E-3</v>
      </c>
      <c r="Q145" s="45">
        <v>1.9E-3</v>
      </c>
      <c r="R145" s="45">
        <v>1.9E-3</v>
      </c>
      <c r="S145" s="45">
        <v>1.9E-3</v>
      </c>
      <c r="T145" s="45">
        <v>1.9E-3</v>
      </c>
      <c r="U145" s="45">
        <v>1.9E-3</v>
      </c>
      <c r="V145" s="45">
        <v>2.7000000000000001E-3</v>
      </c>
      <c r="W145" s="45">
        <v>2.7000000000000001E-3</v>
      </c>
      <c r="X145" s="45">
        <v>2.7000000000000001E-3</v>
      </c>
      <c r="Y145" s="45">
        <v>2.7000000000000001E-3</v>
      </c>
      <c r="Z145" s="45">
        <v>2.7000000000000001E-3</v>
      </c>
      <c r="AA145" s="45">
        <v>3.4499999999999999E-3</v>
      </c>
      <c r="AB145" s="45">
        <v>3.4499999999999999E-3</v>
      </c>
      <c r="AC145" s="45">
        <v>3.4499999999999999E-3</v>
      </c>
      <c r="AD145" s="45">
        <v>3.4499999999999999E-3</v>
      </c>
      <c r="AE145" s="45">
        <v>3.4499999999999999E-3</v>
      </c>
      <c r="AF145" s="45">
        <v>4.4600000000000004E-3</v>
      </c>
      <c r="AG145" s="45">
        <v>4.4600000000000004E-3</v>
      </c>
      <c r="AH145" s="45">
        <v>4.4600000000000004E-3</v>
      </c>
      <c r="AI145" s="45">
        <v>4.4600000000000004E-3</v>
      </c>
      <c r="AJ145" s="45">
        <v>4.4600000000000004E-3</v>
      </c>
      <c r="AK145" s="45">
        <v>5.5100000000000001E-3</v>
      </c>
      <c r="AL145" s="45">
        <v>5.5100000000000001E-3</v>
      </c>
      <c r="AM145" s="45">
        <v>5.5100000000000001E-3</v>
      </c>
      <c r="AN145" s="45">
        <v>5.5100000000000001E-3</v>
      </c>
      <c r="AO145" s="45">
        <v>5.5100000000000001E-3</v>
      </c>
      <c r="AP145" s="45">
        <v>6.6499999999999997E-3</v>
      </c>
      <c r="AQ145" s="45">
        <v>6.6499999999999997E-3</v>
      </c>
      <c r="AR145" s="45">
        <v>6.6499999999999997E-3</v>
      </c>
      <c r="AS145" s="45">
        <v>6.6499999999999997E-3</v>
      </c>
      <c r="AT145" s="45">
        <v>6.6499999999999997E-3</v>
      </c>
      <c r="AU145" s="45">
        <v>8.1399999999999997E-3</v>
      </c>
      <c r="AV145" s="45">
        <v>8.1399999999999997E-3</v>
      </c>
      <c r="AW145" s="45">
        <v>8.1399999999999997E-3</v>
      </c>
      <c r="AX145" s="45">
        <v>8.1399999999999997E-3</v>
      </c>
      <c r="AY145" s="45">
        <v>8.1399999999999997E-3</v>
      </c>
      <c r="AZ145" s="45">
        <v>1.093E-2</v>
      </c>
      <c r="BA145" s="45">
        <v>1.093E-2</v>
      </c>
      <c r="BB145" s="45">
        <v>1.093E-2</v>
      </c>
      <c r="BC145" s="45">
        <v>1.093E-2</v>
      </c>
      <c r="BD145" s="45">
        <v>1.093E-2</v>
      </c>
      <c r="BE145" s="45">
        <v>1.593E-2</v>
      </c>
      <c r="BF145" s="45">
        <v>1.593E-2</v>
      </c>
      <c r="BG145" s="45">
        <v>1.593E-2</v>
      </c>
      <c r="BH145" s="45">
        <v>1.593E-2</v>
      </c>
      <c r="BI145" s="45">
        <v>1.593E-2</v>
      </c>
      <c r="BJ145" s="45">
        <v>2.2339999999999999E-2</v>
      </c>
      <c r="BK145" s="45">
        <v>2.2339999999999999E-2</v>
      </c>
      <c r="BL145" s="45">
        <v>2.2339999999999999E-2</v>
      </c>
      <c r="BM145" s="45">
        <v>2.2339999999999999E-2</v>
      </c>
      <c r="BN145" s="45">
        <v>2.2339999999999999E-2</v>
      </c>
      <c r="BO145" s="45">
        <v>3.5319999999999997E-2</v>
      </c>
      <c r="BP145" s="45">
        <v>3.5319999999999997E-2</v>
      </c>
      <c r="BQ145" s="45">
        <v>3.5319999999999997E-2</v>
      </c>
      <c r="BR145" s="45">
        <v>3.5319999999999997E-2</v>
      </c>
      <c r="BS145" s="45">
        <v>3.5319999999999997E-2</v>
      </c>
      <c r="BT145" s="45">
        <v>5.688E-2</v>
      </c>
      <c r="BU145" s="45">
        <v>5.688E-2</v>
      </c>
      <c r="BV145" s="45">
        <v>5.688E-2</v>
      </c>
      <c r="BW145" s="45">
        <v>5.688E-2</v>
      </c>
      <c r="BX145" s="45">
        <v>5.688E-2</v>
      </c>
      <c r="BY145" s="45">
        <v>9.0079999999999993E-2</v>
      </c>
      <c r="BZ145" s="45">
        <v>9.0079999999999993E-2</v>
      </c>
      <c r="CA145" s="45">
        <v>9.0079999999999993E-2</v>
      </c>
      <c r="CB145" s="45">
        <v>9.0079999999999993E-2</v>
      </c>
      <c r="CC145" s="45">
        <v>9.0079999999999993E-2</v>
      </c>
      <c r="CD145" s="45">
        <v>0.13919000000000001</v>
      </c>
      <c r="CE145" s="45">
        <v>0.13919000000000001</v>
      </c>
      <c r="CF145" s="45">
        <v>0.13919000000000001</v>
      </c>
      <c r="CG145" s="45">
        <v>0.13919000000000001</v>
      </c>
      <c r="CH145" s="45">
        <v>0.13919000000000001</v>
      </c>
      <c r="CI145" s="45">
        <v>0.20818999999999999</v>
      </c>
      <c r="CJ145" s="45">
        <v>0.20818999999999999</v>
      </c>
      <c r="CK145" s="45">
        <v>0.20818999999999999</v>
      </c>
      <c r="CL145" s="45">
        <v>0.20818999999999999</v>
      </c>
      <c r="CM145" s="45">
        <v>0.20818999999999999</v>
      </c>
      <c r="CN145" s="45">
        <v>0.30136000000000002</v>
      </c>
      <c r="CO145" s="45">
        <v>0.30136000000000002</v>
      </c>
      <c r="CP145" s="45">
        <v>0.30136000000000002</v>
      </c>
      <c r="CQ145" s="45">
        <v>0.30136000000000002</v>
      </c>
      <c r="CR145" s="45">
        <v>0.30136000000000002</v>
      </c>
      <c r="CS145" s="45">
        <v>0.42208000000000001</v>
      </c>
      <c r="CT145" s="45">
        <v>0.42208000000000001</v>
      </c>
      <c r="CU145" s="45">
        <v>0.42208000000000001</v>
      </c>
      <c r="CV145" s="45">
        <v>0.42208000000000001</v>
      </c>
      <c r="CW145" s="45">
        <v>0.42208000000000001</v>
      </c>
      <c r="CX145" s="45">
        <v>1</v>
      </c>
    </row>
    <row r="146" spans="1:102" ht="14.25" customHeight="1" x14ac:dyDescent="0.3">
      <c r="A146" s="45" t="s">
        <v>410</v>
      </c>
      <c r="B146" s="45">
        <v>1.6713667000000001E-2</v>
      </c>
      <c r="C146" s="45">
        <v>9.1033300000000004E-4</v>
      </c>
      <c r="D146" s="45">
        <v>9.1033300000000004E-4</v>
      </c>
      <c r="E146" s="45">
        <v>9.1033300000000004E-4</v>
      </c>
      <c r="F146" s="45">
        <v>9.1033300000000004E-4</v>
      </c>
      <c r="G146" s="45">
        <v>3.0566700000000003E-4</v>
      </c>
      <c r="H146" s="45">
        <v>3.0566700000000003E-4</v>
      </c>
      <c r="I146" s="45">
        <v>3.0566700000000003E-4</v>
      </c>
      <c r="J146" s="45">
        <v>3.0566700000000003E-4</v>
      </c>
      <c r="K146" s="45">
        <v>3.0566700000000003E-4</v>
      </c>
      <c r="L146" s="45">
        <v>3.2699999999999998E-4</v>
      </c>
      <c r="M146" s="45">
        <v>3.2699999999999998E-4</v>
      </c>
      <c r="N146" s="45">
        <v>3.2699999999999998E-4</v>
      </c>
      <c r="O146" s="45">
        <v>3.2699999999999998E-4</v>
      </c>
      <c r="P146" s="45">
        <v>3.2699999999999998E-4</v>
      </c>
      <c r="Q146" s="45">
        <v>5.5366699999999998E-4</v>
      </c>
      <c r="R146" s="45">
        <v>5.5366699999999998E-4</v>
      </c>
      <c r="S146" s="45">
        <v>5.5366699999999998E-4</v>
      </c>
      <c r="T146" s="45">
        <v>5.5366699999999998E-4</v>
      </c>
      <c r="U146" s="45">
        <v>5.5366699999999998E-4</v>
      </c>
      <c r="V146" s="45">
        <v>7.8866699999999995E-4</v>
      </c>
      <c r="W146" s="45">
        <v>7.8866699999999995E-4</v>
      </c>
      <c r="X146" s="45">
        <v>7.8866699999999995E-4</v>
      </c>
      <c r="Y146" s="45">
        <v>7.8866699999999995E-4</v>
      </c>
      <c r="Z146" s="45">
        <v>7.8866699999999995E-4</v>
      </c>
      <c r="AA146" s="45">
        <v>1.018333E-3</v>
      </c>
      <c r="AB146" s="45">
        <v>1.018333E-3</v>
      </c>
      <c r="AC146" s="45">
        <v>1.018333E-3</v>
      </c>
      <c r="AD146" s="45">
        <v>1.018333E-3</v>
      </c>
      <c r="AE146" s="45">
        <v>1.018333E-3</v>
      </c>
      <c r="AF146" s="45">
        <v>1.351E-3</v>
      </c>
      <c r="AG146" s="45">
        <v>1.351E-3</v>
      </c>
      <c r="AH146" s="45">
        <v>1.351E-3</v>
      </c>
      <c r="AI146" s="45">
        <v>1.351E-3</v>
      </c>
      <c r="AJ146" s="45">
        <v>1.351E-3</v>
      </c>
      <c r="AK146" s="45">
        <v>1.8489999999999999E-3</v>
      </c>
      <c r="AL146" s="45">
        <v>1.8489999999999999E-3</v>
      </c>
      <c r="AM146" s="45">
        <v>1.8489999999999999E-3</v>
      </c>
      <c r="AN146" s="45">
        <v>1.8489999999999999E-3</v>
      </c>
      <c r="AO146" s="45">
        <v>1.8489999999999999E-3</v>
      </c>
      <c r="AP146" s="45">
        <v>2.4580000000000001E-3</v>
      </c>
      <c r="AQ146" s="45">
        <v>2.4580000000000001E-3</v>
      </c>
      <c r="AR146" s="45">
        <v>2.4580000000000001E-3</v>
      </c>
      <c r="AS146" s="45">
        <v>2.4580000000000001E-3</v>
      </c>
      <c r="AT146" s="45">
        <v>2.4580000000000001E-3</v>
      </c>
      <c r="AU146" s="45">
        <v>3.637333E-3</v>
      </c>
      <c r="AV146" s="45">
        <v>3.637333E-3</v>
      </c>
      <c r="AW146" s="45">
        <v>3.637333E-3</v>
      </c>
      <c r="AX146" s="45">
        <v>3.637333E-3</v>
      </c>
      <c r="AY146" s="45">
        <v>3.637333E-3</v>
      </c>
      <c r="AZ146" s="45">
        <v>5.4383330000000001E-3</v>
      </c>
      <c r="BA146" s="45">
        <v>5.4383330000000001E-3</v>
      </c>
      <c r="BB146" s="45">
        <v>5.4383330000000001E-3</v>
      </c>
      <c r="BC146" s="45">
        <v>5.4383330000000001E-3</v>
      </c>
      <c r="BD146" s="45">
        <v>5.4383330000000001E-3</v>
      </c>
      <c r="BE146" s="45">
        <v>7.6373329999999996E-3</v>
      </c>
      <c r="BF146" s="45">
        <v>7.6373329999999996E-3</v>
      </c>
      <c r="BG146" s="45">
        <v>7.6373329999999996E-3</v>
      </c>
      <c r="BH146" s="45">
        <v>7.6373329999999996E-3</v>
      </c>
      <c r="BI146" s="45">
        <v>7.6373329999999996E-3</v>
      </c>
      <c r="BJ146" s="45">
        <v>1.1368333E-2</v>
      </c>
      <c r="BK146" s="45">
        <v>1.1368333E-2</v>
      </c>
      <c r="BL146" s="45">
        <v>1.1368333E-2</v>
      </c>
      <c r="BM146" s="45">
        <v>1.1368333E-2</v>
      </c>
      <c r="BN146" s="45">
        <v>1.1368333E-2</v>
      </c>
      <c r="BO146" s="45">
        <v>1.6976333E-2</v>
      </c>
      <c r="BP146" s="45">
        <v>1.6976333E-2</v>
      </c>
      <c r="BQ146" s="45">
        <v>1.6976333E-2</v>
      </c>
      <c r="BR146" s="45">
        <v>1.6976333E-2</v>
      </c>
      <c r="BS146" s="45">
        <v>1.6976333E-2</v>
      </c>
      <c r="BT146" s="45">
        <v>2.7087666999999999E-2</v>
      </c>
      <c r="BU146" s="45">
        <v>2.7087666999999999E-2</v>
      </c>
      <c r="BV146" s="45">
        <v>2.7087666999999999E-2</v>
      </c>
      <c r="BW146" s="45">
        <v>2.7087666999999999E-2</v>
      </c>
      <c r="BX146" s="45">
        <v>2.7087666999999999E-2</v>
      </c>
      <c r="BY146" s="45">
        <v>4.3817666999999998E-2</v>
      </c>
      <c r="BZ146" s="45">
        <v>4.3817666999999998E-2</v>
      </c>
      <c r="CA146" s="45">
        <v>4.3817666999999998E-2</v>
      </c>
      <c r="CB146" s="45">
        <v>4.3817666999999998E-2</v>
      </c>
      <c r="CC146" s="45">
        <v>4.3817666999999998E-2</v>
      </c>
      <c r="CD146" s="45">
        <v>7.3869000000000004E-2</v>
      </c>
      <c r="CE146" s="45">
        <v>7.3869000000000004E-2</v>
      </c>
      <c r="CF146" s="45">
        <v>7.3869000000000004E-2</v>
      </c>
      <c r="CG146" s="45">
        <v>7.3869000000000004E-2</v>
      </c>
      <c r="CH146" s="45">
        <v>7.3869000000000004E-2</v>
      </c>
      <c r="CI146" s="45">
        <v>0.122025333</v>
      </c>
      <c r="CJ146" s="45">
        <v>0.122025333</v>
      </c>
      <c r="CK146" s="45">
        <v>0.122025333</v>
      </c>
      <c r="CL146" s="45">
        <v>0.122025333</v>
      </c>
      <c r="CM146" s="45">
        <v>0.122025333</v>
      </c>
      <c r="CN146" s="45">
        <v>0.19647200000000001</v>
      </c>
      <c r="CO146" s="45">
        <v>0.19647200000000001</v>
      </c>
      <c r="CP146" s="45">
        <v>0.19647200000000001</v>
      </c>
      <c r="CQ146" s="45">
        <v>0.19647200000000001</v>
      </c>
      <c r="CR146" s="45">
        <v>0.19647200000000001</v>
      </c>
      <c r="CS146" s="45">
        <v>0.30780433299999999</v>
      </c>
      <c r="CT146" s="45">
        <v>0.30780433299999999</v>
      </c>
      <c r="CU146" s="45">
        <v>0.30780433299999999</v>
      </c>
      <c r="CV146" s="45">
        <v>0.30780433299999999</v>
      </c>
      <c r="CW146" s="45">
        <v>0.30780433299999999</v>
      </c>
      <c r="CX146" s="45">
        <v>1</v>
      </c>
    </row>
    <row r="147" spans="1:102" ht="14.25" customHeight="1" x14ac:dyDescent="0.3">
      <c r="A147" s="45" t="s">
        <v>412</v>
      </c>
      <c r="B147" s="45">
        <v>1.6713667000000001E-2</v>
      </c>
      <c r="C147" s="45">
        <v>9.1033300000000004E-4</v>
      </c>
      <c r="D147" s="45">
        <v>9.1033300000000004E-4</v>
      </c>
      <c r="E147" s="45">
        <v>9.1033300000000004E-4</v>
      </c>
      <c r="F147" s="45">
        <v>9.1033300000000004E-4</v>
      </c>
      <c r="G147" s="45">
        <v>3.0566700000000003E-4</v>
      </c>
      <c r="H147" s="45">
        <v>3.0566700000000003E-4</v>
      </c>
      <c r="I147" s="45">
        <v>3.0566700000000003E-4</v>
      </c>
      <c r="J147" s="45">
        <v>3.0566700000000003E-4</v>
      </c>
      <c r="K147" s="45">
        <v>3.0566700000000003E-4</v>
      </c>
      <c r="L147" s="45">
        <v>3.2699999999999998E-4</v>
      </c>
      <c r="M147" s="45">
        <v>3.2699999999999998E-4</v>
      </c>
      <c r="N147" s="45">
        <v>3.2699999999999998E-4</v>
      </c>
      <c r="O147" s="45">
        <v>3.2699999999999998E-4</v>
      </c>
      <c r="P147" s="45">
        <v>3.2699999999999998E-4</v>
      </c>
      <c r="Q147" s="45">
        <v>5.5366699999999998E-4</v>
      </c>
      <c r="R147" s="45">
        <v>5.5366699999999998E-4</v>
      </c>
      <c r="S147" s="45">
        <v>5.5366699999999998E-4</v>
      </c>
      <c r="T147" s="45">
        <v>5.5366699999999998E-4</v>
      </c>
      <c r="U147" s="45">
        <v>5.5366699999999998E-4</v>
      </c>
      <c r="V147" s="45">
        <v>7.8866699999999995E-4</v>
      </c>
      <c r="W147" s="45">
        <v>7.8866699999999995E-4</v>
      </c>
      <c r="X147" s="45">
        <v>7.8866699999999995E-4</v>
      </c>
      <c r="Y147" s="45">
        <v>7.8866699999999995E-4</v>
      </c>
      <c r="Z147" s="45">
        <v>7.8866699999999995E-4</v>
      </c>
      <c r="AA147" s="45">
        <v>1.018333E-3</v>
      </c>
      <c r="AB147" s="45">
        <v>1.018333E-3</v>
      </c>
      <c r="AC147" s="45">
        <v>1.018333E-3</v>
      </c>
      <c r="AD147" s="45">
        <v>1.018333E-3</v>
      </c>
      <c r="AE147" s="45">
        <v>1.018333E-3</v>
      </c>
      <c r="AF147" s="45">
        <v>1.351E-3</v>
      </c>
      <c r="AG147" s="45">
        <v>1.351E-3</v>
      </c>
      <c r="AH147" s="45">
        <v>1.351E-3</v>
      </c>
      <c r="AI147" s="45">
        <v>1.351E-3</v>
      </c>
      <c r="AJ147" s="45">
        <v>1.351E-3</v>
      </c>
      <c r="AK147" s="45">
        <v>1.8489999999999999E-3</v>
      </c>
      <c r="AL147" s="45">
        <v>1.8489999999999999E-3</v>
      </c>
      <c r="AM147" s="45">
        <v>1.8489999999999999E-3</v>
      </c>
      <c r="AN147" s="45">
        <v>1.8489999999999999E-3</v>
      </c>
      <c r="AO147" s="45">
        <v>1.8489999999999999E-3</v>
      </c>
      <c r="AP147" s="45">
        <v>2.4580000000000001E-3</v>
      </c>
      <c r="AQ147" s="45">
        <v>2.4580000000000001E-3</v>
      </c>
      <c r="AR147" s="45">
        <v>2.4580000000000001E-3</v>
      </c>
      <c r="AS147" s="45">
        <v>2.4580000000000001E-3</v>
      </c>
      <c r="AT147" s="45">
        <v>2.4580000000000001E-3</v>
      </c>
      <c r="AU147" s="45">
        <v>3.637333E-3</v>
      </c>
      <c r="AV147" s="45">
        <v>3.637333E-3</v>
      </c>
      <c r="AW147" s="45">
        <v>3.637333E-3</v>
      </c>
      <c r="AX147" s="45">
        <v>3.637333E-3</v>
      </c>
      <c r="AY147" s="45">
        <v>3.637333E-3</v>
      </c>
      <c r="AZ147" s="45">
        <v>5.4383330000000001E-3</v>
      </c>
      <c r="BA147" s="45">
        <v>5.4383330000000001E-3</v>
      </c>
      <c r="BB147" s="45">
        <v>5.4383330000000001E-3</v>
      </c>
      <c r="BC147" s="45">
        <v>5.4383330000000001E-3</v>
      </c>
      <c r="BD147" s="45">
        <v>5.4383330000000001E-3</v>
      </c>
      <c r="BE147" s="45">
        <v>7.6373329999999996E-3</v>
      </c>
      <c r="BF147" s="45">
        <v>7.6373329999999996E-3</v>
      </c>
      <c r="BG147" s="45">
        <v>7.6373329999999996E-3</v>
      </c>
      <c r="BH147" s="45">
        <v>7.6373329999999996E-3</v>
      </c>
      <c r="BI147" s="45">
        <v>7.6373329999999996E-3</v>
      </c>
      <c r="BJ147" s="45">
        <v>1.1368333E-2</v>
      </c>
      <c r="BK147" s="45">
        <v>1.1368333E-2</v>
      </c>
      <c r="BL147" s="45">
        <v>1.1368333E-2</v>
      </c>
      <c r="BM147" s="45">
        <v>1.1368333E-2</v>
      </c>
      <c r="BN147" s="45">
        <v>1.1368333E-2</v>
      </c>
      <c r="BO147" s="45">
        <v>1.6976333E-2</v>
      </c>
      <c r="BP147" s="45">
        <v>1.6976333E-2</v>
      </c>
      <c r="BQ147" s="45">
        <v>1.6976333E-2</v>
      </c>
      <c r="BR147" s="45">
        <v>1.6976333E-2</v>
      </c>
      <c r="BS147" s="45">
        <v>1.6976333E-2</v>
      </c>
      <c r="BT147" s="45">
        <v>2.7087666999999999E-2</v>
      </c>
      <c r="BU147" s="45">
        <v>2.7087666999999999E-2</v>
      </c>
      <c r="BV147" s="45">
        <v>2.7087666999999999E-2</v>
      </c>
      <c r="BW147" s="45">
        <v>2.7087666999999999E-2</v>
      </c>
      <c r="BX147" s="45">
        <v>2.7087666999999999E-2</v>
      </c>
      <c r="BY147" s="45">
        <v>4.3817666999999998E-2</v>
      </c>
      <c r="BZ147" s="45">
        <v>4.3817666999999998E-2</v>
      </c>
      <c r="CA147" s="45">
        <v>4.3817666999999998E-2</v>
      </c>
      <c r="CB147" s="45">
        <v>4.3817666999999998E-2</v>
      </c>
      <c r="CC147" s="45">
        <v>4.3817666999999998E-2</v>
      </c>
      <c r="CD147" s="45">
        <v>7.3869000000000004E-2</v>
      </c>
      <c r="CE147" s="45">
        <v>7.3869000000000004E-2</v>
      </c>
      <c r="CF147" s="45">
        <v>7.3869000000000004E-2</v>
      </c>
      <c r="CG147" s="45">
        <v>7.3869000000000004E-2</v>
      </c>
      <c r="CH147" s="45">
        <v>7.3869000000000004E-2</v>
      </c>
      <c r="CI147" s="45">
        <v>0.122025333</v>
      </c>
      <c r="CJ147" s="45">
        <v>0.122025333</v>
      </c>
      <c r="CK147" s="45">
        <v>0.122025333</v>
      </c>
      <c r="CL147" s="45">
        <v>0.122025333</v>
      </c>
      <c r="CM147" s="45">
        <v>0.122025333</v>
      </c>
      <c r="CN147" s="45">
        <v>0.19647200000000001</v>
      </c>
      <c r="CO147" s="45">
        <v>0.19647200000000001</v>
      </c>
      <c r="CP147" s="45">
        <v>0.19647200000000001</v>
      </c>
      <c r="CQ147" s="45">
        <v>0.19647200000000001</v>
      </c>
      <c r="CR147" s="45">
        <v>0.19647200000000001</v>
      </c>
      <c r="CS147" s="45">
        <v>0.30780433299999999</v>
      </c>
      <c r="CT147" s="45">
        <v>0.30780433299999999</v>
      </c>
      <c r="CU147" s="45">
        <v>0.30780433299999999</v>
      </c>
      <c r="CV147" s="45">
        <v>0.30780433299999999</v>
      </c>
      <c r="CW147" s="45">
        <v>0.30780433299999999</v>
      </c>
      <c r="CX147" s="45">
        <v>1</v>
      </c>
    </row>
    <row r="148" spans="1:102" ht="14.25" customHeight="1" x14ac:dyDescent="0.3">
      <c r="A148" s="45" t="s">
        <v>414</v>
      </c>
      <c r="B148" s="45">
        <v>1.0580000000000001E-2</v>
      </c>
      <c r="C148" s="45">
        <v>3.3E-4</v>
      </c>
      <c r="D148" s="45">
        <v>3.3E-4</v>
      </c>
      <c r="E148" s="45">
        <v>3.3E-4</v>
      </c>
      <c r="F148" s="45">
        <v>3.3E-4</v>
      </c>
      <c r="G148" s="45">
        <v>1.9000000000000001E-4</v>
      </c>
      <c r="H148" s="45">
        <v>1.9000000000000001E-4</v>
      </c>
      <c r="I148" s="45">
        <v>1.9000000000000001E-4</v>
      </c>
      <c r="J148" s="45">
        <v>1.9000000000000001E-4</v>
      </c>
      <c r="K148" s="45">
        <v>1.9000000000000001E-4</v>
      </c>
      <c r="L148" s="45">
        <v>5.1999999999999995E-4</v>
      </c>
      <c r="M148" s="45">
        <v>5.1999999999999995E-4</v>
      </c>
      <c r="N148" s="45">
        <v>5.1999999999999995E-4</v>
      </c>
      <c r="O148" s="45">
        <v>5.1999999999999995E-4</v>
      </c>
      <c r="P148" s="45">
        <v>5.1999999999999995E-4</v>
      </c>
      <c r="Q148" s="45">
        <v>2.4000000000000001E-4</v>
      </c>
      <c r="R148" s="45">
        <v>2.4000000000000001E-4</v>
      </c>
      <c r="S148" s="45">
        <v>2.4000000000000001E-4</v>
      </c>
      <c r="T148" s="45">
        <v>2.4000000000000001E-4</v>
      </c>
      <c r="U148" s="45">
        <v>2.4000000000000001E-4</v>
      </c>
      <c r="V148" s="45">
        <v>5.5999999999999995E-4</v>
      </c>
      <c r="W148" s="45">
        <v>5.5999999999999995E-4</v>
      </c>
      <c r="X148" s="45">
        <v>5.5999999999999995E-4</v>
      </c>
      <c r="Y148" s="45">
        <v>5.5999999999999995E-4</v>
      </c>
      <c r="Z148" s="45">
        <v>5.5999999999999995E-4</v>
      </c>
      <c r="AA148" s="45">
        <v>5.9000000000000003E-4</v>
      </c>
      <c r="AB148" s="45">
        <v>5.9000000000000003E-4</v>
      </c>
      <c r="AC148" s="45">
        <v>5.9000000000000003E-4</v>
      </c>
      <c r="AD148" s="45">
        <v>5.9000000000000003E-4</v>
      </c>
      <c r="AE148" s="45">
        <v>5.9000000000000003E-4</v>
      </c>
      <c r="AF148" s="45">
        <v>1.3500000000000001E-3</v>
      </c>
      <c r="AG148" s="45">
        <v>1.3500000000000001E-3</v>
      </c>
      <c r="AH148" s="45">
        <v>1.3500000000000001E-3</v>
      </c>
      <c r="AI148" s="45">
        <v>1.3500000000000001E-3</v>
      </c>
      <c r="AJ148" s="45">
        <v>1.3500000000000001E-3</v>
      </c>
      <c r="AK148" s="45">
        <v>1.8E-3</v>
      </c>
      <c r="AL148" s="45">
        <v>1.8E-3</v>
      </c>
      <c r="AM148" s="45">
        <v>1.8E-3</v>
      </c>
      <c r="AN148" s="45">
        <v>1.8E-3</v>
      </c>
      <c r="AO148" s="45">
        <v>1.8E-3</v>
      </c>
      <c r="AP148" s="45">
        <v>2.4099999999999998E-3</v>
      </c>
      <c r="AQ148" s="45">
        <v>2.4099999999999998E-3</v>
      </c>
      <c r="AR148" s="45">
        <v>2.4099999999999998E-3</v>
      </c>
      <c r="AS148" s="45">
        <v>2.4099999999999998E-3</v>
      </c>
      <c r="AT148" s="45">
        <v>2.4099999999999998E-3</v>
      </c>
      <c r="AU148" s="45">
        <v>3.79E-3</v>
      </c>
      <c r="AV148" s="45">
        <v>3.79E-3</v>
      </c>
      <c r="AW148" s="45">
        <v>3.79E-3</v>
      </c>
      <c r="AX148" s="45">
        <v>3.79E-3</v>
      </c>
      <c r="AY148" s="45">
        <v>3.79E-3</v>
      </c>
      <c r="AZ148" s="45">
        <v>4.9699999999999996E-3</v>
      </c>
      <c r="BA148" s="45">
        <v>4.9699999999999996E-3</v>
      </c>
      <c r="BB148" s="45">
        <v>4.9699999999999996E-3</v>
      </c>
      <c r="BC148" s="45">
        <v>4.9699999999999996E-3</v>
      </c>
      <c r="BD148" s="45">
        <v>4.9699999999999996E-3</v>
      </c>
      <c r="BE148" s="45">
        <v>7.6800000000000002E-3</v>
      </c>
      <c r="BF148" s="45">
        <v>7.6800000000000002E-3</v>
      </c>
      <c r="BG148" s="45">
        <v>7.6800000000000002E-3</v>
      </c>
      <c r="BH148" s="45">
        <v>7.6800000000000002E-3</v>
      </c>
      <c r="BI148" s="45">
        <v>7.6800000000000002E-3</v>
      </c>
      <c r="BJ148" s="45">
        <v>1.325E-2</v>
      </c>
      <c r="BK148" s="45">
        <v>1.325E-2</v>
      </c>
      <c r="BL148" s="45">
        <v>1.325E-2</v>
      </c>
      <c r="BM148" s="45">
        <v>1.325E-2</v>
      </c>
      <c r="BN148" s="45">
        <v>1.325E-2</v>
      </c>
      <c r="BO148" s="45">
        <v>1.6650000000000002E-2</v>
      </c>
      <c r="BP148" s="45">
        <v>1.6650000000000002E-2</v>
      </c>
      <c r="BQ148" s="45">
        <v>1.6650000000000002E-2</v>
      </c>
      <c r="BR148" s="45">
        <v>1.6650000000000002E-2</v>
      </c>
      <c r="BS148" s="45">
        <v>1.6650000000000002E-2</v>
      </c>
      <c r="BT148" s="45">
        <v>2.954E-2</v>
      </c>
      <c r="BU148" s="45">
        <v>2.954E-2</v>
      </c>
      <c r="BV148" s="45">
        <v>2.954E-2</v>
      </c>
      <c r="BW148" s="45">
        <v>2.954E-2</v>
      </c>
      <c r="BX148" s="45">
        <v>2.954E-2</v>
      </c>
      <c r="BY148" s="45">
        <v>5.2560000000000003E-2</v>
      </c>
      <c r="BZ148" s="45">
        <v>5.2560000000000003E-2</v>
      </c>
      <c r="CA148" s="45">
        <v>5.2560000000000003E-2</v>
      </c>
      <c r="CB148" s="45">
        <v>5.2560000000000003E-2</v>
      </c>
      <c r="CC148" s="45">
        <v>5.2560000000000003E-2</v>
      </c>
      <c r="CD148" s="45">
        <v>9.5750000000000002E-2</v>
      </c>
      <c r="CE148" s="45">
        <v>9.5750000000000002E-2</v>
      </c>
      <c r="CF148" s="45">
        <v>9.5750000000000002E-2</v>
      </c>
      <c r="CG148" s="45">
        <v>9.5750000000000002E-2</v>
      </c>
      <c r="CH148" s="45">
        <v>9.5750000000000002E-2</v>
      </c>
      <c r="CI148" s="45">
        <v>0.16327</v>
      </c>
      <c r="CJ148" s="45">
        <v>0.16327</v>
      </c>
      <c r="CK148" s="45">
        <v>0.16327</v>
      </c>
      <c r="CL148" s="45">
        <v>0.16327</v>
      </c>
      <c r="CM148" s="45">
        <v>0.16327</v>
      </c>
      <c r="CN148" s="45">
        <v>0.26058999999999999</v>
      </c>
      <c r="CO148" s="45">
        <v>0.26058999999999999</v>
      </c>
      <c r="CP148" s="45">
        <v>0.26058999999999999</v>
      </c>
      <c r="CQ148" s="45">
        <v>0.26058999999999999</v>
      </c>
      <c r="CR148" s="45">
        <v>0.26058999999999999</v>
      </c>
      <c r="CS148" s="45">
        <v>0.38930999999999999</v>
      </c>
      <c r="CT148" s="45">
        <v>0.38930999999999999</v>
      </c>
      <c r="CU148" s="45">
        <v>0.38930999999999999</v>
      </c>
      <c r="CV148" s="45">
        <v>0.38930999999999999</v>
      </c>
      <c r="CW148" s="45">
        <v>0.38930999999999999</v>
      </c>
      <c r="CX148" s="45">
        <v>1</v>
      </c>
    </row>
    <row r="149" spans="1:102" ht="14.25" customHeight="1" x14ac:dyDescent="0.3">
      <c r="A149" s="45" t="s">
        <v>416</v>
      </c>
      <c r="B149" s="45">
        <v>8.0000000000000002E-3</v>
      </c>
      <c r="C149" s="45">
        <v>1.5100000000000001E-3</v>
      </c>
      <c r="D149" s="45">
        <v>1.5100000000000001E-3</v>
      </c>
      <c r="E149" s="45">
        <v>1.5100000000000001E-3</v>
      </c>
      <c r="F149" s="45">
        <v>1.5100000000000001E-3</v>
      </c>
      <c r="G149" s="45">
        <v>3.8999999999999999E-4</v>
      </c>
      <c r="H149" s="45">
        <v>3.8999999999999999E-4</v>
      </c>
      <c r="I149" s="45">
        <v>3.8999999999999999E-4</v>
      </c>
      <c r="J149" s="45">
        <v>3.8999999999999999E-4</v>
      </c>
      <c r="K149" s="45">
        <v>3.8999999999999999E-4</v>
      </c>
      <c r="L149" s="45">
        <v>3.8999999999999999E-4</v>
      </c>
      <c r="M149" s="45">
        <v>3.8999999999999999E-4</v>
      </c>
      <c r="N149" s="45">
        <v>3.8999999999999999E-4</v>
      </c>
      <c r="O149" s="45">
        <v>3.8999999999999999E-4</v>
      </c>
      <c r="P149" s="45">
        <v>3.8999999999999999E-4</v>
      </c>
      <c r="Q149" s="45">
        <v>7.7999999999999999E-4</v>
      </c>
      <c r="R149" s="45">
        <v>7.7999999999999999E-4</v>
      </c>
      <c r="S149" s="45">
        <v>7.7999999999999999E-4</v>
      </c>
      <c r="T149" s="45">
        <v>7.7999999999999999E-4</v>
      </c>
      <c r="U149" s="45">
        <v>7.7999999999999999E-4</v>
      </c>
      <c r="V149" s="45">
        <v>1E-3</v>
      </c>
      <c r="W149" s="45">
        <v>1E-3</v>
      </c>
      <c r="X149" s="45">
        <v>1E-3</v>
      </c>
      <c r="Y149" s="45">
        <v>1E-3</v>
      </c>
      <c r="Z149" s="45">
        <v>1E-3</v>
      </c>
      <c r="AA149" s="45">
        <v>1.16E-3</v>
      </c>
      <c r="AB149" s="45">
        <v>1.16E-3</v>
      </c>
      <c r="AC149" s="45">
        <v>1.16E-3</v>
      </c>
      <c r="AD149" s="45">
        <v>1.16E-3</v>
      </c>
      <c r="AE149" s="45">
        <v>1.16E-3</v>
      </c>
      <c r="AF149" s="45">
        <v>1.57E-3</v>
      </c>
      <c r="AG149" s="45">
        <v>1.57E-3</v>
      </c>
      <c r="AH149" s="45">
        <v>1.57E-3</v>
      </c>
      <c r="AI149" s="45">
        <v>1.57E-3</v>
      </c>
      <c r="AJ149" s="45">
        <v>1.57E-3</v>
      </c>
      <c r="AK149" s="45">
        <v>2.3500000000000001E-3</v>
      </c>
      <c r="AL149" s="45">
        <v>2.3500000000000001E-3</v>
      </c>
      <c r="AM149" s="45">
        <v>2.3500000000000001E-3</v>
      </c>
      <c r="AN149" s="45">
        <v>2.3500000000000001E-3</v>
      </c>
      <c r="AO149" s="45">
        <v>2.3500000000000001E-3</v>
      </c>
      <c r="AP149" s="45">
        <v>3.6700000000000001E-3</v>
      </c>
      <c r="AQ149" s="45">
        <v>3.6700000000000001E-3</v>
      </c>
      <c r="AR149" s="45">
        <v>3.6700000000000001E-3</v>
      </c>
      <c r="AS149" s="45">
        <v>3.6700000000000001E-3</v>
      </c>
      <c r="AT149" s="45">
        <v>3.6700000000000001E-3</v>
      </c>
      <c r="AU149" s="45">
        <v>5.5999999999999999E-3</v>
      </c>
      <c r="AV149" s="45">
        <v>5.5999999999999999E-3</v>
      </c>
      <c r="AW149" s="45">
        <v>5.5999999999999999E-3</v>
      </c>
      <c r="AX149" s="45">
        <v>5.5999999999999999E-3</v>
      </c>
      <c r="AY149" s="45">
        <v>5.5999999999999999E-3</v>
      </c>
      <c r="AZ149" s="45">
        <v>8.3700000000000007E-3</v>
      </c>
      <c r="BA149" s="45">
        <v>8.3700000000000007E-3</v>
      </c>
      <c r="BB149" s="45">
        <v>8.3700000000000007E-3</v>
      </c>
      <c r="BC149" s="45">
        <v>8.3700000000000007E-3</v>
      </c>
      <c r="BD149" s="45">
        <v>8.3700000000000007E-3</v>
      </c>
      <c r="BE149" s="45">
        <v>1.1979999999999999E-2</v>
      </c>
      <c r="BF149" s="45">
        <v>1.1979999999999999E-2</v>
      </c>
      <c r="BG149" s="45">
        <v>1.1979999999999999E-2</v>
      </c>
      <c r="BH149" s="45">
        <v>1.1979999999999999E-2</v>
      </c>
      <c r="BI149" s="45">
        <v>1.1979999999999999E-2</v>
      </c>
      <c r="BJ149" s="45">
        <v>1.8069999999999999E-2</v>
      </c>
      <c r="BK149" s="45">
        <v>1.8069999999999999E-2</v>
      </c>
      <c r="BL149" s="45">
        <v>1.8069999999999999E-2</v>
      </c>
      <c r="BM149" s="45">
        <v>1.8069999999999999E-2</v>
      </c>
      <c r="BN149" s="45">
        <v>1.8069999999999999E-2</v>
      </c>
      <c r="BO149" s="45">
        <v>2.6530000000000001E-2</v>
      </c>
      <c r="BP149" s="45">
        <v>2.6530000000000001E-2</v>
      </c>
      <c r="BQ149" s="45">
        <v>2.6530000000000001E-2</v>
      </c>
      <c r="BR149" s="45">
        <v>2.6530000000000001E-2</v>
      </c>
      <c r="BS149" s="45">
        <v>2.6530000000000001E-2</v>
      </c>
      <c r="BT149" s="45">
        <v>4.1610000000000001E-2</v>
      </c>
      <c r="BU149" s="45">
        <v>4.1610000000000001E-2</v>
      </c>
      <c r="BV149" s="45">
        <v>4.1610000000000001E-2</v>
      </c>
      <c r="BW149" s="45">
        <v>4.1610000000000001E-2</v>
      </c>
      <c r="BX149" s="45">
        <v>4.1610000000000001E-2</v>
      </c>
      <c r="BY149" s="45">
        <v>6.5839999999999996E-2</v>
      </c>
      <c r="BZ149" s="45">
        <v>6.5839999999999996E-2</v>
      </c>
      <c r="CA149" s="45">
        <v>6.5839999999999996E-2</v>
      </c>
      <c r="CB149" s="45">
        <v>6.5839999999999996E-2</v>
      </c>
      <c r="CC149" s="45">
        <v>6.5839999999999996E-2</v>
      </c>
      <c r="CD149" s="45">
        <v>0.10934000000000001</v>
      </c>
      <c r="CE149" s="45">
        <v>0.10934000000000001</v>
      </c>
      <c r="CF149" s="45">
        <v>0.10934000000000001</v>
      </c>
      <c r="CG149" s="45">
        <v>0.10934000000000001</v>
      </c>
      <c r="CH149" s="45">
        <v>0.10934000000000001</v>
      </c>
      <c r="CI149" s="45">
        <v>0.17396</v>
      </c>
      <c r="CJ149" s="45">
        <v>0.17396</v>
      </c>
      <c r="CK149" s="45">
        <v>0.17396</v>
      </c>
      <c r="CL149" s="45">
        <v>0.17396</v>
      </c>
      <c r="CM149" s="45">
        <v>0.17396</v>
      </c>
      <c r="CN149" s="45">
        <v>0.26515</v>
      </c>
      <c r="CO149" s="45">
        <v>0.26515</v>
      </c>
      <c r="CP149" s="45">
        <v>0.26515</v>
      </c>
      <c r="CQ149" s="45">
        <v>0.26515</v>
      </c>
      <c r="CR149" s="45">
        <v>0.26515</v>
      </c>
      <c r="CS149" s="45">
        <v>0.38717000000000001</v>
      </c>
      <c r="CT149" s="45">
        <v>0.38717000000000001</v>
      </c>
      <c r="CU149" s="45">
        <v>0.38717000000000001</v>
      </c>
      <c r="CV149" s="45">
        <v>0.38717000000000001</v>
      </c>
      <c r="CW149" s="45">
        <v>0.38717000000000001</v>
      </c>
      <c r="CX149" s="45">
        <v>1</v>
      </c>
    </row>
    <row r="150" spans="1:102" ht="14.25" customHeight="1" x14ac:dyDescent="0.3">
      <c r="A150" s="45" t="s">
        <v>418</v>
      </c>
      <c r="B150" s="45">
        <v>3.8000000000000002E-4</v>
      </c>
      <c r="C150" s="45">
        <v>0</v>
      </c>
      <c r="D150" s="45">
        <v>0</v>
      </c>
      <c r="E150" s="45">
        <v>0</v>
      </c>
      <c r="F150" s="45">
        <v>0</v>
      </c>
      <c r="G150" s="45">
        <v>0</v>
      </c>
      <c r="H150" s="45">
        <v>0</v>
      </c>
      <c r="I150" s="45">
        <v>0</v>
      </c>
      <c r="J150" s="45">
        <v>0</v>
      </c>
      <c r="K150" s="45">
        <v>0</v>
      </c>
      <c r="L150" s="45">
        <v>2.4000000000000001E-4</v>
      </c>
      <c r="M150" s="45">
        <v>2.4000000000000001E-4</v>
      </c>
      <c r="N150" s="45">
        <v>2.4000000000000001E-4</v>
      </c>
      <c r="O150" s="45">
        <v>2.4000000000000001E-4</v>
      </c>
      <c r="P150" s="45">
        <v>2.4000000000000001E-4</v>
      </c>
      <c r="Q150" s="45">
        <v>1.0000000000000001E-5</v>
      </c>
      <c r="R150" s="45">
        <v>1.0000000000000001E-5</v>
      </c>
      <c r="S150" s="45">
        <v>1.0000000000000001E-5</v>
      </c>
      <c r="T150" s="45">
        <v>1.0000000000000001E-5</v>
      </c>
      <c r="U150" s="45">
        <v>1.0000000000000001E-5</v>
      </c>
      <c r="V150" s="45">
        <v>2.5999999999999998E-4</v>
      </c>
      <c r="W150" s="45">
        <v>2.5999999999999998E-4</v>
      </c>
      <c r="X150" s="45">
        <v>2.5999999999999998E-4</v>
      </c>
      <c r="Y150" s="45">
        <v>2.5999999999999998E-4</v>
      </c>
      <c r="Z150" s="45">
        <v>2.5999999999999998E-4</v>
      </c>
      <c r="AA150" s="45">
        <v>1E-4</v>
      </c>
      <c r="AB150" s="45">
        <v>1E-4</v>
      </c>
      <c r="AC150" s="45">
        <v>1E-4</v>
      </c>
      <c r="AD150" s="45">
        <v>1E-4</v>
      </c>
      <c r="AE150" s="45">
        <v>1E-4</v>
      </c>
      <c r="AF150" s="45">
        <v>2.4000000000000001E-4</v>
      </c>
      <c r="AG150" s="45">
        <v>2.4000000000000001E-4</v>
      </c>
      <c r="AH150" s="45">
        <v>2.4000000000000001E-4</v>
      </c>
      <c r="AI150" s="45">
        <v>2.4000000000000001E-4</v>
      </c>
      <c r="AJ150" s="45">
        <v>2.4000000000000001E-4</v>
      </c>
      <c r="AK150" s="45">
        <v>8.0000000000000007E-5</v>
      </c>
      <c r="AL150" s="45">
        <v>8.0000000000000007E-5</v>
      </c>
      <c r="AM150" s="45">
        <v>8.0000000000000007E-5</v>
      </c>
      <c r="AN150" s="45">
        <v>8.0000000000000007E-5</v>
      </c>
      <c r="AO150" s="45">
        <v>8.0000000000000007E-5</v>
      </c>
      <c r="AP150" s="45">
        <v>1.2700000000000001E-3</v>
      </c>
      <c r="AQ150" s="45">
        <v>1.2700000000000001E-3</v>
      </c>
      <c r="AR150" s="45">
        <v>1.2700000000000001E-3</v>
      </c>
      <c r="AS150" s="45">
        <v>1.2700000000000001E-3</v>
      </c>
      <c r="AT150" s="45">
        <v>1.2700000000000001E-3</v>
      </c>
      <c r="AU150" s="45">
        <v>1.17E-3</v>
      </c>
      <c r="AV150" s="45">
        <v>1.17E-3</v>
      </c>
      <c r="AW150" s="45">
        <v>1.17E-3</v>
      </c>
      <c r="AX150" s="45">
        <v>1.17E-3</v>
      </c>
      <c r="AY150" s="45">
        <v>1.17E-3</v>
      </c>
      <c r="AZ150" s="45">
        <v>3.4299999999999999E-3</v>
      </c>
      <c r="BA150" s="45">
        <v>3.4299999999999999E-3</v>
      </c>
      <c r="BB150" s="45">
        <v>3.4299999999999999E-3</v>
      </c>
      <c r="BC150" s="45">
        <v>3.4299999999999999E-3</v>
      </c>
      <c r="BD150" s="45">
        <v>3.4299999999999999E-3</v>
      </c>
      <c r="BE150" s="45">
        <v>3.3500000000000001E-3</v>
      </c>
      <c r="BF150" s="45">
        <v>3.3500000000000001E-3</v>
      </c>
      <c r="BG150" s="45">
        <v>3.3500000000000001E-3</v>
      </c>
      <c r="BH150" s="45">
        <v>3.3500000000000001E-3</v>
      </c>
      <c r="BI150" s="45">
        <v>3.3500000000000001E-3</v>
      </c>
      <c r="BJ150" s="45">
        <v>4.1900000000000001E-3</v>
      </c>
      <c r="BK150" s="45">
        <v>4.1900000000000001E-3</v>
      </c>
      <c r="BL150" s="45">
        <v>4.1900000000000001E-3</v>
      </c>
      <c r="BM150" s="45">
        <v>4.1900000000000001E-3</v>
      </c>
      <c r="BN150" s="45">
        <v>4.1900000000000001E-3</v>
      </c>
      <c r="BO150" s="45">
        <v>6.4599999999999996E-3</v>
      </c>
      <c r="BP150" s="45">
        <v>6.4599999999999996E-3</v>
      </c>
      <c r="BQ150" s="45">
        <v>6.4599999999999996E-3</v>
      </c>
      <c r="BR150" s="45">
        <v>6.4599999999999996E-3</v>
      </c>
      <c r="BS150" s="45">
        <v>6.4599999999999996E-3</v>
      </c>
      <c r="BT150" s="45">
        <v>1.11E-2</v>
      </c>
      <c r="BU150" s="45">
        <v>1.11E-2</v>
      </c>
      <c r="BV150" s="45">
        <v>1.11E-2</v>
      </c>
      <c r="BW150" s="45">
        <v>1.11E-2</v>
      </c>
      <c r="BX150" s="45">
        <v>1.11E-2</v>
      </c>
      <c r="BY150" s="45">
        <v>1.4999999999999999E-2</v>
      </c>
      <c r="BZ150" s="45">
        <v>1.4999999999999999E-2</v>
      </c>
      <c r="CA150" s="45">
        <v>1.4999999999999999E-2</v>
      </c>
      <c r="CB150" s="45">
        <v>1.4999999999999999E-2</v>
      </c>
      <c r="CC150" s="45">
        <v>1.4999999999999999E-2</v>
      </c>
      <c r="CD150" s="45">
        <v>4.3430000000000003E-2</v>
      </c>
      <c r="CE150" s="45">
        <v>4.3430000000000003E-2</v>
      </c>
      <c r="CF150" s="45">
        <v>4.3430000000000003E-2</v>
      </c>
      <c r="CG150" s="45">
        <v>4.3430000000000003E-2</v>
      </c>
      <c r="CH150" s="45">
        <v>4.3430000000000003E-2</v>
      </c>
      <c r="CI150" s="45">
        <v>0.10595</v>
      </c>
      <c r="CJ150" s="45">
        <v>0.10595</v>
      </c>
      <c r="CK150" s="45">
        <v>0.10595</v>
      </c>
      <c r="CL150" s="45">
        <v>0.10595</v>
      </c>
      <c r="CM150" s="45">
        <v>0.10595</v>
      </c>
      <c r="CN150" s="45">
        <v>0.21772</v>
      </c>
      <c r="CO150" s="45">
        <v>0.21772</v>
      </c>
      <c r="CP150" s="45">
        <v>0.21772</v>
      </c>
      <c r="CQ150" s="45">
        <v>0.21772</v>
      </c>
      <c r="CR150" s="45">
        <v>0.21772</v>
      </c>
      <c r="CS150" s="45">
        <v>0.37686999999999998</v>
      </c>
      <c r="CT150" s="45">
        <v>0.37686999999999998</v>
      </c>
      <c r="CU150" s="45">
        <v>0.37686999999999998</v>
      </c>
      <c r="CV150" s="45">
        <v>0.37686999999999998</v>
      </c>
      <c r="CW150" s="45">
        <v>0.37686999999999998</v>
      </c>
      <c r="CX150" s="45">
        <v>1</v>
      </c>
    </row>
    <row r="151" spans="1:102" ht="14.25" customHeight="1" x14ac:dyDescent="0.3">
      <c r="A151" s="45" t="s">
        <v>420</v>
      </c>
      <c r="B151" s="45">
        <v>5.0500000000000003E-2</v>
      </c>
      <c r="C151" s="45">
        <v>7.0000000000000001E-3</v>
      </c>
      <c r="D151" s="45">
        <v>7.0000000000000001E-3</v>
      </c>
      <c r="E151" s="45">
        <v>7.0000000000000001E-3</v>
      </c>
      <c r="F151" s="45">
        <v>7.0000000000000001E-3</v>
      </c>
      <c r="G151" s="45">
        <v>8.0999999999999996E-4</v>
      </c>
      <c r="H151" s="45">
        <v>8.0999999999999996E-4</v>
      </c>
      <c r="I151" s="45">
        <v>8.0999999999999996E-4</v>
      </c>
      <c r="J151" s="45">
        <v>8.0999999999999996E-4</v>
      </c>
      <c r="K151" s="45">
        <v>8.0999999999999996E-4</v>
      </c>
      <c r="L151" s="45">
        <v>3.3E-4</v>
      </c>
      <c r="M151" s="45">
        <v>3.3E-4</v>
      </c>
      <c r="N151" s="45">
        <v>3.3E-4</v>
      </c>
      <c r="O151" s="45">
        <v>3.3E-4</v>
      </c>
      <c r="P151" s="45">
        <v>3.3E-4</v>
      </c>
      <c r="Q151" s="45">
        <v>1.9000000000000001E-4</v>
      </c>
      <c r="R151" s="45">
        <v>1.9000000000000001E-4</v>
      </c>
      <c r="S151" s="45">
        <v>1.9000000000000001E-4</v>
      </c>
      <c r="T151" s="45">
        <v>1.9000000000000001E-4</v>
      </c>
      <c r="U151" s="45">
        <v>1.9000000000000001E-4</v>
      </c>
      <c r="V151" s="45">
        <v>4.6999999999999999E-4</v>
      </c>
      <c r="W151" s="45">
        <v>4.6999999999999999E-4</v>
      </c>
      <c r="X151" s="45">
        <v>4.6999999999999999E-4</v>
      </c>
      <c r="Y151" s="45">
        <v>4.6999999999999999E-4</v>
      </c>
      <c r="Z151" s="45">
        <v>4.6999999999999999E-4</v>
      </c>
      <c r="AA151" s="45">
        <v>7.6999999999999996E-4</v>
      </c>
      <c r="AB151" s="45">
        <v>7.6999999999999996E-4</v>
      </c>
      <c r="AC151" s="45">
        <v>7.6999999999999996E-4</v>
      </c>
      <c r="AD151" s="45">
        <v>7.6999999999999996E-4</v>
      </c>
      <c r="AE151" s="45">
        <v>7.6999999999999996E-4</v>
      </c>
      <c r="AF151" s="45">
        <v>1.01E-3</v>
      </c>
      <c r="AG151" s="45">
        <v>1.01E-3</v>
      </c>
      <c r="AH151" s="45">
        <v>1.01E-3</v>
      </c>
      <c r="AI151" s="45">
        <v>1.01E-3</v>
      </c>
      <c r="AJ151" s="45">
        <v>1.01E-3</v>
      </c>
      <c r="AK151" s="45">
        <v>1.34E-3</v>
      </c>
      <c r="AL151" s="45">
        <v>1.34E-3</v>
      </c>
      <c r="AM151" s="45">
        <v>1.34E-3</v>
      </c>
      <c r="AN151" s="45">
        <v>1.34E-3</v>
      </c>
      <c r="AO151" s="45">
        <v>1.34E-3</v>
      </c>
      <c r="AP151" s="45">
        <v>1.9E-3</v>
      </c>
      <c r="AQ151" s="45">
        <v>1.9E-3</v>
      </c>
      <c r="AR151" s="45">
        <v>1.9E-3</v>
      </c>
      <c r="AS151" s="45">
        <v>1.9E-3</v>
      </c>
      <c r="AT151" s="45">
        <v>1.9E-3</v>
      </c>
      <c r="AU151" s="45">
        <v>3.0400000000000002E-3</v>
      </c>
      <c r="AV151" s="45">
        <v>3.0400000000000002E-3</v>
      </c>
      <c r="AW151" s="45">
        <v>3.0400000000000002E-3</v>
      </c>
      <c r="AX151" s="45">
        <v>3.0400000000000002E-3</v>
      </c>
      <c r="AY151" s="45">
        <v>3.0400000000000002E-3</v>
      </c>
      <c r="AZ151" s="45">
        <v>4.9300000000000004E-3</v>
      </c>
      <c r="BA151" s="45">
        <v>4.9300000000000004E-3</v>
      </c>
      <c r="BB151" s="45">
        <v>4.9300000000000004E-3</v>
      </c>
      <c r="BC151" s="45">
        <v>4.9300000000000004E-3</v>
      </c>
      <c r="BD151" s="45">
        <v>4.9300000000000004E-3</v>
      </c>
      <c r="BE151" s="45">
        <v>8.2199999999999999E-3</v>
      </c>
      <c r="BF151" s="45">
        <v>8.2199999999999999E-3</v>
      </c>
      <c r="BG151" s="45">
        <v>8.2199999999999999E-3</v>
      </c>
      <c r="BH151" s="45">
        <v>8.2199999999999999E-3</v>
      </c>
      <c r="BI151" s="45">
        <v>8.2199999999999999E-3</v>
      </c>
      <c r="BJ151" s="45">
        <v>1.308E-2</v>
      </c>
      <c r="BK151" s="45">
        <v>1.308E-2</v>
      </c>
      <c r="BL151" s="45">
        <v>1.308E-2</v>
      </c>
      <c r="BM151" s="45">
        <v>1.308E-2</v>
      </c>
      <c r="BN151" s="45">
        <v>1.308E-2</v>
      </c>
      <c r="BO151" s="45">
        <v>2.3439999999999999E-2</v>
      </c>
      <c r="BP151" s="45">
        <v>2.3439999999999999E-2</v>
      </c>
      <c r="BQ151" s="45">
        <v>2.3439999999999999E-2</v>
      </c>
      <c r="BR151" s="45">
        <v>2.3439999999999999E-2</v>
      </c>
      <c r="BS151" s="45">
        <v>2.3439999999999999E-2</v>
      </c>
      <c r="BT151" s="45">
        <v>4.2299999999999997E-2</v>
      </c>
      <c r="BU151" s="45">
        <v>4.2299999999999997E-2</v>
      </c>
      <c r="BV151" s="45">
        <v>4.2299999999999997E-2</v>
      </c>
      <c r="BW151" s="45">
        <v>4.2299999999999997E-2</v>
      </c>
      <c r="BX151" s="45">
        <v>4.2299999999999997E-2</v>
      </c>
      <c r="BY151" s="45">
        <v>7.5139999999999998E-2</v>
      </c>
      <c r="BZ151" s="45">
        <v>7.5139999999999998E-2</v>
      </c>
      <c r="CA151" s="45">
        <v>7.5139999999999998E-2</v>
      </c>
      <c r="CB151" s="45">
        <v>7.5139999999999998E-2</v>
      </c>
      <c r="CC151" s="45">
        <v>7.5139999999999998E-2</v>
      </c>
      <c r="CD151" s="45">
        <v>0.12559999999999999</v>
      </c>
      <c r="CE151" s="45">
        <v>0.12559999999999999</v>
      </c>
      <c r="CF151" s="45">
        <v>0.12559999999999999</v>
      </c>
      <c r="CG151" s="45">
        <v>0.12559999999999999</v>
      </c>
      <c r="CH151" s="45">
        <v>0.12559999999999999</v>
      </c>
      <c r="CI151" s="45">
        <v>0.19903000000000001</v>
      </c>
      <c r="CJ151" s="45">
        <v>0.19903000000000001</v>
      </c>
      <c r="CK151" s="45">
        <v>0.19903000000000001</v>
      </c>
      <c r="CL151" s="45">
        <v>0.19903000000000001</v>
      </c>
      <c r="CM151" s="45">
        <v>0.19903000000000001</v>
      </c>
      <c r="CN151" s="45">
        <v>0.29894999999999999</v>
      </c>
      <c r="CO151" s="45">
        <v>0.29894999999999999</v>
      </c>
      <c r="CP151" s="45">
        <v>0.29894999999999999</v>
      </c>
      <c r="CQ151" s="45">
        <v>0.29894999999999999</v>
      </c>
      <c r="CR151" s="45">
        <v>0.29894999999999999</v>
      </c>
      <c r="CS151" s="45">
        <v>0.42566999999999999</v>
      </c>
      <c r="CT151" s="45">
        <v>0.42566999999999999</v>
      </c>
      <c r="CU151" s="45">
        <v>0.42566999999999999</v>
      </c>
      <c r="CV151" s="45">
        <v>0.42566999999999999</v>
      </c>
      <c r="CW151" s="45">
        <v>0.42566999999999999</v>
      </c>
      <c r="CX151" s="45">
        <v>1</v>
      </c>
    </row>
    <row r="152" spans="1:102" ht="14.25" customHeight="1" x14ac:dyDescent="0.3">
      <c r="A152" s="45" t="s">
        <v>422</v>
      </c>
      <c r="B152" s="45">
        <v>1.7600000000000001E-2</v>
      </c>
      <c r="C152" s="45">
        <v>4.6999999999999999E-4</v>
      </c>
      <c r="D152" s="45">
        <v>4.6999999999999999E-4</v>
      </c>
      <c r="E152" s="45">
        <v>4.6999999999999999E-4</v>
      </c>
      <c r="F152" s="45">
        <v>4.6999999999999999E-4</v>
      </c>
      <c r="G152" s="45">
        <v>3.4000000000000002E-4</v>
      </c>
      <c r="H152" s="45">
        <v>3.4000000000000002E-4</v>
      </c>
      <c r="I152" s="45">
        <v>3.4000000000000002E-4</v>
      </c>
      <c r="J152" s="45">
        <v>3.4000000000000002E-4</v>
      </c>
      <c r="K152" s="45">
        <v>3.4000000000000002E-4</v>
      </c>
      <c r="L152" s="45">
        <v>2.9E-4</v>
      </c>
      <c r="M152" s="45">
        <v>2.9E-4</v>
      </c>
      <c r="N152" s="45">
        <v>2.9E-4</v>
      </c>
      <c r="O152" s="45">
        <v>2.9E-4</v>
      </c>
      <c r="P152" s="45">
        <v>2.9E-4</v>
      </c>
      <c r="Q152" s="45">
        <v>5.1000000000000004E-4</v>
      </c>
      <c r="R152" s="45">
        <v>5.1000000000000004E-4</v>
      </c>
      <c r="S152" s="45">
        <v>5.1000000000000004E-4</v>
      </c>
      <c r="T152" s="45">
        <v>5.1000000000000004E-4</v>
      </c>
      <c r="U152" s="45">
        <v>5.1000000000000004E-4</v>
      </c>
      <c r="V152" s="45">
        <v>6.0999999999999997E-4</v>
      </c>
      <c r="W152" s="45">
        <v>6.0999999999999997E-4</v>
      </c>
      <c r="X152" s="45">
        <v>6.0999999999999997E-4</v>
      </c>
      <c r="Y152" s="45">
        <v>6.0999999999999997E-4</v>
      </c>
      <c r="Z152" s="45">
        <v>6.0999999999999997E-4</v>
      </c>
      <c r="AA152" s="45">
        <v>7.1000000000000002E-4</v>
      </c>
      <c r="AB152" s="45">
        <v>7.1000000000000002E-4</v>
      </c>
      <c r="AC152" s="45">
        <v>7.1000000000000002E-4</v>
      </c>
      <c r="AD152" s="45">
        <v>7.1000000000000002E-4</v>
      </c>
      <c r="AE152" s="45">
        <v>7.1000000000000002E-4</v>
      </c>
      <c r="AF152" s="45">
        <v>9.3999999999999997E-4</v>
      </c>
      <c r="AG152" s="45">
        <v>9.3999999999999997E-4</v>
      </c>
      <c r="AH152" s="45">
        <v>9.3999999999999997E-4</v>
      </c>
      <c r="AI152" s="45">
        <v>9.3999999999999997E-4</v>
      </c>
      <c r="AJ152" s="45">
        <v>9.3999999999999997E-4</v>
      </c>
      <c r="AK152" s="45">
        <v>1.3699999999999999E-3</v>
      </c>
      <c r="AL152" s="45">
        <v>1.3699999999999999E-3</v>
      </c>
      <c r="AM152" s="45">
        <v>1.3699999999999999E-3</v>
      </c>
      <c r="AN152" s="45">
        <v>1.3699999999999999E-3</v>
      </c>
      <c r="AO152" s="45">
        <v>1.3699999999999999E-3</v>
      </c>
      <c r="AP152" s="45">
        <v>2.0600000000000002E-3</v>
      </c>
      <c r="AQ152" s="45">
        <v>2.0600000000000002E-3</v>
      </c>
      <c r="AR152" s="45">
        <v>2.0600000000000002E-3</v>
      </c>
      <c r="AS152" s="45">
        <v>2.0600000000000002E-3</v>
      </c>
      <c r="AT152" s="45">
        <v>2.0600000000000002E-3</v>
      </c>
      <c r="AU152" s="45">
        <v>3.1700000000000001E-3</v>
      </c>
      <c r="AV152" s="45">
        <v>3.1700000000000001E-3</v>
      </c>
      <c r="AW152" s="45">
        <v>3.1700000000000001E-3</v>
      </c>
      <c r="AX152" s="45">
        <v>3.1700000000000001E-3</v>
      </c>
      <c r="AY152" s="45">
        <v>3.1700000000000001E-3</v>
      </c>
      <c r="AZ152" s="45">
        <v>4.8500000000000001E-3</v>
      </c>
      <c r="BA152" s="45">
        <v>4.8500000000000001E-3</v>
      </c>
      <c r="BB152" s="45">
        <v>4.8500000000000001E-3</v>
      </c>
      <c r="BC152" s="45">
        <v>4.8500000000000001E-3</v>
      </c>
      <c r="BD152" s="45">
        <v>4.8500000000000001E-3</v>
      </c>
      <c r="BE152" s="45">
        <v>7.3499999999999998E-3</v>
      </c>
      <c r="BF152" s="45">
        <v>7.3499999999999998E-3</v>
      </c>
      <c r="BG152" s="45">
        <v>7.3499999999999998E-3</v>
      </c>
      <c r="BH152" s="45">
        <v>7.3499999999999998E-3</v>
      </c>
      <c r="BI152" s="45">
        <v>7.3499999999999998E-3</v>
      </c>
      <c r="BJ152" s="45">
        <v>1.179E-2</v>
      </c>
      <c r="BK152" s="45">
        <v>1.179E-2</v>
      </c>
      <c r="BL152" s="45">
        <v>1.179E-2</v>
      </c>
      <c r="BM152" s="45">
        <v>1.179E-2</v>
      </c>
      <c r="BN152" s="45">
        <v>1.179E-2</v>
      </c>
      <c r="BO152" s="45">
        <v>1.942E-2</v>
      </c>
      <c r="BP152" s="45">
        <v>1.942E-2</v>
      </c>
      <c r="BQ152" s="45">
        <v>1.942E-2</v>
      </c>
      <c r="BR152" s="45">
        <v>1.942E-2</v>
      </c>
      <c r="BS152" s="45">
        <v>1.942E-2</v>
      </c>
      <c r="BT152" s="45">
        <v>3.3799999999999997E-2</v>
      </c>
      <c r="BU152" s="45">
        <v>3.3799999999999997E-2</v>
      </c>
      <c r="BV152" s="45">
        <v>3.3799999999999997E-2</v>
      </c>
      <c r="BW152" s="45">
        <v>3.3799999999999997E-2</v>
      </c>
      <c r="BX152" s="45">
        <v>3.3799999999999997E-2</v>
      </c>
      <c r="BY152" s="45">
        <v>5.9240000000000001E-2</v>
      </c>
      <c r="BZ152" s="45">
        <v>5.9240000000000001E-2</v>
      </c>
      <c r="CA152" s="45">
        <v>5.9240000000000001E-2</v>
      </c>
      <c r="CB152" s="45">
        <v>5.9240000000000001E-2</v>
      </c>
      <c r="CC152" s="45">
        <v>5.9240000000000001E-2</v>
      </c>
      <c r="CD152" s="45">
        <v>0.10378</v>
      </c>
      <c r="CE152" s="45">
        <v>0.10378</v>
      </c>
      <c r="CF152" s="45">
        <v>0.10378</v>
      </c>
      <c r="CG152" s="45">
        <v>0.10378</v>
      </c>
      <c r="CH152" s="45">
        <v>0.10378</v>
      </c>
      <c r="CI152" s="45">
        <v>0.17158999999999999</v>
      </c>
      <c r="CJ152" s="45">
        <v>0.17158999999999999</v>
      </c>
      <c r="CK152" s="45">
        <v>0.17158999999999999</v>
      </c>
      <c r="CL152" s="45">
        <v>0.17158999999999999</v>
      </c>
      <c r="CM152" s="45">
        <v>0.17158999999999999</v>
      </c>
      <c r="CN152" s="45">
        <v>0.26776</v>
      </c>
      <c r="CO152" s="45">
        <v>0.26776</v>
      </c>
      <c r="CP152" s="45">
        <v>0.26776</v>
      </c>
      <c r="CQ152" s="45">
        <v>0.26776</v>
      </c>
      <c r="CR152" s="45">
        <v>0.26776</v>
      </c>
      <c r="CS152" s="45">
        <v>0.39437</v>
      </c>
      <c r="CT152" s="45">
        <v>0.39437</v>
      </c>
      <c r="CU152" s="45">
        <v>0.39437</v>
      </c>
      <c r="CV152" s="45">
        <v>0.39437</v>
      </c>
      <c r="CW152" s="45">
        <v>0.39437</v>
      </c>
      <c r="CX152" s="45">
        <v>1</v>
      </c>
    </row>
    <row r="153" spans="1:102" ht="14.25" customHeight="1" x14ac:dyDescent="0.3">
      <c r="A153" s="45" t="s">
        <v>424</v>
      </c>
      <c r="B153" s="45">
        <v>4.7969999999999999E-2</v>
      </c>
      <c r="C153" s="45">
        <v>1.068E-2</v>
      </c>
      <c r="D153" s="45">
        <v>1.068E-2</v>
      </c>
      <c r="E153" s="45">
        <v>1.068E-2</v>
      </c>
      <c r="F153" s="45">
        <v>1.068E-2</v>
      </c>
      <c r="G153" s="45">
        <v>1.6299999999999999E-3</v>
      </c>
      <c r="H153" s="45">
        <v>1.6299999999999999E-3</v>
      </c>
      <c r="I153" s="45">
        <v>1.6299999999999999E-3</v>
      </c>
      <c r="J153" s="45">
        <v>1.6299999999999999E-3</v>
      </c>
      <c r="K153" s="45">
        <v>1.6299999999999999E-3</v>
      </c>
      <c r="L153" s="45">
        <v>1.0300000000000001E-3</v>
      </c>
      <c r="M153" s="45">
        <v>1.0300000000000001E-3</v>
      </c>
      <c r="N153" s="45">
        <v>1.0300000000000001E-3</v>
      </c>
      <c r="O153" s="45">
        <v>1.0300000000000001E-3</v>
      </c>
      <c r="P153" s="45">
        <v>1.0300000000000001E-3</v>
      </c>
      <c r="Q153" s="45">
        <v>1.49E-3</v>
      </c>
      <c r="R153" s="45">
        <v>1.49E-3</v>
      </c>
      <c r="S153" s="45">
        <v>1.49E-3</v>
      </c>
      <c r="T153" s="45">
        <v>1.49E-3</v>
      </c>
      <c r="U153" s="45">
        <v>1.49E-3</v>
      </c>
      <c r="V153" s="45">
        <v>2.2300000000000002E-3</v>
      </c>
      <c r="W153" s="45">
        <v>2.2300000000000002E-3</v>
      </c>
      <c r="X153" s="45">
        <v>2.2300000000000002E-3</v>
      </c>
      <c r="Y153" s="45">
        <v>2.2300000000000002E-3</v>
      </c>
      <c r="Z153" s="45">
        <v>2.2300000000000002E-3</v>
      </c>
      <c r="AA153" s="45">
        <v>2.82E-3</v>
      </c>
      <c r="AB153" s="45">
        <v>2.82E-3</v>
      </c>
      <c r="AC153" s="45">
        <v>2.82E-3</v>
      </c>
      <c r="AD153" s="45">
        <v>2.82E-3</v>
      </c>
      <c r="AE153" s="45">
        <v>2.82E-3</v>
      </c>
      <c r="AF153" s="45">
        <v>3.3800000000000002E-3</v>
      </c>
      <c r="AG153" s="45">
        <v>3.3800000000000002E-3</v>
      </c>
      <c r="AH153" s="45">
        <v>3.3800000000000002E-3</v>
      </c>
      <c r="AI153" s="45">
        <v>3.3800000000000002E-3</v>
      </c>
      <c r="AJ153" s="45">
        <v>3.3800000000000002E-3</v>
      </c>
      <c r="AK153" s="45">
        <v>4.1099999999999999E-3</v>
      </c>
      <c r="AL153" s="45">
        <v>4.1099999999999999E-3</v>
      </c>
      <c r="AM153" s="45">
        <v>4.1099999999999999E-3</v>
      </c>
      <c r="AN153" s="45">
        <v>4.1099999999999999E-3</v>
      </c>
      <c r="AO153" s="45">
        <v>4.1099999999999999E-3</v>
      </c>
      <c r="AP153" s="45">
        <v>5.0699999999999999E-3</v>
      </c>
      <c r="AQ153" s="45">
        <v>5.0699999999999999E-3</v>
      </c>
      <c r="AR153" s="45">
        <v>5.0699999999999999E-3</v>
      </c>
      <c r="AS153" s="45">
        <v>5.0699999999999999E-3</v>
      </c>
      <c r="AT153" s="45">
        <v>5.0699999999999999E-3</v>
      </c>
      <c r="AU153" s="45">
        <v>6.6800000000000002E-3</v>
      </c>
      <c r="AV153" s="45">
        <v>6.6800000000000002E-3</v>
      </c>
      <c r="AW153" s="45">
        <v>6.6800000000000002E-3</v>
      </c>
      <c r="AX153" s="45">
        <v>6.6800000000000002E-3</v>
      </c>
      <c r="AY153" s="45">
        <v>6.6800000000000002E-3</v>
      </c>
      <c r="AZ153" s="45">
        <v>9.4000000000000004E-3</v>
      </c>
      <c r="BA153" s="45">
        <v>9.4000000000000004E-3</v>
      </c>
      <c r="BB153" s="45">
        <v>9.4000000000000004E-3</v>
      </c>
      <c r="BC153" s="45">
        <v>9.4000000000000004E-3</v>
      </c>
      <c r="BD153" s="45">
        <v>9.4000000000000004E-3</v>
      </c>
      <c r="BE153" s="45">
        <v>1.396E-2</v>
      </c>
      <c r="BF153" s="45">
        <v>1.396E-2</v>
      </c>
      <c r="BG153" s="45">
        <v>1.396E-2</v>
      </c>
      <c r="BH153" s="45">
        <v>1.396E-2</v>
      </c>
      <c r="BI153" s="45">
        <v>1.396E-2</v>
      </c>
      <c r="BJ153" s="45">
        <v>2.0160000000000001E-2</v>
      </c>
      <c r="BK153" s="45">
        <v>2.0160000000000001E-2</v>
      </c>
      <c r="BL153" s="45">
        <v>2.0160000000000001E-2</v>
      </c>
      <c r="BM153" s="45">
        <v>2.0160000000000001E-2</v>
      </c>
      <c r="BN153" s="45">
        <v>2.0160000000000001E-2</v>
      </c>
      <c r="BO153" s="45">
        <v>3.2620000000000003E-2</v>
      </c>
      <c r="BP153" s="45">
        <v>3.2620000000000003E-2</v>
      </c>
      <c r="BQ153" s="45">
        <v>3.2620000000000003E-2</v>
      </c>
      <c r="BR153" s="45">
        <v>3.2620000000000003E-2</v>
      </c>
      <c r="BS153" s="45">
        <v>3.2620000000000003E-2</v>
      </c>
      <c r="BT153" s="45">
        <v>5.3589999999999999E-2</v>
      </c>
      <c r="BU153" s="45">
        <v>5.3589999999999999E-2</v>
      </c>
      <c r="BV153" s="45">
        <v>5.3589999999999999E-2</v>
      </c>
      <c r="BW153" s="45">
        <v>5.3589999999999999E-2</v>
      </c>
      <c r="BX153" s="45">
        <v>5.3589999999999999E-2</v>
      </c>
      <c r="BY153" s="45">
        <v>8.6510000000000004E-2</v>
      </c>
      <c r="BZ153" s="45">
        <v>8.6510000000000004E-2</v>
      </c>
      <c r="CA153" s="45">
        <v>8.6510000000000004E-2</v>
      </c>
      <c r="CB153" s="45">
        <v>8.6510000000000004E-2</v>
      </c>
      <c r="CC153" s="45">
        <v>8.6510000000000004E-2</v>
      </c>
      <c r="CD153" s="45">
        <v>0.13572000000000001</v>
      </c>
      <c r="CE153" s="45">
        <v>0.13572000000000001</v>
      </c>
      <c r="CF153" s="45">
        <v>0.13572000000000001</v>
      </c>
      <c r="CG153" s="45">
        <v>0.13572000000000001</v>
      </c>
      <c r="CH153" s="45">
        <v>0.13572000000000001</v>
      </c>
      <c r="CI153" s="45">
        <v>0.20530000000000001</v>
      </c>
      <c r="CJ153" s="45">
        <v>0.20530000000000001</v>
      </c>
      <c r="CK153" s="45">
        <v>0.20530000000000001</v>
      </c>
      <c r="CL153" s="45">
        <v>0.20530000000000001</v>
      </c>
      <c r="CM153" s="45">
        <v>0.20530000000000001</v>
      </c>
      <c r="CN153" s="45">
        <v>0.29943999999999998</v>
      </c>
      <c r="CO153" s="45">
        <v>0.29943999999999998</v>
      </c>
      <c r="CP153" s="45">
        <v>0.29943999999999998</v>
      </c>
      <c r="CQ153" s="45">
        <v>0.29943999999999998</v>
      </c>
      <c r="CR153" s="45">
        <v>0.29943999999999998</v>
      </c>
      <c r="CS153" s="45">
        <v>0.42110999999999998</v>
      </c>
      <c r="CT153" s="45">
        <v>0.42110999999999998</v>
      </c>
      <c r="CU153" s="45">
        <v>0.42110999999999998</v>
      </c>
      <c r="CV153" s="45">
        <v>0.42110999999999998</v>
      </c>
      <c r="CW153" s="45">
        <v>0.42110999999999998</v>
      </c>
      <c r="CX153" s="45">
        <v>1</v>
      </c>
    </row>
    <row r="154" spans="1:102" ht="14.25" customHeight="1" x14ac:dyDescent="0.3">
      <c r="A154" s="45" t="s">
        <v>426</v>
      </c>
      <c r="B154" s="45">
        <v>5.3299999999999997E-3</v>
      </c>
      <c r="C154" s="45">
        <v>2.7999999999999998E-4</v>
      </c>
      <c r="D154" s="45">
        <v>2.7999999999999998E-4</v>
      </c>
      <c r="E154" s="45">
        <v>2.7999999999999998E-4</v>
      </c>
      <c r="F154" s="45">
        <v>2.7999999999999998E-4</v>
      </c>
      <c r="G154" s="45">
        <v>1E-4</v>
      </c>
      <c r="H154" s="45">
        <v>1E-4</v>
      </c>
      <c r="I154" s="45">
        <v>1E-4</v>
      </c>
      <c r="J154" s="45">
        <v>1E-4</v>
      </c>
      <c r="K154" s="45">
        <v>1E-4</v>
      </c>
      <c r="L154" s="45">
        <v>9.0000000000000006E-5</v>
      </c>
      <c r="M154" s="45">
        <v>9.0000000000000006E-5</v>
      </c>
      <c r="N154" s="45">
        <v>9.0000000000000006E-5</v>
      </c>
      <c r="O154" s="45">
        <v>9.0000000000000006E-5</v>
      </c>
      <c r="P154" s="45">
        <v>9.0000000000000006E-5</v>
      </c>
      <c r="Q154" s="45">
        <v>2.1000000000000001E-4</v>
      </c>
      <c r="R154" s="45">
        <v>2.1000000000000001E-4</v>
      </c>
      <c r="S154" s="45">
        <v>2.1000000000000001E-4</v>
      </c>
      <c r="T154" s="45">
        <v>2.1000000000000001E-4</v>
      </c>
      <c r="U154" s="45">
        <v>2.1000000000000001E-4</v>
      </c>
      <c r="V154" s="45">
        <v>3.2000000000000003E-4</v>
      </c>
      <c r="W154" s="45">
        <v>3.2000000000000003E-4</v>
      </c>
      <c r="X154" s="45">
        <v>3.2000000000000003E-4</v>
      </c>
      <c r="Y154" s="45">
        <v>3.2000000000000003E-4</v>
      </c>
      <c r="Z154" s="45">
        <v>3.2000000000000003E-4</v>
      </c>
      <c r="AA154" s="45">
        <v>3.8999999999999999E-4</v>
      </c>
      <c r="AB154" s="45">
        <v>3.8999999999999999E-4</v>
      </c>
      <c r="AC154" s="45">
        <v>3.8999999999999999E-4</v>
      </c>
      <c r="AD154" s="45">
        <v>3.8999999999999999E-4</v>
      </c>
      <c r="AE154" s="45">
        <v>3.8999999999999999E-4</v>
      </c>
      <c r="AF154" s="45">
        <v>5.2999999999999998E-4</v>
      </c>
      <c r="AG154" s="45">
        <v>5.2999999999999998E-4</v>
      </c>
      <c r="AH154" s="45">
        <v>5.2999999999999998E-4</v>
      </c>
      <c r="AI154" s="45">
        <v>5.2999999999999998E-4</v>
      </c>
      <c r="AJ154" s="45">
        <v>5.2999999999999998E-4</v>
      </c>
      <c r="AK154" s="45">
        <v>8.8000000000000003E-4</v>
      </c>
      <c r="AL154" s="45">
        <v>8.8000000000000003E-4</v>
      </c>
      <c r="AM154" s="45">
        <v>8.8000000000000003E-4</v>
      </c>
      <c r="AN154" s="45">
        <v>8.8000000000000003E-4</v>
      </c>
      <c r="AO154" s="45">
        <v>8.8000000000000003E-4</v>
      </c>
      <c r="AP154" s="45">
        <v>1.5200000000000001E-3</v>
      </c>
      <c r="AQ154" s="45">
        <v>1.5200000000000001E-3</v>
      </c>
      <c r="AR154" s="45">
        <v>1.5200000000000001E-3</v>
      </c>
      <c r="AS154" s="45">
        <v>1.5200000000000001E-3</v>
      </c>
      <c r="AT154" s="45">
        <v>1.5200000000000001E-3</v>
      </c>
      <c r="AU154" s="45">
        <v>2.9199999999999999E-3</v>
      </c>
      <c r="AV154" s="45">
        <v>2.9199999999999999E-3</v>
      </c>
      <c r="AW154" s="45">
        <v>2.9199999999999999E-3</v>
      </c>
      <c r="AX154" s="45">
        <v>2.9199999999999999E-3</v>
      </c>
      <c r="AY154" s="45">
        <v>2.9199999999999999E-3</v>
      </c>
      <c r="AZ154" s="45">
        <v>4.7499999999999999E-3</v>
      </c>
      <c r="BA154" s="45">
        <v>4.7499999999999999E-3</v>
      </c>
      <c r="BB154" s="45">
        <v>4.7499999999999999E-3</v>
      </c>
      <c r="BC154" s="45">
        <v>4.7499999999999999E-3</v>
      </c>
      <c r="BD154" s="45">
        <v>4.7499999999999999E-3</v>
      </c>
      <c r="BE154" s="45">
        <v>7.3099999999999997E-3</v>
      </c>
      <c r="BF154" s="45">
        <v>7.3099999999999997E-3</v>
      </c>
      <c r="BG154" s="45">
        <v>7.3099999999999997E-3</v>
      </c>
      <c r="BH154" s="45">
        <v>7.3099999999999997E-3</v>
      </c>
      <c r="BI154" s="45">
        <v>7.3099999999999997E-3</v>
      </c>
      <c r="BJ154" s="45">
        <v>1.171E-2</v>
      </c>
      <c r="BK154" s="45">
        <v>1.171E-2</v>
      </c>
      <c r="BL154" s="45">
        <v>1.171E-2</v>
      </c>
      <c r="BM154" s="45">
        <v>1.171E-2</v>
      </c>
      <c r="BN154" s="45">
        <v>1.171E-2</v>
      </c>
      <c r="BO154" s="45">
        <v>1.8599999999999998E-2</v>
      </c>
      <c r="BP154" s="45">
        <v>1.8599999999999998E-2</v>
      </c>
      <c r="BQ154" s="45">
        <v>1.8599999999999998E-2</v>
      </c>
      <c r="BR154" s="45">
        <v>1.8599999999999998E-2</v>
      </c>
      <c r="BS154" s="45">
        <v>1.8599999999999998E-2</v>
      </c>
      <c r="BT154" s="45">
        <v>3.4759999999999999E-2</v>
      </c>
      <c r="BU154" s="45">
        <v>3.4759999999999999E-2</v>
      </c>
      <c r="BV154" s="45">
        <v>3.4759999999999999E-2</v>
      </c>
      <c r="BW154" s="45">
        <v>3.4759999999999999E-2</v>
      </c>
      <c r="BX154" s="45">
        <v>3.4759999999999999E-2</v>
      </c>
      <c r="BY154" s="45">
        <v>6.5869999999999998E-2</v>
      </c>
      <c r="BZ154" s="45">
        <v>6.5869999999999998E-2</v>
      </c>
      <c r="CA154" s="45">
        <v>6.5869999999999998E-2</v>
      </c>
      <c r="CB154" s="45">
        <v>6.5869999999999998E-2</v>
      </c>
      <c r="CC154" s="45">
        <v>6.5869999999999998E-2</v>
      </c>
      <c r="CD154" s="45">
        <v>0.11957</v>
      </c>
      <c r="CE154" s="45">
        <v>0.11957</v>
      </c>
      <c r="CF154" s="45">
        <v>0.11957</v>
      </c>
      <c r="CG154" s="45">
        <v>0.11957</v>
      </c>
      <c r="CH154" s="45">
        <v>0.11957</v>
      </c>
      <c r="CI154" s="45">
        <v>0.20066999999999999</v>
      </c>
      <c r="CJ154" s="45">
        <v>0.20066999999999999</v>
      </c>
      <c r="CK154" s="45">
        <v>0.20066999999999999</v>
      </c>
      <c r="CL154" s="45">
        <v>0.20066999999999999</v>
      </c>
      <c r="CM154" s="45">
        <v>0.20066999999999999</v>
      </c>
      <c r="CN154" s="45">
        <v>0.31134000000000001</v>
      </c>
      <c r="CO154" s="45">
        <v>0.31134000000000001</v>
      </c>
      <c r="CP154" s="45">
        <v>0.31134000000000001</v>
      </c>
      <c r="CQ154" s="45">
        <v>0.31134000000000001</v>
      </c>
      <c r="CR154" s="45">
        <v>0.31134000000000001</v>
      </c>
      <c r="CS154" s="45">
        <v>0.44656000000000001</v>
      </c>
      <c r="CT154" s="45">
        <v>0.44656000000000001</v>
      </c>
      <c r="CU154" s="45">
        <v>0.44656000000000001</v>
      </c>
      <c r="CV154" s="45">
        <v>0.44656000000000001</v>
      </c>
      <c r="CW154" s="45">
        <v>0.44656000000000001</v>
      </c>
      <c r="CX154" s="45">
        <v>1</v>
      </c>
    </row>
    <row r="155" spans="1:102" ht="14.25" customHeight="1" x14ac:dyDescent="0.3">
      <c r="A155" s="45" t="s">
        <v>428</v>
      </c>
      <c r="B155" s="45">
        <v>6.7200000000000003E-3</v>
      </c>
      <c r="C155" s="45">
        <v>3.5E-4</v>
      </c>
      <c r="D155" s="45">
        <v>3.5E-4</v>
      </c>
      <c r="E155" s="45">
        <v>3.5E-4</v>
      </c>
      <c r="F155" s="45">
        <v>3.5E-4</v>
      </c>
      <c r="G155" s="45">
        <v>3.6000000000000002E-4</v>
      </c>
      <c r="H155" s="45">
        <v>3.6000000000000002E-4</v>
      </c>
      <c r="I155" s="45">
        <v>3.6000000000000002E-4</v>
      </c>
      <c r="J155" s="45">
        <v>3.6000000000000002E-4</v>
      </c>
      <c r="K155" s="45">
        <v>3.6000000000000002E-4</v>
      </c>
      <c r="L155" s="45">
        <v>4.6999999999999999E-4</v>
      </c>
      <c r="M155" s="45">
        <v>4.6999999999999999E-4</v>
      </c>
      <c r="N155" s="45">
        <v>4.6999999999999999E-4</v>
      </c>
      <c r="O155" s="45">
        <v>4.6999999999999999E-4</v>
      </c>
      <c r="P155" s="45">
        <v>4.6999999999999999E-4</v>
      </c>
      <c r="Q155" s="45">
        <v>3.6999999999999999E-4</v>
      </c>
      <c r="R155" s="45">
        <v>3.6999999999999999E-4</v>
      </c>
      <c r="S155" s="45">
        <v>3.6999999999999999E-4</v>
      </c>
      <c r="T155" s="45">
        <v>3.6999999999999999E-4</v>
      </c>
      <c r="U155" s="45">
        <v>3.6999999999999999E-4</v>
      </c>
      <c r="V155" s="45">
        <v>6.8999999999999997E-4</v>
      </c>
      <c r="W155" s="45">
        <v>6.8999999999999997E-4</v>
      </c>
      <c r="X155" s="45">
        <v>6.8999999999999997E-4</v>
      </c>
      <c r="Y155" s="45">
        <v>6.8999999999999997E-4</v>
      </c>
      <c r="Z155" s="45">
        <v>6.8999999999999997E-4</v>
      </c>
      <c r="AA155" s="45">
        <v>7.5000000000000002E-4</v>
      </c>
      <c r="AB155" s="45">
        <v>7.5000000000000002E-4</v>
      </c>
      <c r="AC155" s="45">
        <v>7.5000000000000002E-4</v>
      </c>
      <c r="AD155" s="45">
        <v>7.5000000000000002E-4</v>
      </c>
      <c r="AE155" s="45">
        <v>7.5000000000000002E-4</v>
      </c>
      <c r="AF155" s="45">
        <v>1.14E-3</v>
      </c>
      <c r="AG155" s="45">
        <v>1.14E-3</v>
      </c>
      <c r="AH155" s="45">
        <v>1.14E-3</v>
      </c>
      <c r="AI155" s="45">
        <v>1.14E-3</v>
      </c>
      <c r="AJ155" s="45">
        <v>1.14E-3</v>
      </c>
      <c r="AK155" s="45">
        <v>1.3600000000000001E-3</v>
      </c>
      <c r="AL155" s="45">
        <v>1.3600000000000001E-3</v>
      </c>
      <c r="AM155" s="45">
        <v>1.3600000000000001E-3</v>
      </c>
      <c r="AN155" s="45">
        <v>1.3600000000000001E-3</v>
      </c>
      <c r="AO155" s="45">
        <v>1.3600000000000001E-3</v>
      </c>
      <c r="AP155" s="45">
        <v>3.2000000000000002E-3</v>
      </c>
      <c r="AQ155" s="45">
        <v>3.2000000000000002E-3</v>
      </c>
      <c r="AR155" s="45">
        <v>3.2000000000000002E-3</v>
      </c>
      <c r="AS155" s="45">
        <v>3.2000000000000002E-3</v>
      </c>
      <c r="AT155" s="45">
        <v>3.2000000000000002E-3</v>
      </c>
      <c r="AU155" s="45">
        <v>4.0400000000000002E-3</v>
      </c>
      <c r="AV155" s="45">
        <v>4.0400000000000002E-3</v>
      </c>
      <c r="AW155" s="45">
        <v>4.0400000000000002E-3</v>
      </c>
      <c r="AX155" s="45">
        <v>4.0400000000000002E-3</v>
      </c>
      <c r="AY155" s="45">
        <v>4.0400000000000002E-3</v>
      </c>
      <c r="AZ155" s="45">
        <v>4.6299999999999996E-3</v>
      </c>
      <c r="BA155" s="45">
        <v>4.6299999999999996E-3</v>
      </c>
      <c r="BB155" s="45">
        <v>4.6299999999999996E-3</v>
      </c>
      <c r="BC155" s="45">
        <v>4.6299999999999996E-3</v>
      </c>
      <c r="BD155" s="45">
        <v>4.6299999999999996E-3</v>
      </c>
      <c r="BE155" s="45">
        <v>6.5599999999999999E-3</v>
      </c>
      <c r="BF155" s="45">
        <v>6.5599999999999999E-3</v>
      </c>
      <c r="BG155" s="45">
        <v>6.5599999999999999E-3</v>
      </c>
      <c r="BH155" s="45">
        <v>6.5599999999999999E-3</v>
      </c>
      <c r="BI155" s="45">
        <v>6.5599999999999999E-3</v>
      </c>
      <c r="BJ155" s="45">
        <v>1.1209999999999999E-2</v>
      </c>
      <c r="BK155" s="45">
        <v>1.1209999999999999E-2</v>
      </c>
      <c r="BL155" s="45">
        <v>1.1209999999999999E-2</v>
      </c>
      <c r="BM155" s="45">
        <v>1.1209999999999999E-2</v>
      </c>
      <c r="BN155" s="45">
        <v>1.1209999999999999E-2</v>
      </c>
      <c r="BO155" s="45">
        <v>1.6979999999999999E-2</v>
      </c>
      <c r="BP155" s="45">
        <v>1.6979999999999999E-2</v>
      </c>
      <c r="BQ155" s="45">
        <v>1.6979999999999999E-2</v>
      </c>
      <c r="BR155" s="45">
        <v>1.6979999999999999E-2</v>
      </c>
      <c r="BS155" s="45">
        <v>1.6979999999999999E-2</v>
      </c>
      <c r="BT155" s="45">
        <v>2.717E-2</v>
      </c>
      <c r="BU155" s="45">
        <v>2.717E-2</v>
      </c>
      <c r="BV155" s="45">
        <v>2.717E-2</v>
      </c>
      <c r="BW155" s="45">
        <v>2.717E-2</v>
      </c>
      <c r="BX155" s="45">
        <v>2.717E-2</v>
      </c>
      <c r="BY155" s="45">
        <v>4.1730000000000003E-2</v>
      </c>
      <c r="BZ155" s="45">
        <v>4.1730000000000003E-2</v>
      </c>
      <c r="CA155" s="45">
        <v>4.1730000000000003E-2</v>
      </c>
      <c r="CB155" s="45">
        <v>4.1730000000000003E-2</v>
      </c>
      <c r="CC155" s="45">
        <v>4.1730000000000003E-2</v>
      </c>
      <c r="CD155" s="45">
        <v>7.9250000000000001E-2</v>
      </c>
      <c r="CE155" s="45">
        <v>7.9250000000000001E-2</v>
      </c>
      <c r="CF155" s="45">
        <v>7.9250000000000001E-2</v>
      </c>
      <c r="CG155" s="45">
        <v>7.9250000000000001E-2</v>
      </c>
      <c r="CH155" s="45">
        <v>7.9250000000000001E-2</v>
      </c>
      <c r="CI155" s="45">
        <v>0.14055000000000001</v>
      </c>
      <c r="CJ155" s="45">
        <v>0.14055000000000001</v>
      </c>
      <c r="CK155" s="45">
        <v>0.14055000000000001</v>
      </c>
      <c r="CL155" s="45">
        <v>0.14055000000000001</v>
      </c>
      <c r="CM155" s="45">
        <v>0.14055000000000001</v>
      </c>
      <c r="CN155" s="45">
        <v>0.23280000000000001</v>
      </c>
      <c r="CO155" s="45">
        <v>0.23280000000000001</v>
      </c>
      <c r="CP155" s="45">
        <v>0.23280000000000001</v>
      </c>
      <c r="CQ155" s="45">
        <v>0.23280000000000001</v>
      </c>
      <c r="CR155" s="45">
        <v>0.23280000000000001</v>
      </c>
      <c r="CS155" s="45">
        <v>0.36009999999999998</v>
      </c>
      <c r="CT155" s="45">
        <v>0.36009999999999998</v>
      </c>
      <c r="CU155" s="45">
        <v>0.36009999999999998</v>
      </c>
      <c r="CV155" s="45">
        <v>0.36009999999999998</v>
      </c>
      <c r="CW155" s="45">
        <v>0.36009999999999998</v>
      </c>
      <c r="CX155" s="45">
        <v>1</v>
      </c>
    </row>
    <row r="156" spans="1:102" ht="14.25" customHeight="1" x14ac:dyDescent="0.3">
      <c r="A156" s="45" t="s">
        <v>430</v>
      </c>
      <c r="B156" s="45">
        <v>0.1258</v>
      </c>
      <c r="C156" s="45">
        <v>1.968E-2</v>
      </c>
      <c r="D156" s="45">
        <v>1.968E-2</v>
      </c>
      <c r="E156" s="45">
        <v>1.968E-2</v>
      </c>
      <c r="F156" s="45">
        <v>1.968E-2</v>
      </c>
      <c r="G156" s="45">
        <v>4.2300000000000003E-3</v>
      </c>
      <c r="H156" s="45">
        <v>4.2300000000000003E-3</v>
      </c>
      <c r="I156" s="45">
        <v>4.2300000000000003E-3</v>
      </c>
      <c r="J156" s="45">
        <v>4.2300000000000003E-3</v>
      </c>
      <c r="K156" s="45">
        <v>4.2300000000000003E-3</v>
      </c>
      <c r="L156" s="45">
        <v>2.49E-3</v>
      </c>
      <c r="M156" s="45">
        <v>2.49E-3</v>
      </c>
      <c r="N156" s="45">
        <v>2.49E-3</v>
      </c>
      <c r="O156" s="45">
        <v>2.49E-3</v>
      </c>
      <c r="P156" s="45">
        <v>2.49E-3</v>
      </c>
      <c r="Q156" s="45">
        <v>3.7499999999999999E-3</v>
      </c>
      <c r="R156" s="45">
        <v>3.7499999999999999E-3</v>
      </c>
      <c r="S156" s="45">
        <v>3.7499999999999999E-3</v>
      </c>
      <c r="T156" s="45">
        <v>3.7499999999999999E-3</v>
      </c>
      <c r="U156" s="45">
        <v>3.7499999999999999E-3</v>
      </c>
      <c r="V156" s="45">
        <v>5.96E-3</v>
      </c>
      <c r="W156" s="45">
        <v>5.96E-3</v>
      </c>
      <c r="X156" s="45">
        <v>5.96E-3</v>
      </c>
      <c r="Y156" s="45">
        <v>5.96E-3</v>
      </c>
      <c r="Z156" s="45">
        <v>5.96E-3</v>
      </c>
      <c r="AA156" s="45">
        <v>7.3400000000000002E-3</v>
      </c>
      <c r="AB156" s="45">
        <v>7.3400000000000002E-3</v>
      </c>
      <c r="AC156" s="45">
        <v>7.3400000000000002E-3</v>
      </c>
      <c r="AD156" s="45">
        <v>7.3400000000000002E-3</v>
      </c>
      <c r="AE156" s="45">
        <v>7.3400000000000002E-3</v>
      </c>
      <c r="AF156" s="45">
        <v>8.0499999999999999E-3</v>
      </c>
      <c r="AG156" s="45">
        <v>8.0499999999999999E-3</v>
      </c>
      <c r="AH156" s="45">
        <v>8.0499999999999999E-3</v>
      </c>
      <c r="AI156" s="45">
        <v>8.0499999999999999E-3</v>
      </c>
      <c r="AJ156" s="45">
        <v>8.0499999999999999E-3</v>
      </c>
      <c r="AK156" s="45">
        <v>8.8500000000000002E-3</v>
      </c>
      <c r="AL156" s="45">
        <v>8.8500000000000002E-3</v>
      </c>
      <c r="AM156" s="45">
        <v>8.8500000000000002E-3</v>
      </c>
      <c r="AN156" s="45">
        <v>8.8500000000000002E-3</v>
      </c>
      <c r="AO156" s="45">
        <v>8.8500000000000002E-3</v>
      </c>
      <c r="AP156" s="45">
        <v>9.6299999999999997E-3</v>
      </c>
      <c r="AQ156" s="45">
        <v>9.6299999999999997E-3</v>
      </c>
      <c r="AR156" s="45">
        <v>9.6299999999999997E-3</v>
      </c>
      <c r="AS156" s="45">
        <v>9.6299999999999997E-3</v>
      </c>
      <c r="AT156" s="45">
        <v>9.6299999999999997E-3</v>
      </c>
      <c r="AU156" s="45">
        <v>1.1089999999999999E-2</v>
      </c>
      <c r="AV156" s="45">
        <v>1.1089999999999999E-2</v>
      </c>
      <c r="AW156" s="45">
        <v>1.1089999999999999E-2</v>
      </c>
      <c r="AX156" s="45">
        <v>1.1089999999999999E-2</v>
      </c>
      <c r="AY156" s="45">
        <v>1.1089999999999999E-2</v>
      </c>
      <c r="AZ156" s="45">
        <v>1.46E-2</v>
      </c>
      <c r="BA156" s="45">
        <v>1.46E-2</v>
      </c>
      <c r="BB156" s="45">
        <v>1.46E-2</v>
      </c>
      <c r="BC156" s="45">
        <v>1.46E-2</v>
      </c>
      <c r="BD156" s="45">
        <v>1.46E-2</v>
      </c>
      <c r="BE156" s="45">
        <v>2.1010000000000001E-2</v>
      </c>
      <c r="BF156" s="45">
        <v>2.1010000000000001E-2</v>
      </c>
      <c r="BG156" s="45">
        <v>2.1010000000000001E-2</v>
      </c>
      <c r="BH156" s="45">
        <v>2.1010000000000001E-2</v>
      </c>
      <c r="BI156" s="45">
        <v>2.1010000000000001E-2</v>
      </c>
      <c r="BJ156" s="45">
        <v>2.7619999999999999E-2</v>
      </c>
      <c r="BK156" s="45">
        <v>2.7619999999999999E-2</v>
      </c>
      <c r="BL156" s="45">
        <v>2.7619999999999999E-2</v>
      </c>
      <c r="BM156" s="45">
        <v>2.7619999999999999E-2</v>
      </c>
      <c r="BN156" s="45">
        <v>2.7619999999999999E-2</v>
      </c>
      <c r="BO156" s="45">
        <v>4.3040000000000002E-2</v>
      </c>
      <c r="BP156" s="45">
        <v>4.3040000000000002E-2</v>
      </c>
      <c r="BQ156" s="45">
        <v>4.3040000000000002E-2</v>
      </c>
      <c r="BR156" s="45">
        <v>4.3040000000000002E-2</v>
      </c>
      <c r="BS156" s="45">
        <v>4.3040000000000002E-2</v>
      </c>
      <c r="BT156" s="45">
        <v>6.6600000000000006E-2</v>
      </c>
      <c r="BU156" s="45">
        <v>6.6600000000000006E-2</v>
      </c>
      <c r="BV156" s="45">
        <v>6.6600000000000006E-2</v>
      </c>
      <c r="BW156" s="45">
        <v>6.6600000000000006E-2</v>
      </c>
      <c r="BX156" s="45">
        <v>6.6600000000000006E-2</v>
      </c>
      <c r="BY156" s="45">
        <v>0.10070999999999999</v>
      </c>
      <c r="BZ156" s="45">
        <v>0.10070999999999999</v>
      </c>
      <c r="CA156" s="45">
        <v>0.10070999999999999</v>
      </c>
      <c r="CB156" s="45">
        <v>0.10070999999999999</v>
      </c>
      <c r="CC156" s="45">
        <v>0.10070999999999999</v>
      </c>
      <c r="CD156" s="45">
        <v>0.14993999999999999</v>
      </c>
      <c r="CE156" s="45">
        <v>0.14993999999999999</v>
      </c>
      <c r="CF156" s="45">
        <v>0.14993999999999999</v>
      </c>
      <c r="CG156" s="45">
        <v>0.14993999999999999</v>
      </c>
      <c r="CH156" s="45">
        <v>0.14993999999999999</v>
      </c>
      <c r="CI156" s="45">
        <v>0.21772</v>
      </c>
      <c r="CJ156" s="45">
        <v>0.21772</v>
      </c>
      <c r="CK156" s="45">
        <v>0.21772</v>
      </c>
      <c r="CL156" s="45">
        <v>0.21772</v>
      </c>
      <c r="CM156" s="45">
        <v>0.21772</v>
      </c>
      <c r="CN156" s="45">
        <v>0.30870999999999998</v>
      </c>
      <c r="CO156" s="45">
        <v>0.30870999999999998</v>
      </c>
      <c r="CP156" s="45">
        <v>0.30870999999999998</v>
      </c>
      <c r="CQ156" s="45">
        <v>0.30870999999999998</v>
      </c>
      <c r="CR156" s="45">
        <v>0.30870999999999998</v>
      </c>
      <c r="CS156" s="45">
        <v>0.42720999999999998</v>
      </c>
      <c r="CT156" s="45">
        <v>0.42720999999999998</v>
      </c>
      <c r="CU156" s="45">
        <v>0.42720999999999998</v>
      </c>
      <c r="CV156" s="45">
        <v>0.42720999999999998</v>
      </c>
      <c r="CW156" s="45">
        <v>0.42720999999999998</v>
      </c>
      <c r="CX156" s="45">
        <v>1</v>
      </c>
    </row>
    <row r="157" spans="1:102" ht="14.25" customHeight="1" x14ac:dyDescent="0.3">
      <c r="A157" s="45" t="s">
        <v>432</v>
      </c>
      <c r="B157" s="45">
        <v>1.66E-3</v>
      </c>
      <c r="C157" s="45">
        <v>1.8000000000000001E-4</v>
      </c>
      <c r="D157" s="45">
        <v>1.8000000000000001E-4</v>
      </c>
      <c r="E157" s="45">
        <v>1.8000000000000001E-4</v>
      </c>
      <c r="F157" s="45">
        <v>1.8000000000000001E-4</v>
      </c>
      <c r="G157" s="45">
        <v>5.0000000000000002E-5</v>
      </c>
      <c r="H157" s="45">
        <v>5.0000000000000002E-5</v>
      </c>
      <c r="I157" s="45">
        <v>5.0000000000000002E-5</v>
      </c>
      <c r="J157" s="45">
        <v>5.0000000000000002E-5</v>
      </c>
      <c r="K157" s="45">
        <v>5.0000000000000002E-5</v>
      </c>
      <c r="L157" s="45">
        <v>1.2E-4</v>
      </c>
      <c r="M157" s="45">
        <v>1.2E-4</v>
      </c>
      <c r="N157" s="45">
        <v>1.2E-4</v>
      </c>
      <c r="O157" s="45">
        <v>1.2E-4</v>
      </c>
      <c r="P157" s="45">
        <v>1.2E-4</v>
      </c>
      <c r="Q157" s="45">
        <v>1.4999999999999999E-4</v>
      </c>
      <c r="R157" s="45">
        <v>1.4999999999999999E-4</v>
      </c>
      <c r="S157" s="45">
        <v>1.4999999999999999E-4</v>
      </c>
      <c r="T157" s="45">
        <v>1.4999999999999999E-4</v>
      </c>
      <c r="U157" s="45">
        <v>1.4999999999999999E-4</v>
      </c>
      <c r="V157" s="45">
        <v>2.2000000000000001E-4</v>
      </c>
      <c r="W157" s="45">
        <v>2.2000000000000001E-4</v>
      </c>
      <c r="X157" s="45">
        <v>2.2000000000000001E-4</v>
      </c>
      <c r="Y157" s="45">
        <v>2.2000000000000001E-4</v>
      </c>
      <c r="Z157" s="45">
        <v>2.2000000000000001E-4</v>
      </c>
      <c r="AA157" s="45">
        <v>1.6000000000000001E-4</v>
      </c>
      <c r="AB157" s="45">
        <v>1.6000000000000001E-4</v>
      </c>
      <c r="AC157" s="45">
        <v>1.6000000000000001E-4</v>
      </c>
      <c r="AD157" s="45">
        <v>1.6000000000000001E-4</v>
      </c>
      <c r="AE157" s="45">
        <v>1.6000000000000001E-4</v>
      </c>
      <c r="AF157" s="45">
        <v>2.9E-4</v>
      </c>
      <c r="AG157" s="45">
        <v>2.9E-4</v>
      </c>
      <c r="AH157" s="45">
        <v>2.9E-4</v>
      </c>
      <c r="AI157" s="45">
        <v>2.9E-4</v>
      </c>
      <c r="AJ157" s="45">
        <v>2.9E-4</v>
      </c>
      <c r="AK157" s="45">
        <v>3.8000000000000002E-4</v>
      </c>
      <c r="AL157" s="45">
        <v>3.8000000000000002E-4</v>
      </c>
      <c r="AM157" s="45">
        <v>3.8000000000000002E-4</v>
      </c>
      <c r="AN157" s="45">
        <v>3.8000000000000002E-4</v>
      </c>
      <c r="AO157" s="45">
        <v>3.8000000000000002E-4</v>
      </c>
      <c r="AP157" s="45">
        <v>7.1000000000000002E-4</v>
      </c>
      <c r="AQ157" s="45">
        <v>7.1000000000000002E-4</v>
      </c>
      <c r="AR157" s="45">
        <v>7.1000000000000002E-4</v>
      </c>
      <c r="AS157" s="45">
        <v>7.1000000000000002E-4</v>
      </c>
      <c r="AT157" s="45">
        <v>7.1000000000000002E-4</v>
      </c>
      <c r="AU157" s="45">
        <v>1.2800000000000001E-3</v>
      </c>
      <c r="AV157" s="45">
        <v>1.2800000000000001E-3</v>
      </c>
      <c r="AW157" s="45">
        <v>1.2800000000000001E-3</v>
      </c>
      <c r="AX157" s="45">
        <v>1.2800000000000001E-3</v>
      </c>
      <c r="AY157" s="45">
        <v>1.2800000000000001E-3</v>
      </c>
      <c r="AZ157" s="45">
        <v>2.1700000000000001E-3</v>
      </c>
      <c r="BA157" s="45">
        <v>2.1700000000000001E-3</v>
      </c>
      <c r="BB157" s="45">
        <v>2.1700000000000001E-3</v>
      </c>
      <c r="BC157" s="45">
        <v>2.1700000000000001E-3</v>
      </c>
      <c r="BD157" s="45">
        <v>2.1700000000000001E-3</v>
      </c>
      <c r="BE157" s="45">
        <v>3.29E-3</v>
      </c>
      <c r="BF157" s="45">
        <v>3.29E-3</v>
      </c>
      <c r="BG157" s="45">
        <v>3.29E-3</v>
      </c>
      <c r="BH157" s="45">
        <v>3.29E-3</v>
      </c>
      <c r="BI157" s="45">
        <v>3.29E-3</v>
      </c>
      <c r="BJ157" s="45">
        <v>4.9699999999999996E-3</v>
      </c>
      <c r="BK157" s="45">
        <v>4.9699999999999996E-3</v>
      </c>
      <c r="BL157" s="45">
        <v>4.9699999999999996E-3</v>
      </c>
      <c r="BM157" s="45">
        <v>4.9699999999999996E-3</v>
      </c>
      <c r="BN157" s="45">
        <v>4.9699999999999996E-3</v>
      </c>
      <c r="BO157" s="45">
        <v>9.6900000000000007E-3</v>
      </c>
      <c r="BP157" s="45">
        <v>9.6900000000000007E-3</v>
      </c>
      <c r="BQ157" s="45">
        <v>9.6900000000000007E-3</v>
      </c>
      <c r="BR157" s="45">
        <v>9.6900000000000007E-3</v>
      </c>
      <c r="BS157" s="45">
        <v>9.6900000000000007E-3</v>
      </c>
      <c r="BT157" s="45">
        <v>1.575E-2</v>
      </c>
      <c r="BU157" s="45">
        <v>1.575E-2</v>
      </c>
      <c r="BV157" s="45">
        <v>1.575E-2</v>
      </c>
      <c r="BW157" s="45">
        <v>1.575E-2</v>
      </c>
      <c r="BX157" s="45">
        <v>1.575E-2</v>
      </c>
      <c r="BY157" s="45">
        <v>3.006E-2</v>
      </c>
      <c r="BZ157" s="45">
        <v>3.006E-2</v>
      </c>
      <c r="CA157" s="45">
        <v>3.006E-2</v>
      </c>
      <c r="CB157" s="45">
        <v>3.006E-2</v>
      </c>
      <c r="CC157" s="45">
        <v>3.006E-2</v>
      </c>
      <c r="CD157" s="45">
        <v>4.863E-2</v>
      </c>
      <c r="CE157" s="45">
        <v>4.863E-2</v>
      </c>
      <c r="CF157" s="45">
        <v>4.863E-2</v>
      </c>
      <c r="CG157" s="45">
        <v>4.863E-2</v>
      </c>
      <c r="CH157" s="45">
        <v>4.863E-2</v>
      </c>
      <c r="CI157" s="45">
        <v>7.9979999999999996E-2</v>
      </c>
      <c r="CJ157" s="45">
        <v>7.9979999999999996E-2</v>
      </c>
      <c r="CK157" s="45">
        <v>7.9979999999999996E-2</v>
      </c>
      <c r="CL157" s="45">
        <v>7.9979999999999996E-2</v>
      </c>
      <c r="CM157" s="45">
        <v>7.9979999999999996E-2</v>
      </c>
      <c r="CN157" s="45">
        <v>0.13372999999999999</v>
      </c>
      <c r="CO157" s="45">
        <v>0.13372999999999999</v>
      </c>
      <c r="CP157" s="45">
        <v>0.13372999999999999</v>
      </c>
      <c r="CQ157" s="45">
        <v>0.13372999999999999</v>
      </c>
      <c r="CR157" s="45">
        <v>0.13372999999999999</v>
      </c>
      <c r="CS157" s="45">
        <v>0.22731000000000001</v>
      </c>
      <c r="CT157" s="45">
        <v>0.22731000000000001</v>
      </c>
      <c r="CU157" s="45">
        <v>0.22731000000000001</v>
      </c>
      <c r="CV157" s="45">
        <v>0.22731000000000001</v>
      </c>
      <c r="CW157" s="45">
        <v>0.22731000000000001</v>
      </c>
      <c r="CX157" s="45">
        <v>1</v>
      </c>
    </row>
    <row r="158" spans="1:102" ht="14.25" customHeight="1" x14ac:dyDescent="0.3">
      <c r="A158" s="45" t="s">
        <v>434</v>
      </c>
      <c r="B158" s="45">
        <v>4.7600000000000003E-3</v>
      </c>
      <c r="C158" s="45">
        <v>3.6999999999999999E-4</v>
      </c>
      <c r="D158" s="45">
        <v>3.6999999999999999E-4</v>
      </c>
      <c r="E158" s="45">
        <v>3.6999999999999999E-4</v>
      </c>
      <c r="F158" s="45">
        <v>3.6999999999999999E-4</v>
      </c>
      <c r="G158" s="45">
        <v>1.1E-4</v>
      </c>
      <c r="H158" s="45">
        <v>1.1E-4</v>
      </c>
      <c r="I158" s="45">
        <v>1.1E-4</v>
      </c>
      <c r="J158" s="45">
        <v>1.1E-4</v>
      </c>
      <c r="K158" s="45">
        <v>1.1E-4</v>
      </c>
      <c r="L158" s="45">
        <v>1.9000000000000001E-4</v>
      </c>
      <c r="M158" s="45">
        <v>1.9000000000000001E-4</v>
      </c>
      <c r="N158" s="45">
        <v>1.9000000000000001E-4</v>
      </c>
      <c r="O158" s="45">
        <v>1.9000000000000001E-4</v>
      </c>
      <c r="P158" s="45">
        <v>1.9000000000000001E-4</v>
      </c>
      <c r="Q158" s="45">
        <v>2.2000000000000001E-4</v>
      </c>
      <c r="R158" s="45">
        <v>2.2000000000000001E-4</v>
      </c>
      <c r="S158" s="45">
        <v>2.2000000000000001E-4</v>
      </c>
      <c r="T158" s="45">
        <v>2.2000000000000001E-4</v>
      </c>
      <c r="U158" s="45">
        <v>2.2000000000000001E-4</v>
      </c>
      <c r="V158" s="45">
        <v>2.0000000000000001E-4</v>
      </c>
      <c r="W158" s="45">
        <v>2.0000000000000001E-4</v>
      </c>
      <c r="X158" s="45">
        <v>2.0000000000000001E-4</v>
      </c>
      <c r="Y158" s="45">
        <v>2.0000000000000001E-4</v>
      </c>
      <c r="Z158" s="45">
        <v>2.0000000000000001E-4</v>
      </c>
      <c r="AA158" s="45">
        <v>3.1E-4</v>
      </c>
      <c r="AB158" s="45">
        <v>3.1E-4</v>
      </c>
      <c r="AC158" s="45">
        <v>3.1E-4</v>
      </c>
      <c r="AD158" s="45">
        <v>3.1E-4</v>
      </c>
      <c r="AE158" s="45">
        <v>3.1E-4</v>
      </c>
      <c r="AF158" s="45">
        <v>4.2000000000000002E-4</v>
      </c>
      <c r="AG158" s="45">
        <v>4.2000000000000002E-4</v>
      </c>
      <c r="AH158" s="45">
        <v>4.2000000000000002E-4</v>
      </c>
      <c r="AI158" s="45">
        <v>4.2000000000000002E-4</v>
      </c>
      <c r="AJ158" s="45">
        <v>4.2000000000000002E-4</v>
      </c>
      <c r="AK158" s="45">
        <v>7.1000000000000002E-4</v>
      </c>
      <c r="AL158" s="45">
        <v>7.1000000000000002E-4</v>
      </c>
      <c r="AM158" s="45">
        <v>7.1000000000000002E-4</v>
      </c>
      <c r="AN158" s="45">
        <v>7.1000000000000002E-4</v>
      </c>
      <c r="AO158" s="45">
        <v>7.1000000000000002E-4</v>
      </c>
      <c r="AP158" s="45">
        <v>1.4300000000000001E-3</v>
      </c>
      <c r="AQ158" s="45">
        <v>1.4300000000000001E-3</v>
      </c>
      <c r="AR158" s="45">
        <v>1.4300000000000001E-3</v>
      </c>
      <c r="AS158" s="45">
        <v>1.4300000000000001E-3</v>
      </c>
      <c r="AT158" s="45">
        <v>1.4300000000000001E-3</v>
      </c>
      <c r="AU158" s="45">
        <v>2.2799999999999999E-3</v>
      </c>
      <c r="AV158" s="45">
        <v>2.2799999999999999E-3</v>
      </c>
      <c r="AW158" s="45">
        <v>2.2799999999999999E-3</v>
      </c>
      <c r="AX158" s="45">
        <v>2.2799999999999999E-3</v>
      </c>
      <c r="AY158" s="45">
        <v>2.2799999999999999E-3</v>
      </c>
      <c r="AZ158" s="45">
        <v>3.8500000000000001E-3</v>
      </c>
      <c r="BA158" s="45">
        <v>3.8500000000000001E-3</v>
      </c>
      <c r="BB158" s="45">
        <v>3.8500000000000001E-3</v>
      </c>
      <c r="BC158" s="45">
        <v>3.8500000000000001E-3</v>
      </c>
      <c r="BD158" s="45">
        <v>3.8500000000000001E-3</v>
      </c>
      <c r="BE158" s="45">
        <v>5.9899999999999997E-3</v>
      </c>
      <c r="BF158" s="45">
        <v>5.9899999999999997E-3</v>
      </c>
      <c r="BG158" s="45">
        <v>5.9899999999999997E-3</v>
      </c>
      <c r="BH158" s="45">
        <v>5.9899999999999997E-3</v>
      </c>
      <c r="BI158" s="45">
        <v>5.9899999999999997E-3</v>
      </c>
      <c r="BJ158" s="45">
        <v>9.0100000000000006E-3</v>
      </c>
      <c r="BK158" s="45">
        <v>9.0100000000000006E-3</v>
      </c>
      <c r="BL158" s="45">
        <v>9.0100000000000006E-3</v>
      </c>
      <c r="BM158" s="45">
        <v>9.0100000000000006E-3</v>
      </c>
      <c r="BN158" s="45">
        <v>9.0100000000000006E-3</v>
      </c>
      <c r="BO158" s="45">
        <v>1.3769999999999999E-2</v>
      </c>
      <c r="BP158" s="45">
        <v>1.3769999999999999E-2</v>
      </c>
      <c r="BQ158" s="45">
        <v>1.3769999999999999E-2</v>
      </c>
      <c r="BR158" s="45">
        <v>1.3769999999999999E-2</v>
      </c>
      <c r="BS158" s="45">
        <v>1.3769999999999999E-2</v>
      </c>
      <c r="BT158" s="45">
        <v>2.5440000000000001E-2</v>
      </c>
      <c r="BU158" s="45">
        <v>2.5440000000000001E-2</v>
      </c>
      <c r="BV158" s="45">
        <v>2.5440000000000001E-2</v>
      </c>
      <c r="BW158" s="45">
        <v>2.5440000000000001E-2</v>
      </c>
      <c r="BX158" s="45">
        <v>2.5440000000000001E-2</v>
      </c>
      <c r="BY158" s="45">
        <v>4.5760000000000002E-2</v>
      </c>
      <c r="BZ158" s="45">
        <v>4.5760000000000002E-2</v>
      </c>
      <c r="CA158" s="45">
        <v>4.5760000000000002E-2</v>
      </c>
      <c r="CB158" s="45">
        <v>4.5760000000000002E-2</v>
      </c>
      <c r="CC158" s="45">
        <v>4.5760000000000002E-2</v>
      </c>
      <c r="CD158" s="45">
        <v>8.8139999999999996E-2</v>
      </c>
      <c r="CE158" s="45">
        <v>8.8139999999999996E-2</v>
      </c>
      <c r="CF158" s="45">
        <v>8.8139999999999996E-2</v>
      </c>
      <c r="CG158" s="45">
        <v>8.8139999999999996E-2</v>
      </c>
      <c r="CH158" s="45">
        <v>8.8139999999999996E-2</v>
      </c>
      <c r="CI158" s="45">
        <v>0.15675</v>
      </c>
      <c r="CJ158" s="45">
        <v>0.15675</v>
      </c>
      <c r="CK158" s="45">
        <v>0.15675</v>
      </c>
      <c r="CL158" s="45">
        <v>0.15675</v>
      </c>
      <c r="CM158" s="45">
        <v>0.15675</v>
      </c>
      <c r="CN158" s="45">
        <v>0.25738</v>
      </c>
      <c r="CO158" s="45">
        <v>0.25738</v>
      </c>
      <c r="CP158" s="45">
        <v>0.25738</v>
      </c>
      <c r="CQ158" s="45">
        <v>0.25738</v>
      </c>
      <c r="CR158" s="45">
        <v>0.25738</v>
      </c>
      <c r="CS158" s="45">
        <v>0.39018999999999998</v>
      </c>
      <c r="CT158" s="45">
        <v>0.39018999999999998</v>
      </c>
      <c r="CU158" s="45">
        <v>0.39018999999999998</v>
      </c>
      <c r="CV158" s="45">
        <v>0.39018999999999998</v>
      </c>
      <c r="CW158" s="45">
        <v>0.39018999999999998</v>
      </c>
      <c r="CX158" s="45">
        <v>1</v>
      </c>
    </row>
    <row r="159" spans="1:102" ht="14.25" customHeight="1" x14ac:dyDescent="0.3">
      <c r="A159" s="45" t="s">
        <v>436</v>
      </c>
      <c r="B159" s="45">
        <v>2.3800000000000002E-3</v>
      </c>
      <c r="C159" s="45">
        <v>6.0000000000000002E-5</v>
      </c>
      <c r="D159" s="45">
        <v>6.0000000000000002E-5</v>
      </c>
      <c r="E159" s="45">
        <v>6.0000000000000002E-5</v>
      </c>
      <c r="F159" s="45">
        <v>6.0000000000000002E-5</v>
      </c>
      <c r="G159" s="45">
        <v>2.2000000000000001E-4</v>
      </c>
      <c r="H159" s="45">
        <v>2.2000000000000001E-4</v>
      </c>
      <c r="I159" s="45">
        <v>2.2000000000000001E-4</v>
      </c>
      <c r="J159" s="45">
        <v>2.2000000000000001E-4</v>
      </c>
      <c r="K159" s="45">
        <v>2.2000000000000001E-4</v>
      </c>
      <c r="L159" s="45">
        <v>9.0000000000000006E-5</v>
      </c>
      <c r="M159" s="45">
        <v>9.0000000000000006E-5</v>
      </c>
      <c r="N159" s="45">
        <v>9.0000000000000006E-5</v>
      </c>
      <c r="O159" s="45">
        <v>9.0000000000000006E-5</v>
      </c>
      <c r="P159" s="45">
        <v>9.0000000000000006E-5</v>
      </c>
      <c r="Q159" s="45">
        <v>2.5000000000000001E-4</v>
      </c>
      <c r="R159" s="45">
        <v>2.5000000000000001E-4</v>
      </c>
      <c r="S159" s="45">
        <v>2.5000000000000001E-4</v>
      </c>
      <c r="T159" s="45">
        <v>2.5000000000000001E-4</v>
      </c>
      <c r="U159" s="45">
        <v>2.5000000000000001E-4</v>
      </c>
      <c r="V159" s="45">
        <v>1.7000000000000001E-4</v>
      </c>
      <c r="W159" s="45">
        <v>1.7000000000000001E-4</v>
      </c>
      <c r="X159" s="45">
        <v>1.7000000000000001E-4</v>
      </c>
      <c r="Y159" s="45">
        <v>1.7000000000000001E-4</v>
      </c>
      <c r="Z159" s="45">
        <v>1.7000000000000001E-4</v>
      </c>
      <c r="AA159" s="45">
        <v>2.7999999999999998E-4</v>
      </c>
      <c r="AB159" s="45">
        <v>2.7999999999999998E-4</v>
      </c>
      <c r="AC159" s="45">
        <v>2.7999999999999998E-4</v>
      </c>
      <c r="AD159" s="45">
        <v>2.7999999999999998E-4</v>
      </c>
      <c r="AE159" s="45">
        <v>2.7999999999999998E-4</v>
      </c>
      <c r="AF159" s="45">
        <v>3.8000000000000002E-4</v>
      </c>
      <c r="AG159" s="45">
        <v>3.8000000000000002E-4</v>
      </c>
      <c r="AH159" s="45">
        <v>3.8000000000000002E-4</v>
      </c>
      <c r="AI159" s="45">
        <v>3.8000000000000002E-4</v>
      </c>
      <c r="AJ159" s="45">
        <v>3.8000000000000002E-4</v>
      </c>
      <c r="AK159" s="45">
        <v>5.1999999999999995E-4</v>
      </c>
      <c r="AL159" s="45">
        <v>5.1999999999999995E-4</v>
      </c>
      <c r="AM159" s="45">
        <v>5.1999999999999995E-4</v>
      </c>
      <c r="AN159" s="45">
        <v>5.1999999999999995E-4</v>
      </c>
      <c r="AO159" s="45">
        <v>5.1999999999999995E-4</v>
      </c>
      <c r="AP159" s="45">
        <v>9.3000000000000005E-4</v>
      </c>
      <c r="AQ159" s="45">
        <v>9.3000000000000005E-4</v>
      </c>
      <c r="AR159" s="45">
        <v>9.3000000000000005E-4</v>
      </c>
      <c r="AS159" s="45">
        <v>9.3000000000000005E-4</v>
      </c>
      <c r="AT159" s="45">
        <v>9.3000000000000005E-4</v>
      </c>
      <c r="AU159" s="45">
        <v>1.5299999999999999E-3</v>
      </c>
      <c r="AV159" s="45">
        <v>1.5299999999999999E-3</v>
      </c>
      <c r="AW159" s="45">
        <v>1.5299999999999999E-3</v>
      </c>
      <c r="AX159" s="45">
        <v>1.5299999999999999E-3</v>
      </c>
      <c r="AY159" s="45">
        <v>1.5299999999999999E-3</v>
      </c>
      <c r="AZ159" s="45">
        <v>3.1800000000000001E-3</v>
      </c>
      <c r="BA159" s="45">
        <v>3.1800000000000001E-3</v>
      </c>
      <c r="BB159" s="45">
        <v>3.1800000000000001E-3</v>
      </c>
      <c r="BC159" s="45">
        <v>3.1800000000000001E-3</v>
      </c>
      <c r="BD159" s="45">
        <v>3.1800000000000001E-3</v>
      </c>
      <c r="BE159" s="45">
        <v>3.9699999999999996E-3</v>
      </c>
      <c r="BF159" s="45">
        <v>3.9699999999999996E-3</v>
      </c>
      <c r="BG159" s="45">
        <v>3.9699999999999996E-3</v>
      </c>
      <c r="BH159" s="45">
        <v>3.9699999999999996E-3</v>
      </c>
      <c r="BI159" s="45">
        <v>3.9699999999999996E-3</v>
      </c>
      <c r="BJ159" s="45">
        <v>6.1900000000000002E-3</v>
      </c>
      <c r="BK159" s="45">
        <v>6.1900000000000002E-3</v>
      </c>
      <c r="BL159" s="45">
        <v>6.1900000000000002E-3</v>
      </c>
      <c r="BM159" s="45">
        <v>6.1900000000000002E-3</v>
      </c>
      <c r="BN159" s="45">
        <v>6.1900000000000002E-3</v>
      </c>
      <c r="BO159" s="45">
        <v>9.3699999999999999E-3</v>
      </c>
      <c r="BP159" s="45">
        <v>9.3699999999999999E-3</v>
      </c>
      <c r="BQ159" s="45">
        <v>9.3699999999999999E-3</v>
      </c>
      <c r="BR159" s="45">
        <v>9.3699999999999999E-3</v>
      </c>
      <c r="BS159" s="45">
        <v>9.3699999999999999E-3</v>
      </c>
      <c r="BT159" s="45">
        <v>1.6650000000000002E-2</v>
      </c>
      <c r="BU159" s="45">
        <v>1.6650000000000002E-2</v>
      </c>
      <c r="BV159" s="45">
        <v>1.6650000000000002E-2</v>
      </c>
      <c r="BW159" s="45">
        <v>1.6650000000000002E-2</v>
      </c>
      <c r="BX159" s="45">
        <v>1.6650000000000002E-2</v>
      </c>
      <c r="BY159" s="45">
        <v>3.2530000000000003E-2</v>
      </c>
      <c r="BZ159" s="45">
        <v>3.2530000000000003E-2</v>
      </c>
      <c r="CA159" s="45">
        <v>3.2530000000000003E-2</v>
      </c>
      <c r="CB159" s="45">
        <v>3.2530000000000003E-2</v>
      </c>
      <c r="CC159" s="45">
        <v>3.2530000000000003E-2</v>
      </c>
      <c r="CD159" s="45">
        <v>6.3189999999999996E-2</v>
      </c>
      <c r="CE159" s="45">
        <v>6.3189999999999996E-2</v>
      </c>
      <c r="CF159" s="45">
        <v>6.3189999999999996E-2</v>
      </c>
      <c r="CG159" s="45">
        <v>6.3189999999999996E-2</v>
      </c>
      <c r="CH159" s="45">
        <v>6.3189999999999996E-2</v>
      </c>
      <c r="CI159" s="45">
        <v>0.11539000000000001</v>
      </c>
      <c r="CJ159" s="45">
        <v>0.11539000000000001</v>
      </c>
      <c r="CK159" s="45">
        <v>0.11539000000000001</v>
      </c>
      <c r="CL159" s="45">
        <v>0.11539000000000001</v>
      </c>
      <c r="CM159" s="45">
        <v>0.11539000000000001</v>
      </c>
      <c r="CN159" s="45">
        <v>0.19811999999999999</v>
      </c>
      <c r="CO159" s="45">
        <v>0.19811999999999999</v>
      </c>
      <c r="CP159" s="45">
        <v>0.19811999999999999</v>
      </c>
      <c r="CQ159" s="45">
        <v>0.19811999999999999</v>
      </c>
      <c r="CR159" s="45">
        <v>0.19811999999999999</v>
      </c>
      <c r="CS159" s="45">
        <v>0.31979999999999997</v>
      </c>
      <c r="CT159" s="45">
        <v>0.31979999999999997</v>
      </c>
      <c r="CU159" s="45">
        <v>0.31979999999999997</v>
      </c>
      <c r="CV159" s="45">
        <v>0.31979999999999997</v>
      </c>
      <c r="CW159" s="45">
        <v>0.31979999999999997</v>
      </c>
      <c r="CX159" s="45">
        <v>1</v>
      </c>
    </row>
    <row r="160" spans="1:102" ht="14.25" customHeight="1" x14ac:dyDescent="0.3">
      <c r="A160" s="45" t="s">
        <v>438</v>
      </c>
      <c r="B160" s="45">
        <v>2.9950000000000001E-2</v>
      </c>
      <c r="C160" s="45">
        <v>1.9E-3</v>
      </c>
      <c r="D160" s="45">
        <v>1.9E-3</v>
      </c>
      <c r="E160" s="45">
        <v>1.9E-3</v>
      </c>
      <c r="F160" s="45">
        <v>1.9E-3</v>
      </c>
      <c r="G160" s="45">
        <v>5.8E-4</v>
      </c>
      <c r="H160" s="45">
        <v>5.8E-4</v>
      </c>
      <c r="I160" s="45">
        <v>5.8E-4</v>
      </c>
      <c r="J160" s="45">
        <v>5.8E-4</v>
      </c>
      <c r="K160" s="45">
        <v>5.8E-4</v>
      </c>
      <c r="L160" s="45">
        <v>4.0999999999999999E-4</v>
      </c>
      <c r="M160" s="45">
        <v>4.0999999999999999E-4</v>
      </c>
      <c r="N160" s="45">
        <v>4.0999999999999999E-4</v>
      </c>
      <c r="O160" s="45">
        <v>4.0999999999999999E-4</v>
      </c>
      <c r="P160" s="45">
        <v>4.0999999999999999E-4</v>
      </c>
      <c r="Q160" s="45">
        <v>6.3000000000000003E-4</v>
      </c>
      <c r="R160" s="45">
        <v>6.3000000000000003E-4</v>
      </c>
      <c r="S160" s="45">
        <v>6.3000000000000003E-4</v>
      </c>
      <c r="T160" s="45">
        <v>6.3000000000000003E-4</v>
      </c>
      <c r="U160" s="45">
        <v>6.3000000000000003E-4</v>
      </c>
      <c r="V160" s="45">
        <v>8.0000000000000004E-4</v>
      </c>
      <c r="W160" s="45">
        <v>8.0000000000000004E-4</v>
      </c>
      <c r="X160" s="45">
        <v>8.0000000000000004E-4</v>
      </c>
      <c r="Y160" s="45">
        <v>8.0000000000000004E-4</v>
      </c>
      <c r="Z160" s="45">
        <v>8.0000000000000004E-4</v>
      </c>
      <c r="AA160" s="45">
        <v>9.5E-4</v>
      </c>
      <c r="AB160" s="45">
        <v>9.5E-4</v>
      </c>
      <c r="AC160" s="45">
        <v>9.5E-4</v>
      </c>
      <c r="AD160" s="45">
        <v>9.5E-4</v>
      </c>
      <c r="AE160" s="45">
        <v>9.5E-4</v>
      </c>
      <c r="AF160" s="45">
        <v>1.23E-3</v>
      </c>
      <c r="AG160" s="45">
        <v>1.23E-3</v>
      </c>
      <c r="AH160" s="45">
        <v>1.23E-3</v>
      </c>
      <c r="AI160" s="45">
        <v>1.23E-3</v>
      </c>
      <c r="AJ160" s="45">
        <v>1.23E-3</v>
      </c>
      <c r="AK160" s="45">
        <v>1.6999999999999999E-3</v>
      </c>
      <c r="AL160" s="45">
        <v>1.6999999999999999E-3</v>
      </c>
      <c r="AM160" s="45">
        <v>1.6999999999999999E-3</v>
      </c>
      <c r="AN160" s="45">
        <v>1.6999999999999999E-3</v>
      </c>
      <c r="AO160" s="45">
        <v>1.6999999999999999E-3</v>
      </c>
      <c r="AP160" s="45">
        <v>2.4399999999999999E-3</v>
      </c>
      <c r="AQ160" s="45">
        <v>2.4399999999999999E-3</v>
      </c>
      <c r="AR160" s="45">
        <v>2.4399999999999999E-3</v>
      </c>
      <c r="AS160" s="45">
        <v>2.4399999999999999E-3</v>
      </c>
      <c r="AT160" s="45">
        <v>2.4399999999999999E-3</v>
      </c>
      <c r="AU160" s="45">
        <v>3.6600000000000001E-3</v>
      </c>
      <c r="AV160" s="45">
        <v>3.6600000000000001E-3</v>
      </c>
      <c r="AW160" s="45">
        <v>3.6600000000000001E-3</v>
      </c>
      <c r="AX160" s="45">
        <v>3.6600000000000001E-3</v>
      </c>
      <c r="AY160" s="45">
        <v>3.6600000000000001E-3</v>
      </c>
      <c r="AZ160" s="45">
        <v>5.5300000000000002E-3</v>
      </c>
      <c r="BA160" s="45">
        <v>5.5300000000000002E-3</v>
      </c>
      <c r="BB160" s="45">
        <v>5.5300000000000002E-3</v>
      </c>
      <c r="BC160" s="45">
        <v>5.5300000000000002E-3</v>
      </c>
      <c r="BD160" s="45">
        <v>5.5300000000000002E-3</v>
      </c>
      <c r="BE160" s="45">
        <v>8.5000000000000006E-3</v>
      </c>
      <c r="BF160" s="45">
        <v>8.5000000000000006E-3</v>
      </c>
      <c r="BG160" s="45">
        <v>8.5000000000000006E-3</v>
      </c>
      <c r="BH160" s="45">
        <v>8.5000000000000006E-3</v>
      </c>
      <c r="BI160" s="45">
        <v>8.5000000000000006E-3</v>
      </c>
      <c r="BJ160" s="45">
        <v>1.3350000000000001E-2</v>
      </c>
      <c r="BK160" s="45">
        <v>1.3350000000000001E-2</v>
      </c>
      <c r="BL160" s="45">
        <v>1.3350000000000001E-2</v>
      </c>
      <c r="BM160" s="45">
        <v>1.3350000000000001E-2</v>
      </c>
      <c r="BN160" s="45">
        <v>1.3350000000000001E-2</v>
      </c>
      <c r="BO160" s="45">
        <v>2.2419999999999999E-2</v>
      </c>
      <c r="BP160" s="45">
        <v>2.2419999999999999E-2</v>
      </c>
      <c r="BQ160" s="45">
        <v>2.2419999999999999E-2</v>
      </c>
      <c r="BR160" s="45">
        <v>2.2419999999999999E-2</v>
      </c>
      <c r="BS160" s="45">
        <v>2.2419999999999999E-2</v>
      </c>
      <c r="BT160" s="45">
        <v>3.9149999999999997E-2</v>
      </c>
      <c r="BU160" s="45">
        <v>3.9149999999999997E-2</v>
      </c>
      <c r="BV160" s="45">
        <v>3.9149999999999997E-2</v>
      </c>
      <c r="BW160" s="45">
        <v>3.9149999999999997E-2</v>
      </c>
      <c r="BX160" s="45">
        <v>3.9149999999999997E-2</v>
      </c>
      <c r="BY160" s="45">
        <v>6.8129999999999996E-2</v>
      </c>
      <c r="BZ160" s="45">
        <v>6.8129999999999996E-2</v>
      </c>
      <c r="CA160" s="45">
        <v>6.8129999999999996E-2</v>
      </c>
      <c r="CB160" s="45">
        <v>6.8129999999999996E-2</v>
      </c>
      <c r="CC160" s="45">
        <v>6.8129999999999996E-2</v>
      </c>
      <c r="CD160" s="45">
        <v>0.11565</v>
      </c>
      <c r="CE160" s="45">
        <v>0.11565</v>
      </c>
      <c r="CF160" s="45">
        <v>0.11565</v>
      </c>
      <c r="CG160" s="45">
        <v>0.11565</v>
      </c>
      <c r="CH160" s="45">
        <v>0.11565</v>
      </c>
      <c r="CI160" s="45">
        <v>0.18603</v>
      </c>
      <c r="CJ160" s="45">
        <v>0.18603</v>
      </c>
      <c r="CK160" s="45">
        <v>0.18603</v>
      </c>
      <c r="CL160" s="45">
        <v>0.18603</v>
      </c>
      <c r="CM160" s="45">
        <v>0.18603</v>
      </c>
      <c r="CN160" s="45">
        <v>0.28361999999999998</v>
      </c>
      <c r="CO160" s="45">
        <v>0.28361999999999998</v>
      </c>
      <c r="CP160" s="45">
        <v>0.28361999999999998</v>
      </c>
      <c r="CQ160" s="45">
        <v>0.28361999999999998</v>
      </c>
      <c r="CR160" s="45">
        <v>0.28361999999999998</v>
      </c>
      <c r="CS160" s="45">
        <v>0.40977999999999998</v>
      </c>
      <c r="CT160" s="45">
        <v>0.40977999999999998</v>
      </c>
      <c r="CU160" s="45">
        <v>0.40977999999999998</v>
      </c>
      <c r="CV160" s="45">
        <v>0.40977999999999998</v>
      </c>
      <c r="CW160" s="45">
        <v>0.40977999999999998</v>
      </c>
      <c r="CX160" s="45">
        <v>1</v>
      </c>
    </row>
    <row r="161" spans="1:102" ht="14.25" customHeight="1" x14ac:dyDescent="0.3">
      <c r="A161" s="45" t="s">
        <v>440</v>
      </c>
      <c r="B161" s="45">
        <v>0.11552999999999999</v>
      </c>
      <c r="C161" s="45">
        <v>2.23E-2</v>
      </c>
      <c r="D161" s="45">
        <v>2.23E-2</v>
      </c>
      <c r="E161" s="45">
        <v>2.23E-2</v>
      </c>
      <c r="F161" s="45">
        <v>2.23E-2</v>
      </c>
      <c r="G161" s="45">
        <v>4.2599999999999999E-3</v>
      </c>
      <c r="H161" s="45">
        <v>4.2599999999999999E-3</v>
      </c>
      <c r="I161" s="45">
        <v>4.2599999999999999E-3</v>
      </c>
      <c r="J161" s="45">
        <v>4.2599999999999999E-3</v>
      </c>
      <c r="K161" s="45">
        <v>4.2599999999999999E-3</v>
      </c>
      <c r="L161" s="45">
        <v>2.5300000000000001E-3</v>
      </c>
      <c r="M161" s="45">
        <v>2.5300000000000001E-3</v>
      </c>
      <c r="N161" s="45">
        <v>2.5300000000000001E-3</v>
      </c>
      <c r="O161" s="45">
        <v>2.5300000000000001E-3</v>
      </c>
      <c r="P161" s="45">
        <v>2.5300000000000001E-3</v>
      </c>
      <c r="Q161" s="45">
        <v>3.7699999999999999E-3</v>
      </c>
      <c r="R161" s="45">
        <v>3.7699999999999999E-3</v>
      </c>
      <c r="S161" s="45">
        <v>3.7699999999999999E-3</v>
      </c>
      <c r="T161" s="45">
        <v>3.7699999999999999E-3</v>
      </c>
      <c r="U161" s="45">
        <v>3.7699999999999999E-3</v>
      </c>
      <c r="V161" s="45">
        <v>5.6299999999999996E-3</v>
      </c>
      <c r="W161" s="45">
        <v>5.6299999999999996E-3</v>
      </c>
      <c r="X161" s="45">
        <v>5.6299999999999996E-3</v>
      </c>
      <c r="Y161" s="45">
        <v>5.6299999999999996E-3</v>
      </c>
      <c r="Z161" s="45">
        <v>5.6299999999999996E-3</v>
      </c>
      <c r="AA161" s="45">
        <v>6.45E-3</v>
      </c>
      <c r="AB161" s="45">
        <v>6.45E-3</v>
      </c>
      <c r="AC161" s="45">
        <v>6.45E-3</v>
      </c>
      <c r="AD161" s="45">
        <v>6.45E-3</v>
      </c>
      <c r="AE161" s="45">
        <v>6.45E-3</v>
      </c>
      <c r="AF161" s="45">
        <v>7.0200000000000002E-3</v>
      </c>
      <c r="AG161" s="45">
        <v>7.0200000000000002E-3</v>
      </c>
      <c r="AH161" s="45">
        <v>7.0200000000000002E-3</v>
      </c>
      <c r="AI161" s="45">
        <v>7.0200000000000002E-3</v>
      </c>
      <c r="AJ161" s="45">
        <v>7.0200000000000002E-3</v>
      </c>
      <c r="AK161" s="45">
        <v>8.0400000000000003E-3</v>
      </c>
      <c r="AL161" s="45">
        <v>8.0400000000000003E-3</v>
      </c>
      <c r="AM161" s="45">
        <v>8.0400000000000003E-3</v>
      </c>
      <c r="AN161" s="45">
        <v>8.0400000000000003E-3</v>
      </c>
      <c r="AO161" s="45">
        <v>8.0400000000000003E-3</v>
      </c>
      <c r="AP161" s="45">
        <v>9.0900000000000009E-3</v>
      </c>
      <c r="AQ161" s="45">
        <v>9.0900000000000009E-3</v>
      </c>
      <c r="AR161" s="45">
        <v>9.0900000000000009E-3</v>
      </c>
      <c r="AS161" s="45">
        <v>9.0900000000000009E-3</v>
      </c>
      <c r="AT161" s="45">
        <v>9.0900000000000009E-3</v>
      </c>
      <c r="AU161" s="45">
        <v>1.077E-2</v>
      </c>
      <c r="AV161" s="45">
        <v>1.077E-2</v>
      </c>
      <c r="AW161" s="45">
        <v>1.077E-2</v>
      </c>
      <c r="AX161" s="45">
        <v>1.077E-2</v>
      </c>
      <c r="AY161" s="45">
        <v>1.077E-2</v>
      </c>
      <c r="AZ161" s="45">
        <v>1.443E-2</v>
      </c>
      <c r="BA161" s="45">
        <v>1.443E-2</v>
      </c>
      <c r="BB161" s="45">
        <v>1.443E-2</v>
      </c>
      <c r="BC161" s="45">
        <v>1.443E-2</v>
      </c>
      <c r="BD161" s="45">
        <v>1.443E-2</v>
      </c>
      <c r="BE161" s="45">
        <v>2.1010000000000001E-2</v>
      </c>
      <c r="BF161" s="45">
        <v>2.1010000000000001E-2</v>
      </c>
      <c r="BG161" s="45">
        <v>2.1010000000000001E-2</v>
      </c>
      <c r="BH161" s="45">
        <v>2.1010000000000001E-2</v>
      </c>
      <c r="BI161" s="45">
        <v>2.1010000000000001E-2</v>
      </c>
      <c r="BJ161" s="45">
        <v>2.7720000000000002E-2</v>
      </c>
      <c r="BK161" s="45">
        <v>2.7720000000000002E-2</v>
      </c>
      <c r="BL161" s="45">
        <v>2.7720000000000002E-2</v>
      </c>
      <c r="BM161" s="45">
        <v>2.7720000000000002E-2</v>
      </c>
      <c r="BN161" s="45">
        <v>2.7720000000000002E-2</v>
      </c>
      <c r="BO161" s="45">
        <v>4.3220000000000001E-2</v>
      </c>
      <c r="BP161" s="45">
        <v>4.3220000000000001E-2</v>
      </c>
      <c r="BQ161" s="45">
        <v>4.3220000000000001E-2</v>
      </c>
      <c r="BR161" s="45">
        <v>4.3220000000000001E-2</v>
      </c>
      <c r="BS161" s="45">
        <v>4.3220000000000001E-2</v>
      </c>
      <c r="BT161" s="45">
        <v>6.6879999999999995E-2</v>
      </c>
      <c r="BU161" s="45">
        <v>6.6879999999999995E-2</v>
      </c>
      <c r="BV161" s="45">
        <v>6.6879999999999995E-2</v>
      </c>
      <c r="BW161" s="45">
        <v>6.6879999999999995E-2</v>
      </c>
      <c r="BX161" s="45">
        <v>6.6879999999999995E-2</v>
      </c>
      <c r="BY161" s="45">
        <v>0.10116</v>
      </c>
      <c r="BZ161" s="45">
        <v>0.10116</v>
      </c>
      <c r="CA161" s="45">
        <v>0.10116</v>
      </c>
      <c r="CB161" s="45">
        <v>0.10116</v>
      </c>
      <c r="CC161" s="45">
        <v>0.10116</v>
      </c>
      <c r="CD161" s="45">
        <v>0.15064</v>
      </c>
      <c r="CE161" s="45">
        <v>0.15064</v>
      </c>
      <c r="CF161" s="45">
        <v>0.15064</v>
      </c>
      <c r="CG161" s="45">
        <v>0.15064</v>
      </c>
      <c r="CH161" s="45">
        <v>0.15064</v>
      </c>
      <c r="CI161" s="45">
        <v>0.21936</v>
      </c>
      <c r="CJ161" s="45">
        <v>0.21936</v>
      </c>
      <c r="CK161" s="45">
        <v>0.21936</v>
      </c>
      <c r="CL161" s="45">
        <v>0.21936</v>
      </c>
      <c r="CM161" s="45">
        <v>0.21936</v>
      </c>
      <c r="CN161" s="45">
        <v>0.30879000000000001</v>
      </c>
      <c r="CO161" s="45">
        <v>0.30879000000000001</v>
      </c>
      <c r="CP161" s="45">
        <v>0.30879000000000001</v>
      </c>
      <c r="CQ161" s="45">
        <v>0.30879000000000001</v>
      </c>
      <c r="CR161" s="45">
        <v>0.30879000000000001</v>
      </c>
      <c r="CS161" s="45">
        <v>0.42729</v>
      </c>
      <c r="CT161" s="45">
        <v>0.42729</v>
      </c>
      <c r="CU161" s="45">
        <v>0.42729</v>
      </c>
      <c r="CV161" s="45">
        <v>0.42729</v>
      </c>
      <c r="CW161" s="45">
        <v>0.42729</v>
      </c>
      <c r="CX161" s="45">
        <v>1</v>
      </c>
    </row>
    <row r="162" spans="1:102" ht="14.25" customHeight="1" x14ac:dyDescent="0.3">
      <c r="A162" s="45" t="s">
        <v>442</v>
      </c>
      <c r="B162" s="45">
        <v>3.85E-2</v>
      </c>
      <c r="C162" s="45">
        <v>4.0899999999999999E-3</v>
      </c>
      <c r="D162" s="45">
        <v>4.0899999999999999E-3</v>
      </c>
      <c r="E162" s="45">
        <v>4.0899999999999999E-3</v>
      </c>
      <c r="F162" s="45">
        <v>4.0899999999999999E-3</v>
      </c>
      <c r="G162" s="45">
        <v>1.6800000000000001E-3</v>
      </c>
      <c r="H162" s="45">
        <v>1.6800000000000001E-3</v>
      </c>
      <c r="I162" s="45">
        <v>1.6800000000000001E-3</v>
      </c>
      <c r="J162" s="45">
        <v>1.6800000000000001E-3</v>
      </c>
      <c r="K162" s="45">
        <v>1.6800000000000001E-3</v>
      </c>
      <c r="L162" s="45">
        <v>1.2899999999999999E-3</v>
      </c>
      <c r="M162" s="45">
        <v>1.2899999999999999E-3</v>
      </c>
      <c r="N162" s="45">
        <v>1.2899999999999999E-3</v>
      </c>
      <c r="O162" s="45">
        <v>1.2899999999999999E-3</v>
      </c>
      <c r="P162" s="45">
        <v>1.2899999999999999E-3</v>
      </c>
      <c r="Q162" s="45">
        <v>2.5500000000000002E-3</v>
      </c>
      <c r="R162" s="45">
        <v>2.5500000000000002E-3</v>
      </c>
      <c r="S162" s="45">
        <v>2.5500000000000002E-3</v>
      </c>
      <c r="T162" s="45">
        <v>2.5500000000000002E-3</v>
      </c>
      <c r="U162" s="45">
        <v>2.5500000000000002E-3</v>
      </c>
      <c r="V162" s="45">
        <v>9.1999999999999998E-3</v>
      </c>
      <c r="W162" s="45">
        <v>9.1999999999999998E-3</v>
      </c>
      <c r="X162" s="45">
        <v>9.1999999999999998E-3</v>
      </c>
      <c r="Y162" s="45">
        <v>9.1999999999999998E-3</v>
      </c>
      <c r="Z162" s="45">
        <v>9.1999999999999998E-3</v>
      </c>
      <c r="AA162" s="45">
        <v>1.8780000000000002E-2</v>
      </c>
      <c r="AB162" s="45">
        <v>1.8780000000000002E-2</v>
      </c>
      <c r="AC162" s="45">
        <v>1.8780000000000002E-2</v>
      </c>
      <c r="AD162" s="45">
        <v>1.8780000000000002E-2</v>
      </c>
      <c r="AE162" s="45">
        <v>1.8780000000000002E-2</v>
      </c>
      <c r="AF162" s="45">
        <v>2.2689999999999998E-2</v>
      </c>
      <c r="AG162" s="45">
        <v>2.2689999999999998E-2</v>
      </c>
      <c r="AH162" s="45">
        <v>2.2689999999999998E-2</v>
      </c>
      <c r="AI162" s="45">
        <v>2.2689999999999998E-2</v>
      </c>
      <c r="AJ162" s="45">
        <v>2.2689999999999998E-2</v>
      </c>
      <c r="AK162" s="45">
        <v>1.7569999999999999E-2</v>
      </c>
      <c r="AL162" s="45">
        <v>1.7569999999999999E-2</v>
      </c>
      <c r="AM162" s="45">
        <v>1.7569999999999999E-2</v>
      </c>
      <c r="AN162" s="45">
        <v>1.7569999999999999E-2</v>
      </c>
      <c r="AO162" s="45">
        <v>1.7569999999999999E-2</v>
      </c>
      <c r="AP162" s="45">
        <v>1.2070000000000001E-2</v>
      </c>
      <c r="AQ162" s="45">
        <v>1.2070000000000001E-2</v>
      </c>
      <c r="AR162" s="45">
        <v>1.2070000000000001E-2</v>
      </c>
      <c r="AS162" s="45">
        <v>1.2070000000000001E-2</v>
      </c>
      <c r="AT162" s="45">
        <v>1.2070000000000001E-2</v>
      </c>
      <c r="AU162" s="45">
        <v>1.3180000000000001E-2</v>
      </c>
      <c r="AV162" s="45">
        <v>1.3180000000000001E-2</v>
      </c>
      <c r="AW162" s="45">
        <v>1.3180000000000001E-2</v>
      </c>
      <c r="AX162" s="45">
        <v>1.3180000000000001E-2</v>
      </c>
      <c r="AY162" s="45">
        <v>1.3180000000000001E-2</v>
      </c>
      <c r="AZ162" s="45">
        <v>1.575E-2</v>
      </c>
      <c r="BA162" s="45">
        <v>1.575E-2</v>
      </c>
      <c r="BB162" s="45">
        <v>1.575E-2</v>
      </c>
      <c r="BC162" s="45">
        <v>1.575E-2</v>
      </c>
      <c r="BD162" s="45">
        <v>1.575E-2</v>
      </c>
      <c r="BE162" s="45">
        <v>1.8370000000000001E-2</v>
      </c>
      <c r="BF162" s="45">
        <v>1.8370000000000001E-2</v>
      </c>
      <c r="BG162" s="45">
        <v>1.8370000000000001E-2</v>
      </c>
      <c r="BH162" s="45">
        <v>1.8370000000000001E-2</v>
      </c>
      <c r="BI162" s="45">
        <v>1.8370000000000001E-2</v>
      </c>
      <c r="BJ162" s="45">
        <v>2.222E-2</v>
      </c>
      <c r="BK162" s="45">
        <v>2.222E-2</v>
      </c>
      <c r="BL162" s="45">
        <v>2.222E-2</v>
      </c>
      <c r="BM162" s="45">
        <v>2.222E-2</v>
      </c>
      <c r="BN162" s="45">
        <v>2.222E-2</v>
      </c>
      <c r="BO162" s="45">
        <v>3.5549999999999998E-2</v>
      </c>
      <c r="BP162" s="45">
        <v>3.5549999999999998E-2</v>
      </c>
      <c r="BQ162" s="45">
        <v>3.5549999999999998E-2</v>
      </c>
      <c r="BR162" s="45">
        <v>3.5549999999999998E-2</v>
      </c>
      <c r="BS162" s="45">
        <v>3.5549999999999998E-2</v>
      </c>
      <c r="BT162" s="45">
        <v>4.7320000000000001E-2</v>
      </c>
      <c r="BU162" s="45">
        <v>4.7320000000000001E-2</v>
      </c>
      <c r="BV162" s="45">
        <v>4.7320000000000001E-2</v>
      </c>
      <c r="BW162" s="45">
        <v>4.7320000000000001E-2</v>
      </c>
      <c r="BX162" s="45">
        <v>4.7320000000000001E-2</v>
      </c>
      <c r="BY162" s="45">
        <v>7.7469999999999997E-2</v>
      </c>
      <c r="BZ162" s="45">
        <v>7.7469999999999997E-2</v>
      </c>
      <c r="CA162" s="45">
        <v>7.7469999999999997E-2</v>
      </c>
      <c r="CB162" s="45">
        <v>7.7469999999999997E-2</v>
      </c>
      <c r="CC162" s="45">
        <v>7.7469999999999997E-2</v>
      </c>
      <c r="CD162" s="45">
        <v>9.6979999999999997E-2</v>
      </c>
      <c r="CE162" s="45">
        <v>9.6979999999999997E-2</v>
      </c>
      <c r="CF162" s="45">
        <v>9.6979999999999997E-2</v>
      </c>
      <c r="CG162" s="45">
        <v>9.6979999999999997E-2</v>
      </c>
      <c r="CH162" s="45">
        <v>9.6979999999999997E-2</v>
      </c>
      <c r="CI162" s="45">
        <v>0.1288</v>
      </c>
      <c r="CJ162" s="45">
        <v>0.1288</v>
      </c>
      <c r="CK162" s="45">
        <v>0.1288</v>
      </c>
      <c r="CL162" s="45">
        <v>0.1288</v>
      </c>
      <c r="CM162" s="45">
        <v>0.1288</v>
      </c>
      <c r="CN162" s="45">
        <v>0.18196999999999999</v>
      </c>
      <c r="CO162" s="45">
        <v>0.18196999999999999</v>
      </c>
      <c r="CP162" s="45">
        <v>0.18196999999999999</v>
      </c>
      <c r="CQ162" s="45">
        <v>0.18196999999999999</v>
      </c>
      <c r="CR162" s="45">
        <v>0.18196999999999999</v>
      </c>
      <c r="CS162" s="45">
        <v>0.27309</v>
      </c>
      <c r="CT162" s="45">
        <v>0.27309</v>
      </c>
      <c r="CU162" s="45">
        <v>0.27309</v>
      </c>
      <c r="CV162" s="45">
        <v>0.27309</v>
      </c>
      <c r="CW162" s="45">
        <v>0.27309</v>
      </c>
      <c r="CX162" s="45">
        <v>1</v>
      </c>
    </row>
    <row r="163" spans="1:102" ht="14.25" customHeight="1" x14ac:dyDescent="0.3">
      <c r="A163" s="45" t="s">
        <v>444</v>
      </c>
      <c r="B163" s="45">
        <v>9.7912499999999996E-3</v>
      </c>
      <c r="C163" s="45">
        <v>3.5649999999999999E-4</v>
      </c>
      <c r="D163" s="45">
        <v>3.5649999999999999E-4</v>
      </c>
      <c r="E163" s="45">
        <v>3.5649999999999999E-4</v>
      </c>
      <c r="F163" s="45">
        <v>3.5649999999999999E-4</v>
      </c>
      <c r="G163" s="45">
        <v>1.7899999999999999E-4</v>
      </c>
      <c r="H163" s="45">
        <v>1.7899999999999999E-4</v>
      </c>
      <c r="I163" s="45">
        <v>1.7899999999999999E-4</v>
      </c>
      <c r="J163" s="45">
        <v>1.7899999999999999E-4</v>
      </c>
      <c r="K163" s="45">
        <v>1.7899999999999999E-4</v>
      </c>
      <c r="L163" s="45">
        <v>1.8075E-4</v>
      </c>
      <c r="M163" s="45">
        <v>1.8075E-4</v>
      </c>
      <c r="N163" s="45">
        <v>1.8075E-4</v>
      </c>
      <c r="O163" s="45">
        <v>1.8075E-4</v>
      </c>
      <c r="P163" s="45">
        <v>1.8075E-4</v>
      </c>
      <c r="Q163" s="45">
        <v>3.0775000000000003E-4</v>
      </c>
      <c r="R163" s="45">
        <v>3.0775000000000003E-4</v>
      </c>
      <c r="S163" s="45">
        <v>3.0775000000000003E-4</v>
      </c>
      <c r="T163" s="45">
        <v>3.0775000000000003E-4</v>
      </c>
      <c r="U163" s="45">
        <v>3.0775000000000003E-4</v>
      </c>
      <c r="V163" s="45">
        <v>4.2025E-4</v>
      </c>
      <c r="W163" s="45">
        <v>4.2025E-4</v>
      </c>
      <c r="X163" s="45">
        <v>4.2025E-4</v>
      </c>
      <c r="Y163" s="45">
        <v>4.2025E-4</v>
      </c>
      <c r="Z163" s="45">
        <v>4.2025E-4</v>
      </c>
      <c r="AA163" s="45">
        <v>5.2674999999999998E-4</v>
      </c>
      <c r="AB163" s="45">
        <v>5.2674999999999998E-4</v>
      </c>
      <c r="AC163" s="45">
        <v>5.2674999999999998E-4</v>
      </c>
      <c r="AD163" s="45">
        <v>5.2674999999999998E-4</v>
      </c>
      <c r="AE163" s="45">
        <v>5.2674999999999998E-4</v>
      </c>
      <c r="AF163" s="45">
        <v>7.3850000000000001E-4</v>
      </c>
      <c r="AG163" s="45">
        <v>7.3850000000000001E-4</v>
      </c>
      <c r="AH163" s="45">
        <v>7.3850000000000001E-4</v>
      </c>
      <c r="AI163" s="45">
        <v>7.3850000000000001E-4</v>
      </c>
      <c r="AJ163" s="45">
        <v>7.3850000000000001E-4</v>
      </c>
      <c r="AK163" s="45">
        <v>1.0690000000000001E-3</v>
      </c>
      <c r="AL163" s="45">
        <v>1.0690000000000001E-3</v>
      </c>
      <c r="AM163" s="45">
        <v>1.0690000000000001E-3</v>
      </c>
      <c r="AN163" s="45">
        <v>1.0690000000000001E-3</v>
      </c>
      <c r="AO163" s="45">
        <v>1.0690000000000001E-3</v>
      </c>
      <c r="AP163" s="45">
        <v>1.622E-3</v>
      </c>
      <c r="AQ163" s="45">
        <v>1.622E-3</v>
      </c>
      <c r="AR163" s="45">
        <v>1.622E-3</v>
      </c>
      <c r="AS163" s="45">
        <v>1.622E-3</v>
      </c>
      <c r="AT163" s="45">
        <v>1.622E-3</v>
      </c>
      <c r="AU163" s="45">
        <v>2.5685E-3</v>
      </c>
      <c r="AV163" s="45">
        <v>2.5685E-3</v>
      </c>
      <c r="AW163" s="45">
        <v>2.5685E-3</v>
      </c>
      <c r="AX163" s="45">
        <v>2.5685E-3</v>
      </c>
      <c r="AY163" s="45">
        <v>2.5685E-3</v>
      </c>
      <c r="AZ163" s="45">
        <v>4.117E-3</v>
      </c>
      <c r="BA163" s="45">
        <v>4.117E-3</v>
      </c>
      <c r="BB163" s="45">
        <v>4.117E-3</v>
      </c>
      <c r="BC163" s="45">
        <v>4.117E-3</v>
      </c>
      <c r="BD163" s="45">
        <v>4.117E-3</v>
      </c>
      <c r="BE163" s="45">
        <v>6.4475000000000001E-3</v>
      </c>
      <c r="BF163" s="45">
        <v>6.4475000000000001E-3</v>
      </c>
      <c r="BG163" s="45">
        <v>6.4475000000000001E-3</v>
      </c>
      <c r="BH163" s="45">
        <v>6.4475000000000001E-3</v>
      </c>
      <c r="BI163" s="45">
        <v>6.4475000000000001E-3</v>
      </c>
      <c r="BJ163" s="45">
        <v>9.7327500000000001E-3</v>
      </c>
      <c r="BK163" s="45">
        <v>9.7327500000000001E-3</v>
      </c>
      <c r="BL163" s="45">
        <v>9.7327500000000001E-3</v>
      </c>
      <c r="BM163" s="45">
        <v>9.7327500000000001E-3</v>
      </c>
      <c r="BN163" s="45">
        <v>9.7327500000000001E-3</v>
      </c>
      <c r="BO163" s="45">
        <v>1.5950249999999999E-2</v>
      </c>
      <c r="BP163" s="45">
        <v>1.5950249999999999E-2</v>
      </c>
      <c r="BQ163" s="45">
        <v>1.5950249999999999E-2</v>
      </c>
      <c r="BR163" s="45">
        <v>1.5950249999999999E-2</v>
      </c>
      <c r="BS163" s="45">
        <v>1.5950249999999999E-2</v>
      </c>
      <c r="BT163" s="45">
        <v>2.6643500000000001E-2</v>
      </c>
      <c r="BU163" s="45">
        <v>2.6643500000000001E-2</v>
      </c>
      <c r="BV163" s="45">
        <v>2.6643500000000001E-2</v>
      </c>
      <c r="BW163" s="45">
        <v>2.6643500000000001E-2</v>
      </c>
      <c r="BX163" s="45">
        <v>2.6643500000000001E-2</v>
      </c>
      <c r="BY163" s="45">
        <v>4.6877250000000002E-2</v>
      </c>
      <c r="BZ163" s="45">
        <v>4.6877250000000002E-2</v>
      </c>
      <c r="CA163" s="45">
        <v>4.6877250000000002E-2</v>
      </c>
      <c r="CB163" s="45">
        <v>4.6877250000000002E-2</v>
      </c>
      <c r="CC163" s="45">
        <v>4.6877250000000002E-2</v>
      </c>
      <c r="CD163" s="45">
        <v>8.3014249999999998E-2</v>
      </c>
      <c r="CE163" s="45">
        <v>8.3014249999999998E-2</v>
      </c>
      <c r="CF163" s="45">
        <v>8.3014249999999998E-2</v>
      </c>
      <c r="CG163" s="45">
        <v>8.3014249999999998E-2</v>
      </c>
      <c r="CH163" s="45">
        <v>8.3014249999999998E-2</v>
      </c>
      <c r="CI163" s="45">
        <v>0.14132575</v>
      </c>
      <c r="CJ163" s="45">
        <v>0.14132575</v>
      </c>
      <c r="CK163" s="45">
        <v>0.14132575</v>
      </c>
      <c r="CL163" s="45">
        <v>0.14132575</v>
      </c>
      <c r="CM163" s="45">
        <v>0.14132575</v>
      </c>
      <c r="CN163" s="45">
        <v>0.22859225</v>
      </c>
      <c r="CO163" s="45">
        <v>0.22859225</v>
      </c>
      <c r="CP163" s="45">
        <v>0.22859225</v>
      </c>
      <c r="CQ163" s="45">
        <v>0.22859225</v>
      </c>
      <c r="CR163" s="45">
        <v>0.22859225</v>
      </c>
      <c r="CS163" s="45">
        <v>0.34928749999999997</v>
      </c>
      <c r="CT163" s="45">
        <v>0.34928749999999997</v>
      </c>
      <c r="CU163" s="45">
        <v>0.34928749999999997</v>
      </c>
      <c r="CV163" s="45">
        <v>0.34928749999999997</v>
      </c>
      <c r="CW163" s="45">
        <v>0.34928749999999997</v>
      </c>
      <c r="CX163" s="45">
        <v>1</v>
      </c>
    </row>
    <row r="164" spans="1:102" ht="14.25" customHeight="1" x14ac:dyDescent="0.3">
      <c r="A164" s="45" t="s">
        <v>446</v>
      </c>
      <c r="B164" s="45">
        <v>3.7046250000000003E-2</v>
      </c>
      <c r="C164" s="45">
        <v>3.16E-3</v>
      </c>
      <c r="D164" s="45">
        <v>3.16E-3</v>
      </c>
      <c r="E164" s="45">
        <v>3.16E-3</v>
      </c>
      <c r="F164" s="45">
        <v>3.16E-3</v>
      </c>
      <c r="G164" s="45">
        <v>9.4499999999999998E-4</v>
      </c>
      <c r="H164" s="45">
        <v>9.4499999999999998E-4</v>
      </c>
      <c r="I164" s="45">
        <v>9.4499999999999998E-4</v>
      </c>
      <c r="J164" s="45">
        <v>9.4499999999999998E-4</v>
      </c>
      <c r="K164" s="45">
        <v>9.4499999999999998E-4</v>
      </c>
      <c r="L164" s="45">
        <v>6.7750000000000004E-4</v>
      </c>
      <c r="M164" s="45">
        <v>6.7750000000000004E-4</v>
      </c>
      <c r="N164" s="45">
        <v>6.7750000000000004E-4</v>
      </c>
      <c r="O164" s="45">
        <v>6.7750000000000004E-4</v>
      </c>
      <c r="P164" s="45">
        <v>6.7750000000000004E-4</v>
      </c>
      <c r="Q164" s="45">
        <v>1.0425E-3</v>
      </c>
      <c r="R164" s="45">
        <v>1.0425E-3</v>
      </c>
      <c r="S164" s="45">
        <v>1.0425E-3</v>
      </c>
      <c r="T164" s="45">
        <v>1.0425E-3</v>
      </c>
      <c r="U164" s="45">
        <v>1.0425E-3</v>
      </c>
      <c r="V164" s="45">
        <v>1.39375E-3</v>
      </c>
      <c r="W164" s="45">
        <v>1.39375E-3</v>
      </c>
      <c r="X164" s="45">
        <v>1.39375E-3</v>
      </c>
      <c r="Y164" s="45">
        <v>1.39375E-3</v>
      </c>
      <c r="Z164" s="45">
        <v>1.39375E-3</v>
      </c>
      <c r="AA164" s="45">
        <v>1.5625000000000001E-3</v>
      </c>
      <c r="AB164" s="45">
        <v>1.5625000000000001E-3</v>
      </c>
      <c r="AC164" s="45">
        <v>1.5625000000000001E-3</v>
      </c>
      <c r="AD164" s="45">
        <v>1.5625000000000001E-3</v>
      </c>
      <c r="AE164" s="45">
        <v>1.5625000000000001E-3</v>
      </c>
      <c r="AF164" s="45">
        <v>1.9462500000000001E-3</v>
      </c>
      <c r="AG164" s="45">
        <v>1.9462500000000001E-3</v>
      </c>
      <c r="AH164" s="45">
        <v>1.9462500000000001E-3</v>
      </c>
      <c r="AI164" s="45">
        <v>1.9462500000000001E-3</v>
      </c>
      <c r="AJ164" s="45">
        <v>1.9462500000000001E-3</v>
      </c>
      <c r="AK164" s="45">
        <v>2.4875000000000001E-3</v>
      </c>
      <c r="AL164" s="45">
        <v>2.4875000000000001E-3</v>
      </c>
      <c r="AM164" s="45">
        <v>2.4875000000000001E-3</v>
      </c>
      <c r="AN164" s="45">
        <v>2.4875000000000001E-3</v>
      </c>
      <c r="AO164" s="45">
        <v>2.4875000000000001E-3</v>
      </c>
      <c r="AP164" s="45">
        <v>3.4312499999999998E-3</v>
      </c>
      <c r="AQ164" s="45">
        <v>3.4312499999999998E-3</v>
      </c>
      <c r="AR164" s="45">
        <v>3.4312499999999998E-3</v>
      </c>
      <c r="AS164" s="45">
        <v>3.4312499999999998E-3</v>
      </c>
      <c r="AT164" s="45">
        <v>3.4312499999999998E-3</v>
      </c>
      <c r="AU164" s="45">
        <v>4.8424999999999996E-3</v>
      </c>
      <c r="AV164" s="45">
        <v>4.8424999999999996E-3</v>
      </c>
      <c r="AW164" s="45">
        <v>4.8424999999999996E-3</v>
      </c>
      <c r="AX164" s="45">
        <v>4.8424999999999996E-3</v>
      </c>
      <c r="AY164" s="45">
        <v>4.8424999999999996E-3</v>
      </c>
      <c r="AZ164" s="45">
        <v>7.1687499999999998E-3</v>
      </c>
      <c r="BA164" s="45">
        <v>7.1687499999999998E-3</v>
      </c>
      <c r="BB164" s="45">
        <v>7.1687499999999998E-3</v>
      </c>
      <c r="BC164" s="45">
        <v>7.1687499999999998E-3</v>
      </c>
      <c r="BD164" s="45">
        <v>7.1687499999999998E-3</v>
      </c>
      <c r="BE164" s="45">
        <v>1.0838749999999999E-2</v>
      </c>
      <c r="BF164" s="45">
        <v>1.0838749999999999E-2</v>
      </c>
      <c r="BG164" s="45">
        <v>1.0838749999999999E-2</v>
      </c>
      <c r="BH164" s="45">
        <v>1.0838749999999999E-2</v>
      </c>
      <c r="BI164" s="45">
        <v>1.0838749999999999E-2</v>
      </c>
      <c r="BJ164" s="45">
        <v>1.6975000000000001E-2</v>
      </c>
      <c r="BK164" s="45">
        <v>1.6975000000000001E-2</v>
      </c>
      <c r="BL164" s="45">
        <v>1.6975000000000001E-2</v>
      </c>
      <c r="BM164" s="45">
        <v>1.6975000000000001E-2</v>
      </c>
      <c r="BN164" s="45">
        <v>1.6975000000000001E-2</v>
      </c>
      <c r="BO164" s="45">
        <v>2.7917500000000001E-2</v>
      </c>
      <c r="BP164" s="45">
        <v>2.7917500000000001E-2</v>
      </c>
      <c r="BQ164" s="45">
        <v>2.7917500000000001E-2</v>
      </c>
      <c r="BR164" s="45">
        <v>2.7917500000000001E-2</v>
      </c>
      <c r="BS164" s="45">
        <v>2.7917500000000001E-2</v>
      </c>
      <c r="BT164" s="45">
        <v>4.7142499999999997E-2</v>
      </c>
      <c r="BU164" s="45">
        <v>4.7142499999999997E-2</v>
      </c>
      <c r="BV164" s="45">
        <v>4.7142499999999997E-2</v>
      </c>
      <c r="BW164" s="45">
        <v>4.7142499999999997E-2</v>
      </c>
      <c r="BX164" s="45">
        <v>4.7142499999999997E-2</v>
      </c>
      <c r="BY164" s="45">
        <v>7.6598749999999993E-2</v>
      </c>
      <c r="BZ164" s="45">
        <v>7.6598749999999993E-2</v>
      </c>
      <c r="CA164" s="45">
        <v>7.6598749999999993E-2</v>
      </c>
      <c r="CB164" s="45">
        <v>7.6598749999999993E-2</v>
      </c>
      <c r="CC164" s="45">
        <v>7.6598749999999993E-2</v>
      </c>
      <c r="CD164" s="45">
        <v>0.1228325</v>
      </c>
      <c r="CE164" s="45">
        <v>0.1228325</v>
      </c>
      <c r="CF164" s="45">
        <v>0.1228325</v>
      </c>
      <c r="CG164" s="45">
        <v>0.1228325</v>
      </c>
      <c r="CH164" s="45">
        <v>0.1228325</v>
      </c>
      <c r="CI164" s="45">
        <v>0.189725</v>
      </c>
      <c r="CJ164" s="45">
        <v>0.189725</v>
      </c>
      <c r="CK164" s="45">
        <v>0.189725</v>
      </c>
      <c r="CL164" s="45">
        <v>0.189725</v>
      </c>
      <c r="CM164" s="45">
        <v>0.189725</v>
      </c>
      <c r="CN164" s="45">
        <v>0.28208624999999998</v>
      </c>
      <c r="CO164" s="45">
        <v>0.28208624999999998</v>
      </c>
      <c r="CP164" s="45">
        <v>0.28208624999999998</v>
      </c>
      <c r="CQ164" s="45">
        <v>0.28208624999999998</v>
      </c>
      <c r="CR164" s="45">
        <v>0.28208624999999998</v>
      </c>
      <c r="CS164" s="45">
        <v>0.40359499999999998</v>
      </c>
      <c r="CT164" s="45">
        <v>0.40359499999999998</v>
      </c>
      <c r="CU164" s="45">
        <v>0.40359499999999998</v>
      </c>
      <c r="CV164" s="45">
        <v>0.40359499999999998</v>
      </c>
      <c r="CW164" s="45">
        <v>0.40359499999999998</v>
      </c>
      <c r="CX164" s="45">
        <v>1</v>
      </c>
    </row>
    <row r="165" spans="1:102" ht="14.25" customHeight="1" x14ac:dyDescent="0.3">
      <c r="A165" s="45" t="s">
        <v>448</v>
      </c>
      <c r="B165" s="45">
        <v>7.5730000000000006E-2</v>
      </c>
      <c r="C165" s="45">
        <v>1.1860000000000001E-2</v>
      </c>
      <c r="D165" s="45">
        <v>1.1860000000000001E-2</v>
      </c>
      <c r="E165" s="45">
        <v>1.1860000000000001E-2</v>
      </c>
      <c r="F165" s="45">
        <v>1.1860000000000001E-2</v>
      </c>
      <c r="G165" s="45">
        <v>2.4299999999999999E-3</v>
      </c>
      <c r="H165" s="45">
        <v>2.4299999999999999E-3</v>
      </c>
      <c r="I165" s="45">
        <v>2.4299999999999999E-3</v>
      </c>
      <c r="J165" s="45">
        <v>2.4299999999999999E-3</v>
      </c>
      <c r="K165" s="45">
        <v>2.4299999999999999E-3</v>
      </c>
      <c r="L165" s="45">
        <v>1.5299999999999999E-3</v>
      </c>
      <c r="M165" s="45">
        <v>1.5299999999999999E-3</v>
      </c>
      <c r="N165" s="45">
        <v>1.5299999999999999E-3</v>
      </c>
      <c r="O165" s="45">
        <v>1.5299999999999999E-3</v>
      </c>
      <c r="P165" s="45">
        <v>1.5299999999999999E-3</v>
      </c>
      <c r="Q165" s="45">
        <v>2.2699999999999999E-3</v>
      </c>
      <c r="R165" s="45">
        <v>2.2699999999999999E-3</v>
      </c>
      <c r="S165" s="45">
        <v>2.2699999999999999E-3</v>
      </c>
      <c r="T165" s="45">
        <v>2.2699999999999999E-3</v>
      </c>
      <c r="U165" s="45">
        <v>2.2699999999999999E-3</v>
      </c>
      <c r="V165" s="45">
        <v>3.5100000000000001E-3</v>
      </c>
      <c r="W165" s="45">
        <v>3.5100000000000001E-3</v>
      </c>
      <c r="X165" s="45">
        <v>3.5100000000000001E-3</v>
      </c>
      <c r="Y165" s="45">
        <v>3.5100000000000001E-3</v>
      </c>
      <c r="Z165" s="45">
        <v>3.5100000000000001E-3</v>
      </c>
      <c r="AA165" s="45">
        <v>4.2300000000000003E-3</v>
      </c>
      <c r="AB165" s="45">
        <v>4.2300000000000003E-3</v>
      </c>
      <c r="AC165" s="45">
        <v>4.2300000000000003E-3</v>
      </c>
      <c r="AD165" s="45">
        <v>4.2300000000000003E-3</v>
      </c>
      <c r="AE165" s="45">
        <v>4.2300000000000003E-3</v>
      </c>
      <c r="AF165" s="45">
        <v>4.8199999999999996E-3</v>
      </c>
      <c r="AG165" s="45">
        <v>4.8199999999999996E-3</v>
      </c>
      <c r="AH165" s="45">
        <v>4.8199999999999996E-3</v>
      </c>
      <c r="AI165" s="45">
        <v>4.8199999999999996E-3</v>
      </c>
      <c r="AJ165" s="45">
        <v>4.8199999999999996E-3</v>
      </c>
      <c r="AK165" s="45">
        <v>5.6499999999999996E-3</v>
      </c>
      <c r="AL165" s="45">
        <v>5.6499999999999996E-3</v>
      </c>
      <c r="AM165" s="45">
        <v>5.6499999999999996E-3</v>
      </c>
      <c r="AN165" s="45">
        <v>5.6499999999999996E-3</v>
      </c>
      <c r="AO165" s="45">
        <v>5.6499999999999996E-3</v>
      </c>
      <c r="AP165" s="45">
        <v>6.7099999999999998E-3</v>
      </c>
      <c r="AQ165" s="45">
        <v>6.7099999999999998E-3</v>
      </c>
      <c r="AR165" s="45">
        <v>6.7099999999999998E-3</v>
      </c>
      <c r="AS165" s="45">
        <v>6.7099999999999998E-3</v>
      </c>
      <c r="AT165" s="45">
        <v>6.7099999999999998E-3</v>
      </c>
      <c r="AU165" s="45">
        <v>8.4600000000000005E-3</v>
      </c>
      <c r="AV165" s="45">
        <v>8.4600000000000005E-3</v>
      </c>
      <c r="AW165" s="45">
        <v>8.4600000000000005E-3</v>
      </c>
      <c r="AX165" s="45">
        <v>8.4600000000000005E-3</v>
      </c>
      <c r="AY165" s="45">
        <v>8.4600000000000005E-3</v>
      </c>
      <c r="AZ165" s="45">
        <v>1.1610000000000001E-2</v>
      </c>
      <c r="BA165" s="45">
        <v>1.1610000000000001E-2</v>
      </c>
      <c r="BB165" s="45">
        <v>1.1610000000000001E-2</v>
      </c>
      <c r="BC165" s="45">
        <v>1.1610000000000001E-2</v>
      </c>
      <c r="BD165" s="45">
        <v>1.1610000000000001E-2</v>
      </c>
      <c r="BE165" s="45">
        <v>1.695E-2</v>
      </c>
      <c r="BF165" s="45">
        <v>1.695E-2</v>
      </c>
      <c r="BG165" s="45">
        <v>1.695E-2</v>
      </c>
      <c r="BH165" s="45">
        <v>1.695E-2</v>
      </c>
      <c r="BI165" s="45">
        <v>1.695E-2</v>
      </c>
      <c r="BJ165" s="45">
        <v>2.3529999999999999E-2</v>
      </c>
      <c r="BK165" s="45">
        <v>2.3529999999999999E-2</v>
      </c>
      <c r="BL165" s="45">
        <v>2.3529999999999999E-2</v>
      </c>
      <c r="BM165" s="45">
        <v>2.3529999999999999E-2</v>
      </c>
      <c r="BN165" s="45">
        <v>2.3529999999999999E-2</v>
      </c>
      <c r="BO165" s="45">
        <v>3.7220000000000003E-2</v>
      </c>
      <c r="BP165" s="45">
        <v>3.7220000000000003E-2</v>
      </c>
      <c r="BQ165" s="45">
        <v>3.7220000000000003E-2</v>
      </c>
      <c r="BR165" s="45">
        <v>3.7220000000000003E-2</v>
      </c>
      <c r="BS165" s="45">
        <v>3.7220000000000003E-2</v>
      </c>
      <c r="BT165" s="45">
        <v>5.9389999999999998E-2</v>
      </c>
      <c r="BU165" s="45">
        <v>5.9389999999999998E-2</v>
      </c>
      <c r="BV165" s="45">
        <v>5.9389999999999998E-2</v>
      </c>
      <c r="BW165" s="45">
        <v>5.9389999999999998E-2</v>
      </c>
      <c r="BX165" s="45">
        <v>5.9389999999999998E-2</v>
      </c>
      <c r="BY165" s="45">
        <v>9.2899999999999996E-2</v>
      </c>
      <c r="BZ165" s="45">
        <v>9.2899999999999996E-2</v>
      </c>
      <c r="CA165" s="45">
        <v>9.2899999999999996E-2</v>
      </c>
      <c r="CB165" s="45">
        <v>9.2899999999999996E-2</v>
      </c>
      <c r="CC165" s="45">
        <v>9.2899999999999996E-2</v>
      </c>
      <c r="CD165" s="45">
        <v>0.14215</v>
      </c>
      <c r="CE165" s="45">
        <v>0.14215</v>
      </c>
      <c r="CF165" s="45">
        <v>0.14215</v>
      </c>
      <c r="CG165" s="45">
        <v>0.14215</v>
      </c>
      <c r="CH165" s="45">
        <v>0.14215</v>
      </c>
      <c r="CI165" s="45">
        <v>0.21110999999999999</v>
      </c>
      <c r="CJ165" s="45">
        <v>0.21110999999999999</v>
      </c>
      <c r="CK165" s="45">
        <v>0.21110999999999999</v>
      </c>
      <c r="CL165" s="45">
        <v>0.21110999999999999</v>
      </c>
      <c r="CM165" s="45">
        <v>0.21110999999999999</v>
      </c>
      <c r="CN165" s="45">
        <v>0.30302000000000001</v>
      </c>
      <c r="CO165" s="45">
        <v>0.30302000000000001</v>
      </c>
      <c r="CP165" s="45">
        <v>0.30302000000000001</v>
      </c>
      <c r="CQ165" s="45">
        <v>0.30302000000000001</v>
      </c>
      <c r="CR165" s="45">
        <v>0.30302000000000001</v>
      </c>
      <c r="CS165" s="45">
        <v>0.42308000000000001</v>
      </c>
      <c r="CT165" s="45">
        <v>0.42308000000000001</v>
      </c>
      <c r="CU165" s="45">
        <v>0.42308000000000001</v>
      </c>
      <c r="CV165" s="45">
        <v>0.42308000000000001</v>
      </c>
      <c r="CW165" s="45">
        <v>0.42308000000000001</v>
      </c>
      <c r="CX165" s="45">
        <v>1</v>
      </c>
    </row>
    <row r="166" spans="1:102" ht="14.25" customHeight="1" x14ac:dyDescent="0.3">
      <c r="A166" s="45" t="s">
        <v>450</v>
      </c>
      <c r="B166" s="45">
        <v>6.6841463000000004E-2</v>
      </c>
      <c r="C166" s="45">
        <v>1.0634390000000001E-2</v>
      </c>
      <c r="D166" s="45">
        <v>1.0634390000000001E-2</v>
      </c>
      <c r="E166" s="45">
        <v>1.0634390000000001E-2</v>
      </c>
      <c r="F166" s="45">
        <v>1.0634390000000001E-2</v>
      </c>
      <c r="G166" s="45">
        <v>2.2570730000000001E-3</v>
      </c>
      <c r="H166" s="45">
        <v>2.2570730000000001E-3</v>
      </c>
      <c r="I166" s="45">
        <v>2.2570730000000001E-3</v>
      </c>
      <c r="J166" s="45">
        <v>2.2570730000000001E-3</v>
      </c>
      <c r="K166" s="45">
        <v>2.2570730000000001E-3</v>
      </c>
      <c r="L166" s="45">
        <v>1.5885369999999999E-3</v>
      </c>
      <c r="M166" s="45">
        <v>1.5885369999999999E-3</v>
      </c>
      <c r="N166" s="45">
        <v>1.5885369999999999E-3</v>
      </c>
      <c r="O166" s="45">
        <v>1.5885369999999999E-3</v>
      </c>
      <c r="P166" s="45">
        <v>1.5885369999999999E-3</v>
      </c>
      <c r="Q166" s="45">
        <v>1.952683E-3</v>
      </c>
      <c r="R166" s="45">
        <v>1.952683E-3</v>
      </c>
      <c r="S166" s="45">
        <v>1.952683E-3</v>
      </c>
      <c r="T166" s="45">
        <v>1.952683E-3</v>
      </c>
      <c r="U166" s="45">
        <v>1.952683E-3</v>
      </c>
      <c r="V166" s="45">
        <v>3.7490240000000001E-3</v>
      </c>
      <c r="W166" s="45">
        <v>3.7490240000000001E-3</v>
      </c>
      <c r="X166" s="45">
        <v>3.7490240000000001E-3</v>
      </c>
      <c r="Y166" s="45">
        <v>3.7490240000000001E-3</v>
      </c>
      <c r="Z166" s="45">
        <v>3.7490240000000001E-3</v>
      </c>
      <c r="AA166" s="45">
        <v>6.1653660000000002E-3</v>
      </c>
      <c r="AB166" s="45">
        <v>6.1653660000000002E-3</v>
      </c>
      <c r="AC166" s="45">
        <v>6.1653660000000002E-3</v>
      </c>
      <c r="AD166" s="45">
        <v>6.1653660000000002E-3</v>
      </c>
      <c r="AE166" s="45">
        <v>6.1653660000000002E-3</v>
      </c>
      <c r="AF166" s="45">
        <v>8.7904880000000008E-3</v>
      </c>
      <c r="AG166" s="45">
        <v>8.7904880000000008E-3</v>
      </c>
      <c r="AH166" s="45">
        <v>8.7904880000000008E-3</v>
      </c>
      <c r="AI166" s="45">
        <v>8.7904880000000008E-3</v>
      </c>
      <c r="AJ166" s="45">
        <v>8.7904880000000008E-3</v>
      </c>
      <c r="AK166" s="45">
        <v>1.0272195E-2</v>
      </c>
      <c r="AL166" s="45">
        <v>1.0272195E-2</v>
      </c>
      <c r="AM166" s="45">
        <v>1.0272195E-2</v>
      </c>
      <c r="AN166" s="45">
        <v>1.0272195E-2</v>
      </c>
      <c r="AO166" s="45">
        <v>1.0272195E-2</v>
      </c>
      <c r="AP166" s="45">
        <v>1.0323659000000001E-2</v>
      </c>
      <c r="AQ166" s="45">
        <v>1.0323659000000001E-2</v>
      </c>
      <c r="AR166" s="45">
        <v>1.0323659000000001E-2</v>
      </c>
      <c r="AS166" s="45">
        <v>1.0323659000000001E-2</v>
      </c>
      <c r="AT166" s="45">
        <v>1.0323659000000001E-2</v>
      </c>
      <c r="AU166" s="45">
        <v>1.0378780000000001E-2</v>
      </c>
      <c r="AV166" s="45">
        <v>1.0378780000000001E-2</v>
      </c>
      <c r="AW166" s="45">
        <v>1.0378780000000001E-2</v>
      </c>
      <c r="AX166" s="45">
        <v>1.0378780000000001E-2</v>
      </c>
      <c r="AY166" s="45">
        <v>1.0378780000000001E-2</v>
      </c>
      <c r="AZ166" s="45">
        <v>1.2075122000000001E-2</v>
      </c>
      <c r="BA166" s="45">
        <v>1.2075122000000001E-2</v>
      </c>
      <c r="BB166" s="45">
        <v>1.2075122000000001E-2</v>
      </c>
      <c r="BC166" s="45">
        <v>1.2075122000000001E-2</v>
      </c>
      <c r="BD166" s="45">
        <v>1.2075122000000001E-2</v>
      </c>
      <c r="BE166" s="45">
        <v>1.6080000000000001E-2</v>
      </c>
      <c r="BF166" s="45">
        <v>1.6080000000000001E-2</v>
      </c>
      <c r="BG166" s="45">
        <v>1.6080000000000001E-2</v>
      </c>
      <c r="BH166" s="45">
        <v>1.6080000000000001E-2</v>
      </c>
      <c r="BI166" s="45">
        <v>1.6080000000000001E-2</v>
      </c>
      <c r="BJ166" s="45">
        <v>2.1788780000000001E-2</v>
      </c>
      <c r="BK166" s="45">
        <v>2.1788780000000001E-2</v>
      </c>
      <c r="BL166" s="45">
        <v>2.1788780000000001E-2</v>
      </c>
      <c r="BM166" s="45">
        <v>2.1788780000000001E-2</v>
      </c>
      <c r="BN166" s="45">
        <v>2.1788780000000001E-2</v>
      </c>
      <c r="BO166" s="45">
        <v>3.3969024E-2</v>
      </c>
      <c r="BP166" s="45">
        <v>3.3969024E-2</v>
      </c>
      <c r="BQ166" s="45">
        <v>3.3969024E-2</v>
      </c>
      <c r="BR166" s="45">
        <v>3.3969024E-2</v>
      </c>
      <c r="BS166" s="45">
        <v>3.3969024E-2</v>
      </c>
      <c r="BT166" s="45">
        <v>5.3909024E-2</v>
      </c>
      <c r="BU166" s="45">
        <v>5.3909024E-2</v>
      </c>
      <c r="BV166" s="45">
        <v>5.3909024E-2</v>
      </c>
      <c r="BW166" s="45">
        <v>5.3909024E-2</v>
      </c>
      <c r="BX166" s="45">
        <v>5.3909024E-2</v>
      </c>
      <c r="BY166" s="45">
        <v>8.5237561000000003E-2</v>
      </c>
      <c r="BZ166" s="45">
        <v>8.5237561000000003E-2</v>
      </c>
      <c r="CA166" s="45">
        <v>8.5237561000000003E-2</v>
      </c>
      <c r="CB166" s="45">
        <v>8.5237561000000003E-2</v>
      </c>
      <c r="CC166" s="45">
        <v>8.5237561000000003E-2</v>
      </c>
      <c r="CD166" s="45">
        <v>0.13244804900000001</v>
      </c>
      <c r="CE166" s="45">
        <v>0.13244804900000001</v>
      </c>
      <c r="CF166" s="45">
        <v>0.13244804900000001</v>
      </c>
      <c r="CG166" s="45">
        <v>0.13244804900000001</v>
      </c>
      <c r="CH166" s="45">
        <v>0.13244804900000001</v>
      </c>
      <c r="CI166" s="45">
        <v>0.19970122000000001</v>
      </c>
      <c r="CJ166" s="45">
        <v>0.19970122000000001</v>
      </c>
      <c r="CK166" s="45">
        <v>0.19970122000000001</v>
      </c>
      <c r="CL166" s="45">
        <v>0.19970122000000001</v>
      </c>
      <c r="CM166" s="45">
        <v>0.19970122000000001</v>
      </c>
      <c r="CN166" s="45">
        <v>0.29157146299999998</v>
      </c>
      <c r="CO166" s="45">
        <v>0.29157146299999998</v>
      </c>
      <c r="CP166" s="45">
        <v>0.29157146299999998</v>
      </c>
      <c r="CQ166" s="45">
        <v>0.29157146299999998</v>
      </c>
      <c r="CR166" s="45">
        <v>0.29157146299999998</v>
      </c>
      <c r="CS166" s="45">
        <v>0.41195365900000003</v>
      </c>
      <c r="CT166" s="45">
        <v>0.41195365900000003</v>
      </c>
      <c r="CU166" s="45">
        <v>0.41195365900000003</v>
      </c>
      <c r="CV166" s="45">
        <v>0.41195365900000003</v>
      </c>
      <c r="CW166" s="45">
        <v>0.41195365900000003</v>
      </c>
      <c r="CX166" s="45">
        <v>1</v>
      </c>
    </row>
    <row r="167" spans="1:102" ht="14.25" customHeight="1" x14ac:dyDescent="0.3">
      <c r="A167" s="45" t="s">
        <v>452</v>
      </c>
      <c r="B167" s="45">
        <v>2.3009999999999999E-2</v>
      </c>
      <c r="C167" s="45">
        <v>6.4000000000000005E-4</v>
      </c>
      <c r="D167" s="45">
        <v>6.4000000000000005E-4</v>
      </c>
      <c r="E167" s="45">
        <v>6.4000000000000005E-4</v>
      </c>
      <c r="F167" s="45">
        <v>6.4000000000000005E-4</v>
      </c>
      <c r="G167" s="45">
        <v>2.9999999999999997E-4</v>
      </c>
      <c r="H167" s="45">
        <v>2.9999999999999997E-4</v>
      </c>
      <c r="I167" s="45">
        <v>2.9999999999999997E-4</v>
      </c>
      <c r="J167" s="45">
        <v>2.9999999999999997E-4</v>
      </c>
      <c r="K167" s="45">
        <v>2.9999999999999997E-4</v>
      </c>
      <c r="L167" s="45">
        <v>4.0000000000000002E-4</v>
      </c>
      <c r="M167" s="45">
        <v>4.0000000000000002E-4</v>
      </c>
      <c r="N167" s="45">
        <v>4.0000000000000002E-4</v>
      </c>
      <c r="O167" s="45">
        <v>4.0000000000000002E-4</v>
      </c>
      <c r="P167" s="45">
        <v>4.0000000000000002E-4</v>
      </c>
      <c r="Q167" s="45">
        <v>8.0000000000000004E-4</v>
      </c>
      <c r="R167" s="45">
        <v>8.0000000000000004E-4</v>
      </c>
      <c r="S167" s="45">
        <v>8.0000000000000004E-4</v>
      </c>
      <c r="T167" s="45">
        <v>8.0000000000000004E-4</v>
      </c>
      <c r="U167" s="45">
        <v>8.0000000000000004E-4</v>
      </c>
      <c r="V167" s="45">
        <v>1.1199999999999999E-3</v>
      </c>
      <c r="W167" s="45">
        <v>1.1199999999999999E-3</v>
      </c>
      <c r="X167" s="45">
        <v>1.1199999999999999E-3</v>
      </c>
      <c r="Y167" s="45">
        <v>1.1199999999999999E-3</v>
      </c>
      <c r="Z167" s="45">
        <v>1.1199999999999999E-3</v>
      </c>
      <c r="AA167" s="45">
        <v>2E-3</v>
      </c>
      <c r="AB167" s="45">
        <v>2E-3</v>
      </c>
      <c r="AC167" s="45">
        <v>2E-3</v>
      </c>
      <c r="AD167" s="45">
        <v>2E-3</v>
      </c>
      <c r="AE167" s="45">
        <v>2E-3</v>
      </c>
      <c r="AF167" s="45">
        <v>1.9E-3</v>
      </c>
      <c r="AG167" s="45">
        <v>1.9E-3</v>
      </c>
      <c r="AH167" s="45">
        <v>1.9E-3</v>
      </c>
      <c r="AI167" s="45">
        <v>1.9E-3</v>
      </c>
      <c r="AJ167" s="45">
        <v>1.9E-3</v>
      </c>
      <c r="AK167" s="45">
        <v>1.8400000000000001E-3</v>
      </c>
      <c r="AL167" s="45">
        <v>1.8400000000000001E-3</v>
      </c>
      <c r="AM167" s="45">
        <v>1.8400000000000001E-3</v>
      </c>
      <c r="AN167" s="45">
        <v>1.8400000000000001E-3</v>
      </c>
      <c r="AO167" s="45">
        <v>1.8400000000000001E-3</v>
      </c>
      <c r="AP167" s="45">
        <v>2.4199999999999998E-3</v>
      </c>
      <c r="AQ167" s="45">
        <v>2.4199999999999998E-3</v>
      </c>
      <c r="AR167" s="45">
        <v>2.4199999999999998E-3</v>
      </c>
      <c r="AS167" s="45">
        <v>2.4199999999999998E-3</v>
      </c>
      <c r="AT167" s="45">
        <v>2.4199999999999998E-3</v>
      </c>
      <c r="AU167" s="45">
        <v>3.48E-3</v>
      </c>
      <c r="AV167" s="45">
        <v>3.48E-3</v>
      </c>
      <c r="AW167" s="45">
        <v>3.48E-3</v>
      </c>
      <c r="AX167" s="45">
        <v>3.48E-3</v>
      </c>
      <c r="AY167" s="45">
        <v>3.48E-3</v>
      </c>
      <c r="AZ167" s="45">
        <v>5.4900000000000001E-3</v>
      </c>
      <c r="BA167" s="45">
        <v>5.4900000000000001E-3</v>
      </c>
      <c r="BB167" s="45">
        <v>5.4900000000000001E-3</v>
      </c>
      <c r="BC167" s="45">
        <v>5.4900000000000001E-3</v>
      </c>
      <c r="BD167" s="45">
        <v>5.4900000000000001E-3</v>
      </c>
      <c r="BE167" s="45">
        <v>7.4099999999999999E-3</v>
      </c>
      <c r="BF167" s="45">
        <v>7.4099999999999999E-3</v>
      </c>
      <c r="BG167" s="45">
        <v>7.4099999999999999E-3</v>
      </c>
      <c r="BH167" s="45">
        <v>7.4099999999999999E-3</v>
      </c>
      <c r="BI167" s="45">
        <v>7.4099999999999999E-3</v>
      </c>
      <c r="BJ167" s="45">
        <v>1.391E-2</v>
      </c>
      <c r="BK167" s="45">
        <v>1.391E-2</v>
      </c>
      <c r="BL167" s="45">
        <v>1.391E-2</v>
      </c>
      <c r="BM167" s="45">
        <v>1.391E-2</v>
      </c>
      <c r="BN167" s="45">
        <v>1.391E-2</v>
      </c>
      <c r="BO167" s="45">
        <v>1.7829999999999999E-2</v>
      </c>
      <c r="BP167" s="45">
        <v>1.7829999999999999E-2</v>
      </c>
      <c r="BQ167" s="45">
        <v>1.7829999999999999E-2</v>
      </c>
      <c r="BR167" s="45">
        <v>1.7829999999999999E-2</v>
      </c>
      <c r="BS167" s="45">
        <v>1.7829999999999999E-2</v>
      </c>
      <c r="BT167" s="45">
        <v>3.2469999999999999E-2</v>
      </c>
      <c r="BU167" s="45">
        <v>3.2469999999999999E-2</v>
      </c>
      <c r="BV167" s="45">
        <v>3.2469999999999999E-2</v>
      </c>
      <c r="BW167" s="45">
        <v>3.2469999999999999E-2</v>
      </c>
      <c r="BX167" s="45">
        <v>3.2469999999999999E-2</v>
      </c>
      <c r="BY167" s="45">
        <v>4.3799999999999999E-2</v>
      </c>
      <c r="BZ167" s="45">
        <v>4.3799999999999999E-2</v>
      </c>
      <c r="CA167" s="45">
        <v>4.3799999999999999E-2</v>
      </c>
      <c r="CB167" s="45">
        <v>4.3799999999999999E-2</v>
      </c>
      <c r="CC167" s="45">
        <v>4.3799999999999999E-2</v>
      </c>
      <c r="CD167" s="45">
        <v>6.9639999999999994E-2</v>
      </c>
      <c r="CE167" s="45">
        <v>6.9639999999999994E-2</v>
      </c>
      <c r="CF167" s="45">
        <v>6.9639999999999994E-2</v>
      </c>
      <c r="CG167" s="45">
        <v>6.9639999999999994E-2</v>
      </c>
      <c r="CH167" s="45">
        <v>6.9639999999999994E-2</v>
      </c>
      <c r="CI167" s="45">
        <v>0.11069</v>
      </c>
      <c r="CJ167" s="45">
        <v>0.11069</v>
      </c>
      <c r="CK167" s="45">
        <v>0.11069</v>
      </c>
      <c r="CL167" s="45">
        <v>0.11069</v>
      </c>
      <c r="CM167" s="45">
        <v>0.11069</v>
      </c>
      <c r="CN167" s="45">
        <v>0.17585999999999999</v>
      </c>
      <c r="CO167" s="45">
        <v>0.17585999999999999</v>
      </c>
      <c r="CP167" s="45">
        <v>0.17585999999999999</v>
      </c>
      <c r="CQ167" s="45">
        <v>0.17585999999999999</v>
      </c>
      <c r="CR167" s="45">
        <v>0.17585999999999999</v>
      </c>
      <c r="CS167" s="45">
        <v>0.27932000000000001</v>
      </c>
      <c r="CT167" s="45">
        <v>0.27932000000000001</v>
      </c>
      <c r="CU167" s="45">
        <v>0.27932000000000001</v>
      </c>
      <c r="CV167" s="45">
        <v>0.27932000000000001</v>
      </c>
      <c r="CW167" s="45">
        <v>0.27932000000000001</v>
      </c>
      <c r="CX167" s="45">
        <v>1</v>
      </c>
    </row>
    <row r="168" spans="1:102" ht="14.25" customHeight="1" x14ac:dyDescent="0.3">
      <c r="A168" s="45" t="s">
        <v>454</v>
      </c>
      <c r="B168" s="45">
        <v>5.11E-2</v>
      </c>
      <c r="C168" s="45">
        <v>5.7800000000000004E-3</v>
      </c>
      <c r="D168" s="45">
        <v>5.7800000000000004E-3</v>
      </c>
      <c r="E168" s="45">
        <v>5.7800000000000004E-3</v>
      </c>
      <c r="F168" s="45">
        <v>5.7800000000000004E-3</v>
      </c>
      <c r="G168" s="45">
        <v>2.4599999999999999E-3</v>
      </c>
      <c r="H168" s="45">
        <v>2.4599999999999999E-3</v>
      </c>
      <c r="I168" s="45">
        <v>2.4599999999999999E-3</v>
      </c>
      <c r="J168" s="45">
        <v>2.4599999999999999E-3</v>
      </c>
      <c r="K168" s="45">
        <v>2.4599999999999999E-3</v>
      </c>
      <c r="L168" s="45">
        <v>1.99E-3</v>
      </c>
      <c r="M168" s="45">
        <v>1.99E-3</v>
      </c>
      <c r="N168" s="45">
        <v>1.99E-3</v>
      </c>
      <c r="O168" s="45">
        <v>1.99E-3</v>
      </c>
      <c r="P168" s="45">
        <v>1.99E-3</v>
      </c>
      <c r="Q168" s="45">
        <v>2.3E-3</v>
      </c>
      <c r="R168" s="45">
        <v>2.3E-3</v>
      </c>
      <c r="S168" s="45">
        <v>2.3E-3</v>
      </c>
      <c r="T168" s="45">
        <v>2.3E-3</v>
      </c>
      <c r="U168" s="45">
        <v>2.3E-3</v>
      </c>
      <c r="V168" s="45">
        <v>6.8100000000000001E-3</v>
      </c>
      <c r="W168" s="45">
        <v>6.8100000000000001E-3</v>
      </c>
      <c r="X168" s="45">
        <v>6.8100000000000001E-3</v>
      </c>
      <c r="Y168" s="45">
        <v>6.8100000000000001E-3</v>
      </c>
      <c r="Z168" s="45">
        <v>6.8100000000000001E-3</v>
      </c>
      <c r="AA168" s="45">
        <v>1.653E-2</v>
      </c>
      <c r="AB168" s="45">
        <v>1.653E-2</v>
      </c>
      <c r="AC168" s="45">
        <v>1.653E-2</v>
      </c>
      <c r="AD168" s="45">
        <v>1.653E-2</v>
      </c>
      <c r="AE168" s="45">
        <v>1.653E-2</v>
      </c>
      <c r="AF168" s="45">
        <v>2.7119999999999998E-2</v>
      </c>
      <c r="AG168" s="45">
        <v>2.7119999999999998E-2</v>
      </c>
      <c r="AH168" s="45">
        <v>2.7119999999999998E-2</v>
      </c>
      <c r="AI168" s="45">
        <v>2.7119999999999998E-2</v>
      </c>
      <c r="AJ168" s="45">
        <v>2.7119999999999998E-2</v>
      </c>
      <c r="AK168" s="45">
        <v>2.8629999999999999E-2</v>
      </c>
      <c r="AL168" s="45">
        <v>2.8629999999999999E-2</v>
      </c>
      <c r="AM168" s="45">
        <v>2.8629999999999999E-2</v>
      </c>
      <c r="AN168" s="45">
        <v>2.8629999999999999E-2</v>
      </c>
      <c r="AO168" s="45">
        <v>2.8629999999999999E-2</v>
      </c>
      <c r="AP168" s="45">
        <v>2.3650000000000001E-2</v>
      </c>
      <c r="AQ168" s="45">
        <v>2.3650000000000001E-2</v>
      </c>
      <c r="AR168" s="45">
        <v>2.3650000000000001E-2</v>
      </c>
      <c r="AS168" s="45">
        <v>2.3650000000000001E-2</v>
      </c>
      <c r="AT168" s="45">
        <v>2.3650000000000001E-2</v>
      </c>
      <c r="AU168" s="45">
        <v>1.9369999999999998E-2</v>
      </c>
      <c r="AV168" s="45">
        <v>1.9369999999999998E-2</v>
      </c>
      <c r="AW168" s="45">
        <v>1.9369999999999998E-2</v>
      </c>
      <c r="AX168" s="45">
        <v>1.9369999999999998E-2</v>
      </c>
      <c r="AY168" s="45">
        <v>1.9369999999999998E-2</v>
      </c>
      <c r="AZ168" s="45">
        <v>1.8780000000000002E-2</v>
      </c>
      <c r="BA168" s="45">
        <v>1.8780000000000002E-2</v>
      </c>
      <c r="BB168" s="45">
        <v>1.8780000000000002E-2</v>
      </c>
      <c r="BC168" s="45">
        <v>1.8780000000000002E-2</v>
      </c>
      <c r="BD168" s="45">
        <v>1.8780000000000002E-2</v>
      </c>
      <c r="BE168" s="45">
        <v>2.0979999999999999E-2</v>
      </c>
      <c r="BF168" s="45">
        <v>2.0979999999999999E-2</v>
      </c>
      <c r="BG168" s="45">
        <v>2.0979999999999999E-2</v>
      </c>
      <c r="BH168" s="45">
        <v>2.0979999999999999E-2</v>
      </c>
      <c r="BI168" s="45">
        <v>2.0979999999999999E-2</v>
      </c>
      <c r="BJ168" s="45">
        <v>2.63E-2</v>
      </c>
      <c r="BK168" s="45">
        <v>2.63E-2</v>
      </c>
      <c r="BL168" s="45">
        <v>2.63E-2</v>
      </c>
      <c r="BM168" s="45">
        <v>2.63E-2</v>
      </c>
      <c r="BN168" s="45">
        <v>2.63E-2</v>
      </c>
      <c r="BO168" s="45">
        <v>3.6920000000000001E-2</v>
      </c>
      <c r="BP168" s="45">
        <v>3.6920000000000001E-2</v>
      </c>
      <c r="BQ168" s="45">
        <v>3.6920000000000001E-2</v>
      </c>
      <c r="BR168" s="45">
        <v>3.6920000000000001E-2</v>
      </c>
      <c r="BS168" s="45">
        <v>3.6920000000000001E-2</v>
      </c>
      <c r="BT168" s="45">
        <v>5.4890000000000001E-2</v>
      </c>
      <c r="BU168" s="45">
        <v>5.4890000000000001E-2</v>
      </c>
      <c r="BV168" s="45">
        <v>5.4890000000000001E-2</v>
      </c>
      <c r="BW168" s="45">
        <v>5.4890000000000001E-2</v>
      </c>
      <c r="BX168" s="45">
        <v>5.4890000000000001E-2</v>
      </c>
      <c r="BY168" s="45">
        <v>8.3669999999999994E-2</v>
      </c>
      <c r="BZ168" s="45">
        <v>8.3669999999999994E-2</v>
      </c>
      <c r="CA168" s="45">
        <v>8.3669999999999994E-2</v>
      </c>
      <c r="CB168" s="45">
        <v>8.3669999999999994E-2</v>
      </c>
      <c r="CC168" s="45">
        <v>8.3669999999999994E-2</v>
      </c>
      <c r="CD168" s="45">
        <v>0.13099</v>
      </c>
      <c r="CE168" s="45">
        <v>0.13099</v>
      </c>
      <c r="CF168" s="45">
        <v>0.13099</v>
      </c>
      <c r="CG168" s="45">
        <v>0.13099</v>
      </c>
      <c r="CH168" s="45">
        <v>0.13099</v>
      </c>
      <c r="CI168" s="45">
        <v>0.19821</v>
      </c>
      <c r="CJ168" s="45">
        <v>0.19821</v>
      </c>
      <c r="CK168" s="45">
        <v>0.19821</v>
      </c>
      <c r="CL168" s="45">
        <v>0.19821</v>
      </c>
      <c r="CM168" s="45">
        <v>0.19821</v>
      </c>
      <c r="CN168" s="45">
        <v>0.2903</v>
      </c>
      <c r="CO168" s="45">
        <v>0.2903</v>
      </c>
      <c r="CP168" s="45">
        <v>0.2903</v>
      </c>
      <c r="CQ168" s="45">
        <v>0.2903</v>
      </c>
      <c r="CR168" s="45">
        <v>0.2903</v>
      </c>
      <c r="CS168" s="45">
        <v>0.41093000000000002</v>
      </c>
      <c r="CT168" s="45">
        <v>0.41093000000000002</v>
      </c>
      <c r="CU168" s="45">
        <v>0.41093000000000002</v>
      </c>
      <c r="CV168" s="45">
        <v>0.41093000000000002</v>
      </c>
      <c r="CW168" s="45">
        <v>0.41093000000000002</v>
      </c>
      <c r="CX168" s="45">
        <v>1</v>
      </c>
    </row>
    <row r="169" spans="1:102" ht="14.25" customHeight="1" x14ac:dyDescent="0.3">
      <c r="A169" s="45" t="s">
        <v>456</v>
      </c>
      <c r="B169" s="45">
        <v>2.33E-3</v>
      </c>
      <c r="C169" s="45">
        <v>1.2999999999999999E-4</v>
      </c>
      <c r="D169" s="45">
        <v>1.2999999999999999E-4</v>
      </c>
      <c r="E169" s="45">
        <v>1.2999999999999999E-4</v>
      </c>
      <c r="F169" s="45">
        <v>1.2999999999999999E-4</v>
      </c>
      <c r="G169" s="45">
        <v>5.0000000000000002E-5</v>
      </c>
      <c r="H169" s="45">
        <v>5.0000000000000002E-5</v>
      </c>
      <c r="I169" s="45">
        <v>5.0000000000000002E-5</v>
      </c>
      <c r="J169" s="45">
        <v>5.0000000000000002E-5</v>
      </c>
      <c r="K169" s="45">
        <v>5.0000000000000002E-5</v>
      </c>
      <c r="L169" s="45">
        <v>9.0000000000000006E-5</v>
      </c>
      <c r="M169" s="45">
        <v>9.0000000000000006E-5</v>
      </c>
      <c r="N169" s="45">
        <v>9.0000000000000006E-5</v>
      </c>
      <c r="O169" s="45">
        <v>9.0000000000000006E-5</v>
      </c>
      <c r="P169" s="45">
        <v>9.0000000000000006E-5</v>
      </c>
      <c r="Q169" s="45">
        <v>1.9000000000000001E-4</v>
      </c>
      <c r="R169" s="45">
        <v>1.9000000000000001E-4</v>
      </c>
      <c r="S169" s="45">
        <v>1.9000000000000001E-4</v>
      </c>
      <c r="T169" s="45">
        <v>1.9000000000000001E-4</v>
      </c>
      <c r="U169" s="45">
        <v>1.9000000000000001E-4</v>
      </c>
      <c r="V169" s="45">
        <v>2.3000000000000001E-4</v>
      </c>
      <c r="W169" s="45">
        <v>2.3000000000000001E-4</v>
      </c>
      <c r="X169" s="45">
        <v>2.3000000000000001E-4</v>
      </c>
      <c r="Y169" s="45">
        <v>2.3000000000000001E-4</v>
      </c>
      <c r="Z169" s="45">
        <v>2.3000000000000001E-4</v>
      </c>
      <c r="AA169" s="45">
        <v>3.3E-4</v>
      </c>
      <c r="AB169" s="45">
        <v>3.3E-4</v>
      </c>
      <c r="AC169" s="45">
        <v>3.3E-4</v>
      </c>
      <c r="AD169" s="45">
        <v>3.3E-4</v>
      </c>
      <c r="AE169" s="45">
        <v>3.3E-4</v>
      </c>
      <c r="AF169" s="45">
        <v>3.1E-4</v>
      </c>
      <c r="AG169" s="45">
        <v>3.1E-4</v>
      </c>
      <c r="AH169" s="45">
        <v>3.1E-4</v>
      </c>
      <c r="AI169" s="45">
        <v>3.1E-4</v>
      </c>
      <c r="AJ169" s="45">
        <v>3.1E-4</v>
      </c>
      <c r="AK169" s="45">
        <v>4.4999999999999999E-4</v>
      </c>
      <c r="AL169" s="45">
        <v>4.4999999999999999E-4</v>
      </c>
      <c r="AM169" s="45">
        <v>4.4999999999999999E-4</v>
      </c>
      <c r="AN169" s="45">
        <v>4.4999999999999999E-4</v>
      </c>
      <c r="AO169" s="45">
        <v>4.4999999999999999E-4</v>
      </c>
      <c r="AP169" s="45">
        <v>8.4999999999999995E-4</v>
      </c>
      <c r="AQ169" s="45">
        <v>8.4999999999999995E-4</v>
      </c>
      <c r="AR169" s="45">
        <v>8.4999999999999995E-4</v>
      </c>
      <c r="AS169" s="45">
        <v>8.4999999999999995E-4</v>
      </c>
      <c r="AT169" s="45">
        <v>8.4999999999999995E-4</v>
      </c>
      <c r="AU169" s="45">
        <v>1.33E-3</v>
      </c>
      <c r="AV169" s="45">
        <v>1.33E-3</v>
      </c>
      <c r="AW169" s="45">
        <v>1.33E-3</v>
      </c>
      <c r="AX169" s="45">
        <v>1.33E-3</v>
      </c>
      <c r="AY169" s="45">
        <v>1.33E-3</v>
      </c>
      <c r="AZ169" s="45">
        <v>2.31E-3</v>
      </c>
      <c r="BA169" s="45">
        <v>2.31E-3</v>
      </c>
      <c r="BB169" s="45">
        <v>2.31E-3</v>
      </c>
      <c r="BC169" s="45">
        <v>2.31E-3</v>
      </c>
      <c r="BD169" s="45">
        <v>2.31E-3</v>
      </c>
      <c r="BE169" s="45">
        <v>3.64E-3</v>
      </c>
      <c r="BF169" s="45">
        <v>3.64E-3</v>
      </c>
      <c r="BG169" s="45">
        <v>3.64E-3</v>
      </c>
      <c r="BH169" s="45">
        <v>3.64E-3</v>
      </c>
      <c r="BI169" s="45">
        <v>3.64E-3</v>
      </c>
      <c r="BJ169" s="45">
        <v>5.9899999999999997E-3</v>
      </c>
      <c r="BK169" s="45">
        <v>5.9899999999999997E-3</v>
      </c>
      <c r="BL169" s="45">
        <v>5.9899999999999997E-3</v>
      </c>
      <c r="BM169" s="45">
        <v>5.9899999999999997E-3</v>
      </c>
      <c r="BN169" s="45">
        <v>5.9899999999999997E-3</v>
      </c>
      <c r="BO169" s="45">
        <v>9.8499999999999994E-3</v>
      </c>
      <c r="BP169" s="45">
        <v>9.8499999999999994E-3</v>
      </c>
      <c r="BQ169" s="45">
        <v>9.8499999999999994E-3</v>
      </c>
      <c r="BR169" s="45">
        <v>9.8499999999999994E-3</v>
      </c>
      <c r="BS169" s="45">
        <v>9.8499999999999994E-3</v>
      </c>
      <c r="BT169" s="45">
        <v>1.4919999999999999E-2</v>
      </c>
      <c r="BU169" s="45">
        <v>1.4919999999999999E-2</v>
      </c>
      <c r="BV169" s="45">
        <v>1.4919999999999999E-2</v>
      </c>
      <c r="BW169" s="45">
        <v>1.4919999999999999E-2</v>
      </c>
      <c r="BX169" s="45">
        <v>1.4919999999999999E-2</v>
      </c>
      <c r="BY169" s="45">
        <v>2.6939999999999999E-2</v>
      </c>
      <c r="BZ169" s="45">
        <v>2.6939999999999999E-2</v>
      </c>
      <c r="CA169" s="45">
        <v>2.6939999999999999E-2</v>
      </c>
      <c r="CB169" s="45">
        <v>2.6939999999999999E-2</v>
      </c>
      <c r="CC169" s="45">
        <v>2.6939999999999999E-2</v>
      </c>
      <c r="CD169" s="45">
        <v>5.2949999999999997E-2</v>
      </c>
      <c r="CE169" s="45">
        <v>5.2949999999999997E-2</v>
      </c>
      <c r="CF169" s="45">
        <v>5.2949999999999997E-2</v>
      </c>
      <c r="CG169" s="45">
        <v>5.2949999999999997E-2</v>
      </c>
      <c r="CH169" s="45">
        <v>5.2949999999999997E-2</v>
      </c>
      <c r="CI169" s="45">
        <v>9.8570000000000005E-2</v>
      </c>
      <c r="CJ169" s="45">
        <v>9.8570000000000005E-2</v>
      </c>
      <c r="CK169" s="45">
        <v>9.8570000000000005E-2</v>
      </c>
      <c r="CL169" s="45">
        <v>9.8570000000000005E-2</v>
      </c>
      <c r="CM169" s="45">
        <v>9.8570000000000005E-2</v>
      </c>
      <c r="CN169" s="45">
        <v>0.17377000000000001</v>
      </c>
      <c r="CO169" s="45">
        <v>0.17377000000000001</v>
      </c>
      <c r="CP169" s="45">
        <v>0.17377000000000001</v>
      </c>
      <c r="CQ169" s="45">
        <v>0.17377000000000001</v>
      </c>
      <c r="CR169" s="45">
        <v>0.17377000000000001</v>
      </c>
      <c r="CS169" s="45">
        <v>0.29013</v>
      </c>
      <c r="CT169" s="45">
        <v>0.29013</v>
      </c>
      <c r="CU169" s="45">
        <v>0.29013</v>
      </c>
      <c r="CV169" s="45">
        <v>0.29013</v>
      </c>
      <c r="CW169" s="45">
        <v>0.29013</v>
      </c>
      <c r="CX169" s="45">
        <v>1</v>
      </c>
    </row>
    <row r="170" spans="1:102" ht="14.25" customHeight="1" x14ac:dyDescent="0.3">
      <c r="A170" s="45" t="s">
        <v>458</v>
      </c>
      <c r="B170" s="45">
        <v>9.7912499999999996E-3</v>
      </c>
      <c r="C170" s="45">
        <v>3.5649999999999999E-4</v>
      </c>
      <c r="D170" s="45">
        <v>3.5649999999999999E-4</v>
      </c>
      <c r="E170" s="45">
        <v>3.5649999999999999E-4</v>
      </c>
      <c r="F170" s="45">
        <v>3.5649999999999999E-4</v>
      </c>
      <c r="G170" s="45">
        <v>1.7899999999999999E-4</v>
      </c>
      <c r="H170" s="45">
        <v>1.7899999999999999E-4</v>
      </c>
      <c r="I170" s="45">
        <v>1.7899999999999999E-4</v>
      </c>
      <c r="J170" s="45">
        <v>1.7899999999999999E-4</v>
      </c>
      <c r="K170" s="45">
        <v>1.7899999999999999E-4</v>
      </c>
      <c r="L170" s="45">
        <v>1.8075E-4</v>
      </c>
      <c r="M170" s="45">
        <v>1.8075E-4</v>
      </c>
      <c r="N170" s="45">
        <v>1.8075E-4</v>
      </c>
      <c r="O170" s="45">
        <v>1.8075E-4</v>
      </c>
      <c r="P170" s="45">
        <v>1.8075E-4</v>
      </c>
      <c r="Q170" s="45">
        <v>3.0775000000000003E-4</v>
      </c>
      <c r="R170" s="45">
        <v>3.0775000000000003E-4</v>
      </c>
      <c r="S170" s="45">
        <v>3.0775000000000003E-4</v>
      </c>
      <c r="T170" s="45">
        <v>3.0775000000000003E-4</v>
      </c>
      <c r="U170" s="45">
        <v>3.0775000000000003E-4</v>
      </c>
      <c r="V170" s="45">
        <v>4.2025E-4</v>
      </c>
      <c r="W170" s="45">
        <v>4.2025E-4</v>
      </c>
      <c r="X170" s="45">
        <v>4.2025E-4</v>
      </c>
      <c r="Y170" s="45">
        <v>4.2025E-4</v>
      </c>
      <c r="Z170" s="45">
        <v>4.2025E-4</v>
      </c>
      <c r="AA170" s="45">
        <v>5.2674999999999998E-4</v>
      </c>
      <c r="AB170" s="45">
        <v>5.2674999999999998E-4</v>
      </c>
      <c r="AC170" s="45">
        <v>5.2674999999999998E-4</v>
      </c>
      <c r="AD170" s="45">
        <v>5.2674999999999998E-4</v>
      </c>
      <c r="AE170" s="45">
        <v>5.2674999999999998E-4</v>
      </c>
      <c r="AF170" s="45">
        <v>7.3850000000000001E-4</v>
      </c>
      <c r="AG170" s="45">
        <v>7.3850000000000001E-4</v>
      </c>
      <c r="AH170" s="45">
        <v>7.3850000000000001E-4</v>
      </c>
      <c r="AI170" s="45">
        <v>7.3850000000000001E-4</v>
      </c>
      <c r="AJ170" s="45">
        <v>7.3850000000000001E-4</v>
      </c>
      <c r="AK170" s="45">
        <v>1.0690000000000001E-3</v>
      </c>
      <c r="AL170" s="45">
        <v>1.0690000000000001E-3</v>
      </c>
      <c r="AM170" s="45">
        <v>1.0690000000000001E-3</v>
      </c>
      <c r="AN170" s="45">
        <v>1.0690000000000001E-3</v>
      </c>
      <c r="AO170" s="45">
        <v>1.0690000000000001E-3</v>
      </c>
      <c r="AP170" s="45">
        <v>1.622E-3</v>
      </c>
      <c r="AQ170" s="45">
        <v>1.622E-3</v>
      </c>
      <c r="AR170" s="45">
        <v>1.622E-3</v>
      </c>
      <c r="AS170" s="45">
        <v>1.622E-3</v>
      </c>
      <c r="AT170" s="45">
        <v>1.622E-3</v>
      </c>
      <c r="AU170" s="45">
        <v>2.5685E-3</v>
      </c>
      <c r="AV170" s="45">
        <v>2.5685E-3</v>
      </c>
      <c r="AW170" s="45">
        <v>2.5685E-3</v>
      </c>
      <c r="AX170" s="45">
        <v>2.5685E-3</v>
      </c>
      <c r="AY170" s="45">
        <v>2.5685E-3</v>
      </c>
      <c r="AZ170" s="45">
        <v>4.117E-3</v>
      </c>
      <c r="BA170" s="45">
        <v>4.117E-3</v>
      </c>
      <c r="BB170" s="45">
        <v>4.117E-3</v>
      </c>
      <c r="BC170" s="45">
        <v>4.117E-3</v>
      </c>
      <c r="BD170" s="45">
        <v>4.117E-3</v>
      </c>
      <c r="BE170" s="45">
        <v>6.4475000000000001E-3</v>
      </c>
      <c r="BF170" s="45">
        <v>6.4475000000000001E-3</v>
      </c>
      <c r="BG170" s="45">
        <v>6.4475000000000001E-3</v>
      </c>
      <c r="BH170" s="45">
        <v>6.4475000000000001E-3</v>
      </c>
      <c r="BI170" s="45">
        <v>6.4475000000000001E-3</v>
      </c>
      <c r="BJ170" s="45">
        <v>9.7327500000000001E-3</v>
      </c>
      <c r="BK170" s="45">
        <v>9.7327500000000001E-3</v>
      </c>
      <c r="BL170" s="45">
        <v>9.7327500000000001E-3</v>
      </c>
      <c r="BM170" s="45">
        <v>9.7327500000000001E-3</v>
      </c>
      <c r="BN170" s="45">
        <v>9.7327500000000001E-3</v>
      </c>
      <c r="BO170" s="45">
        <v>1.5950249999999999E-2</v>
      </c>
      <c r="BP170" s="45">
        <v>1.5950249999999999E-2</v>
      </c>
      <c r="BQ170" s="45">
        <v>1.5950249999999999E-2</v>
      </c>
      <c r="BR170" s="45">
        <v>1.5950249999999999E-2</v>
      </c>
      <c r="BS170" s="45">
        <v>1.5950249999999999E-2</v>
      </c>
      <c r="BT170" s="45">
        <v>2.6643500000000001E-2</v>
      </c>
      <c r="BU170" s="45">
        <v>2.6643500000000001E-2</v>
      </c>
      <c r="BV170" s="45">
        <v>2.6643500000000001E-2</v>
      </c>
      <c r="BW170" s="45">
        <v>2.6643500000000001E-2</v>
      </c>
      <c r="BX170" s="45">
        <v>2.6643500000000001E-2</v>
      </c>
      <c r="BY170" s="45">
        <v>4.6877250000000002E-2</v>
      </c>
      <c r="BZ170" s="45">
        <v>4.6877250000000002E-2</v>
      </c>
      <c r="CA170" s="45">
        <v>4.6877250000000002E-2</v>
      </c>
      <c r="CB170" s="45">
        <v>4.6877250000000002E-2</v>
      </c>
      <c r="CC170" s="45">
        <v>4.6877250000000002E-2</v>
      </c>
      <c r="CD170" s="45">
        <v>8.3014249999999998E-2</v>
      </c>
      <c r="CE170" s="45">
        <v>8.3014249999999998E-2</v>
      </c>
      <c r="CF170" s="45">
        <v>8.3014249999999998E-2</v>
      </c>
      <c r="CG170" s="45">
        <v>8.3014249999999998E-2</v>
      </c>
      <c r="CH170" s="45">
        <v>8.3014249999999998E-2</v>
      </c>
      <c r="CI170" s="45">
        <v>0.14132575</v>
      </c>
      <c r="CJ170" s="45">
        <v>0.14132575</v>
      </c>
      <c r="CK170" s="45">
        <v>0.14132575</v>
      </c>
      <c r="CL170" s="45">
        <v>0.14132575</v>
      </c>
      <c r="CM170" s="45">
        <v>0.14132575</v>
      </c>
      <c r="CN170" s="45">
        <v>0.22859225</v>
      </c>
      <c r="CO170" s="45">
        <v>0.22859225</v>
      </c>
      <c r="CP170" s="45">
        <v>0.22859225</v>
      </c>
      <c r="CQ170" s="45">
        <v>0.22859225</v>
      </c>
      <c r="CR170" s="45">
        <v>0.22859225</v>
      </c>
      <c r="CS170" s="45">
        <v>0.34928749999999997</v>
      </c>
      <c r="CT170" s="45">
        <v>0.34928749999999997</v>
      </c>
      <c r="CU170" s="45">
        <v>0.34928749999999997</v>
      </c>
      <c r="CV170" s="45">
        <v>0.34928749999999997</v>
      </c>
      <c r="CW170" s="45">
        <v>0.34928749999999997</v>
      </c>
      <c r="CX170" s="45">
        <v>1</v>
      </c>
    </row>
    <row r="171" spans="1:102" ht="14.25" customHeight="1" x14ac:dyDescent="0.3">
      <c r="A171" s="45" t="s">
        <v>460</v>
      </c>
      <c r="B171" s="45">
        <v>1.145E-2</v>
      </c>
      <c r="C171" s="45">
        <v>3.6000000000000002E-4</v>
      </c>
      <c r="D171" s="45">
        <v>3.6000000000000002E-4</v>
      </c>
      <c r="E171" s="45">
        <v>3.6000000000000002E-4</v>
      </c>
      <c r="F171" s="45">
        <v>3.6000000000000002E-4</v>
      </c>
      <c r="G171" s="45">
        <v>2.5000000000000001E-4</v>
      </c>
      <c r="H171" s="45">
        <v>2.5000000000000001E-4</v>
      </c>
      <c r="I171" s="45">
        <v>2.5000000000000001E-4</v>
      </c>
      <c r="J171" s="45">
        <v>2.5000000000000001E-4</v>
      </c>
      <c r="K171" s="45">
        <v>2.5000000000000001E-4</v>
      </c>
      <c r="L171" s="45">
        <v>2.4000000000000001E-4</v>
      </c>
      <c r="M171" s="45">
        <v>2.4000000000000001E-4</v>
      </c>
      <c r="N171" s="45">
        <v>2.4000000000000001E-4</v>
      </c>
      <c r="O171" s="45">
        <v>2.4000000000000001E-4</v>
      </c>
      <c r="P171" s="45">
        <v>2.4000000000000001E-4</v>
      </c>
      <c r="Q171" s="45">
        <v>4.4000000000000002E-4</v>
      </c>
      <c r="R171" s="45">
        <v>4.4000000000000002E-4</v>
      </c>
      <c r="S171" s="45">
        <v>4.4000000000000002E-4</v>
      </c>
      <c r="T171" s="45">
        <v>4.4000000000000002E-4</v>
      </c>
      <c r="U171" s="45">
        <v>4.4000000000000002E-4</v>
      </c>
      <c r="V171" s="45">
        <v>5.1999999999999995E-4</v>
      </c>
      <c r="W171" s="45">
        <v>5.1999999999999995E-4</v>
      </c>
      <c r="X171" s="45">
        <v>5.1999999999999995E-4</v>
      </c>
      <c r="Y171" s="45">
        <v>5.1999999999999995E-4</v>
      </c>
      <c r="Z171" s="45">
        <v>5.1999999999999995E-4</v>
      </c>
      <c r="AA171" s="45">
        <v>5.9999999999999995E-4</v>
      </c>
      <c r="AB171" s="45">
        <v>5.9999999999999995E-4</v>
      </c>
      <c r="AC171" s="45">
        <v>5.9999999999999995E-4</v>
      </c>
      <c r="AD171" s="45">
        <v>5.9999999999999995E-4</v>
      </c>
      <c r="AE171" s="45">
        <v>5.9999999999999995E-4</v>
      </c>
      <c r="AF171" s="45">
        <v>8.0999999999999996E-4</v>
      </c>
      <c r="AG171" s="45">
        <v>8.0999999999999996E-4</v>
      </c>
      <c r="AH171" s="45">
        <v>8.0999999999999996E-4</v>
      </c>
      <c r="AI171" s="45">
        <v>8.0999999999999996E-4</v>
      </c>
      <c r="AJ171" s="45">
        <v>8.0999999999999996E-4</v>
      </c>
      <c r="AK171" s="45">
        <v>1.2099999999999999E-3</v>
      </c>
      <c r="AL171" s="45">
        <v>1.2099999999999999E-3</v>
      </c>
      <c r="AM171" s="45">
        <v>1.2099999999999999E-3</v>
      </c>
      <c r="AN171" s="45">
        <v>1.2099999999999999E-3</v>
      </c>
      <c r="AO171" s="45">
        <v>1.2099999999999999E-3</v>
      </c>
      <c r="AP171" s="45">
        <v>1.89E-3</v>
      </c>
      <c r="AQ171" s="45">
        <v>1.89E-3</v>
      </c>
      <c r="AR171" s="45">
        <v>1.89E-3</v>
      </c>
      <c r="AS171" s="45">
        <v>1.89E-3</v>
      </c>
      <c r="AT171" s="45">
        <v>1.89E-3</v>
      </c>
      <c r="AU171" s="45">
        <v>2.96E-3</v>
      </c>
      <c r="AV171" s="45">
        <v>2.96E-3</v>
      </c>
      <c r="AW171" s="45">
        <v>2.96E-3</v>
      </c>
      <c r="AX171" s="45">
        <v>2.96E-3</v>
      </c>
      <c r="AY171" s="45">
        <v>2.96E-3</v>
      </c>
      <c r="AZ171" s="45">
        <v>4.5700000000000003E-3</v>
      </c>
      <c r="BA171" s="45">
        <v>4.5700000000000003E-3</v>
      </c>
      <c r="BB171" s="45">
        <v>4.5700000000000003E-3</v>
      </c>
      <c r="BC171" s="45">
        <v>4.5700000000000003E-3</v>
      </c>
      <c r="BD171" s="45">
        <v>4.5700000000000003E-3</v>
      </c>
      <c r="BE171" s="45">
        <v>6.9100000000000003E-3</v>
      </c>
      <c r="BF171" s="45">
        <v>6.9100000000000003E-3</v>
      </c>
      <c r="BG171" s="45">
        <v>6.9100000000000003E-3</v>
      </c>
      <c r="BH171" s="45">
        <v>6.9100000000000003E-3</v>
      </c>
      <c r="BI171" s="45">
        <v>6.9100000000000003E-3</v>
      </c>
      <c r="BJ171" s="45">
        <v>1.119E-2</v>
      </c>
      <c r="BK171" s="45">
        <v>1.119E-2</v>
      </c>
      <c r="BL171" s="45">
        <v>1.119E-2</v>
      </c>
      <c r="BM171" s="45">
        <v>1.119E-2</v>
      </c>
      <c r="BN171" s="45">
        <v>1.119E-2</v>
      </c>
      <c r="BO171" s="45">
        <v>1.8149999999999999E-2</v>
      </c>
      <c r="BP171" s="45">
        <v>1.8149999999999999E-2</v>
      </c>
      <c r="BQ171" s="45">
        <v>1.8149999999999999E-2</v>
      </c>
      <c r="BR171" s="45">
        <v>1.8149999999999999E-2</v>
      </c>
      <c r="BS171" s="45">
        <v>1.8149999999999999E-2</v>
      </c>
      <c r="BT171" s="45">
        <v>3.1329999999999997E-2</v>
      </c>
      <c r="BU171" s="45">
        <v>3.1329999999999997E-2</v>
      </c>
      <c r="BV171" s="45">
        <v>3.1329999999999997E-2</v>
      </c>
      <c r="BW171" s="45">
        <v>3.1329999999999997E-2</v>
      </c>
      <c r="BX171" s="45">
        <v>3.1329999999999997E-2</v>
      </c>
      <c r="BY171" s="45">
        <v>5.4679999999999999E-2</v>
      </c>
      <c r="BZ171" s="45">
        <v>5.4679999999999999E-2</v>
      </c>
      <c r="CA171" s="45">
        <v>5.4679999999999999E-2</v>
      </c>
      <c r="CB171" s="45">
        <v>5.4679999999999999E-2</v>
      </c>
      <c r="CC171" s="45">
        <v>5.4679999999999999E-2</v>
      </c>
      <c r="CD171" s="45">
        <v>9.7100000000000006E-2</v>
      </c>
      <c r="CE171" s="45">
        <v>9.7100000000000006E-2</v>
      </c>
      <c r="CF171" s="45">
        <v>9.7100000000000006E-2</v>
      </c>
      <c r="CG171" s="45">
        <v>9.7100000000000006E-2</v>
      </c>
      <c r="CH171" s="45">
        <v>9.7100000000000006E-2</v>
      </c>
      <c r="CI171" s="45">
        <v>0.16267000000000001</v>
      </c>
      <c r="CJ171" s="45">
        <v>0.16267000000000001</v>
      </c>
      <c r="CK171" s="45">
        <v>0.16267000000000001</v>
      </c>
      <c r="CL171" s="45">
        <v>0.16267000000000001</v>
      </c>
      <c r="CM171" s="45">
        <v>0.16267000000000001</v>
      </c>
      <c r="CN171" s="45">
        <v>0.25706000000000001</v>
      </c>
      <c r="CO171" s="45">
        <v>0.25706000000000001</v>
      </c>
      <c r="CP171" s="45">
        <v>0.25706000000000001</v>
      </c>
      <c r="CQ171" s="45">
        <v>0.25706000000000001</v>
      </c>
      <c r="CR171" s="45">
        <v>0.25706000000000001</v>
      </c>
      <c r="CS171" s="45">
        <v>0.38318999999999998</v>
      </c>
      <c r="CT171" s="45">
        <v>0.38318999999999998</v>
      </c>
      <c r="CU171" s="45">
        <v>0.38318999999999998</v>
      </c>
      <c r="CV171" s="45">
        <v>0.38318999999999998</v>
      </c>
      <c r="CW171" s="45">
        <v>0.38318999999999998</v>
      </c>
      <c r="CX171" s="45">
        <v>1</v>
      </c>
    </row>
    <row r="172" spans="1:102" ht="14.25" customHeight="1" x14ac:dyDescent="0.3">
      <c r="A172" s="45" t="s">
        <v>462</v>
      </c>
      <c r="B172" s="45">
        <v>4.4519999999999997E-2</v>
      </c>
      <c r="C172" s="45">
        <v>2.0300000000000001E-3</v>
      </c>
      <c r="D172" s="45">
        <v>2.0300000000000001E-3</v>
      </c>
      <c r="E172" s="45">
        <v>2.0300000000000001E-3</v>
      </c>
      <c r="F172" s="45">
        <v>2.0300000000000001E-3</v>
      </c>
      <c r="G172" s="45">
        <v>2.4000000000000001E-4</v>
      </c>
      <c r="H172" s="45">
        <v>2.4000000000000001E-4</v>
      </c>
      <c r="I172" s="45">
        <v>2.4000000000000001E-4</v>
      </c>
      <c r="J172" s="45">
        <v>2.4000000000000001E-4</v>
      </c>
      <c r="K172" s="45">
        <v>2.4000000000000001E-4</v>
      </c>
      <c r="L172" s="45">
        <v>2.5999999999999998E-4</v>
      </c>
      <c r="M172" s="45">
        <v>2.5999999999999998E-4</v>
      </c>
      <c r="N172" s="45">
        <v>2.5999999999999998E-4</v>
      </c>
      <c r="O172" s="45">
        <v>2.5999999999999998E-4</v>
      </c>
      <c r="P172" s="45">
        <v>2.5999999999999998E-4</v>
      </c>
      <c r="Q172" s="45">
        <v>4.6999999999999999E-4</v>
      </c>
      <c r="R172" s="45">
        <v>4.6999999999999999E-4</v>
      </c>
      <c r="S172" s="45">
        <v>4.6999999999999999E-4</v>
      </c>
      <c r="T172" s="45">
        <v>4.6999999999999999E-4</v>
      </c>
      <c r="U172" s="45">
        <v>4.6999999999999999E-4</v>
      </c>
      <c r="V172" s="45">
        <v>6.9999999999999999E-4</v>
      </c>
      <c r="W172" s="45">
        <v>6.9999999999999999E-4</v>
      </c>
      <c r="X172" s="45">
        <v>6.9999999999999999E-4</v>
      </c>
      <c r="Y172" s="45">
        <v>6.9999999999999999E-4</v>
      </c>
      <c r="Z172" s="45">
        <v>6.9999999999999999E-4</v>
      </c>
      <c r="AA172" s="45">
        <v>9.5E-4</v>
      </c>
      <c r="AB172" s="45">
        <v>9.5E-4</v>
      </c>
      <c r="AC172" s="45">
        <v>9.5E-4</v>
      </c>
      <c r="AD172" s="45">
        <v>9.5E-4</v>
      </c>
      <c r="AE172" s="45">
        <v>9.5E-4</v>
      </c>
      <c r="AF172" s="45">
        <v>1.34E-3</v>
      </c>
      <c r="AG172" s="45">
        <v>1.34E-3</v>
      </c>
      <c r="AH172" s="45">
        <v>1.34E-3</v>
      </c>
      <c r="AI172" s="45">
        <v>1.34E-3</v>
      </c>
      <c r="AJ172" s="45">
        <v>1.34E-3</v>
      </c>
      <c r="AK172" s="45">
        <v>1.5499999999999999E-3</v>
      </c>
      <c r="AL172" s="45">
        <v>1.5499999999999999E-3</v>
      </c>
      <c r="AM172" s="45">
        <v>1.5499999999999999E-3</v>
      </c>
      <c r="AN172" s="45">
        <v>1.5499999999999999E-3</v>
      </c>
      <c r="AO172" s="45">
        <v>1.5499999999999999E-3</v>
      </c>
      <c r="AP172" s="45">
        <v>2.3600000000000001E-3</v>
      </c>
      <c r="AQ172" s="45">
        <v>2.3600000000000001E-3</v>
      </c>
      <c r="AR172" s="45">
        <v>2.3600000000000001E-3</v>
      </c>
      <c r="AS172" s="45">
        <v>2.3600000000000001E-3</v>
      </c>
      <c r="AT172" s="45">
        <v>2.3600000000000001E-3</v>
      </c>
      <c r="AU172" s="45">
        <v>4.6499999999999996E-3</v>
      </c>
      <c r="AV172" s="45">
        <v>4.6499999999999996E-3</v>
      </c>
      <c r="AW172" s="45">
        <v>4.6499999999999996E-3</v>
      </c>
      <c r="AX172" s="45">
        <v>4.6499999999999996E-3</v>
      </c>
      <c r="AY172" s="45">
        <v>4.6499999999999996E-3</v>
      </c>
      <c r="AZ172" s="45">
        <v>7.0000000000000001E-3</v>
      </c>
      <c r="BA172" s="45">
        <v>7.0000000000000001E-3</v>
      </c>
      <c r="BB172" s="45">
        <v>7.0000000000000001E-3</v>
      </c>
      <c r="BC172" s="45">
        <v>7.0000000000000001E-3</v>
      </c>
      <c r="BD172" s="45">
        <v>7.0000000000000001E-3</v>
      </c>
      <c r="BE172" s="45">
        <v>1.575E-2</v>
      </c>
      <c r="BF172" s="45">
        <v>1.575E-2</v>
      </c>
      <c r="BG172" s="45">
        <v>1.575E-2</v>
      </c>
      <c r="BH172" s="45">
        <v>1.575E-2</v>
      </c>
      <c r="BI172" s="45">
        <v>1.575E-2</v>
      </c>
      <c r="BJ172" s="45">
        <v>1.814E-2</v>
      </c>
      <c r="BK172" s="45">
        <v>1.814E-2</v>
      </c>
      <c r="BL172" s="45">
        <v>1.814E-2</v>
      </c>
      <c r="BM172" s="45">
        <v>1.814E-2</v>
      </c>
      <c r="BN172" s="45">
        <v>1.814E-2</v>
      </c>
      <c r="BO172" s="45">
        <v>3.7159999999999999E-2</v>
      </c>
      <c r="BP172" s="45">
        <v>3.7159999999999999E-2</v>
      </c>
      <c r="BQ172" s="45">
        <v>3.7159999999999999E-2</v>
      </c>
      <c r="BR172" s="45">
        <v>3.7159999999999999E-2</v>
      </c>
      <c r="BS172" s="45">
        <v>3.7159999999999999E-2</v>
      </c>
      <c r="BT172" s="45">
        <v>5.8590000000000003E-2</v>
      </c>
      <c r="BU172" s="45">
        <v>5.8590000000000003E-2</v>
      </c>
      <c r="BV172" s="45">
        <v>5.8590000000000003E-2</v>
      </c>
      <c r="BW172" s="45">
        <v>5.8590000000000003E-2</v>
      </c>
      <c r="BX172" s="45">
        <v>5.8590000000000003E-2</v>
      </c>
      <c r="BY172" s="45">
        <v>8.7510000000000004E-2</v>
      </c>
      <c r="BZ172" s="45">
        <v>8.7510000000000004E-2</v>
      </c>
      <c r="CA172" s="45">
        <v>8.7510000000000004E-2</v>
      </c>
      <c r="CB172" s="45">
        <v>8.7510000000000004E-2</v>
      </c>
      <c r="CC172" s="45">
        <v>8.7510000000000004E-2</v>
      </c>
      <c r="CD172" s="45">
        <v>0.11908000000000001</v>
      </c>
      <c r="CE172" s="45">
        <v>0.11908000000000001</v>
      </c>
      <c r="CF172" s="45">
        <v>0.11908000000000001</v>
      </c>
      <c r="CG172" s="45">
        <v>0.11908000000000001</v>
      </c>
      <c r="CH172" s="45">
        <v>0.11908000000000001</v>
      </c>
      <c r="CI172" s="45">
        <v>0.16528000000000001</v>
      </c>
      <c r="CJ172" s="45">
        <v>0.16528000000000001</v>
      </c>
      <c r="CK172" s="45">
        <v>0.16528000000000001</v>
      </c>
      <c r="CL172" s="45">
        <v>0.16528000000000001</v>
      </c>
      <c r="CM172" s="45">
        <v>0.16528000000000001</v>
      </c>
      <c r="CN172" s="45">
        <v>0.23397999999999999</v>
      </c>
      <c r="CO172" s="45">
        <v>0.23397999999999999</v>
      </c>
      <c r="CP172" s="45">
        <v>0.23397999999999999</v>
      </c>
      <c r="CQ172" s="45">
        <v>0.23397999999999999</v>
      </c>
      <c r="CR172" s="45">
        <v>0.23397999999999999</v>
      </c>
      <c r="CS172" s="45">
        <v>0.33785999999999999</v>
      </c>
      <c r="CT172" s="45">
        <v>0.33785999999999999</v>
      </c>
      <c r="CU172" s="45">
        <v>0.33785999999999999</v>
      </c>
      <c r="CV172" s="45">
        <v>0.33785999999999999</v>
      </c>
      <c r="CW172" s="45">
        <v>0.33785999999999999</v>
      </c>
      <c r="CX172" s="45">
        <v>1</v>
      </c>
    </row>
    <row r="173" spans="1:102" ht="14.25" customHeight="1" x14ac:dyDescent="0.3">
      <c r="A173" s="45" t="s">
        <v>464</v>
      </c>
      <c r="B173" s="45">
        <v>6.9739999999999996E-2</v>
      </c>
      <c r="C173" s="45">
        <v>1.167E-2</v>
      </c>
      <c r="D173" s="45">
        <v>1.167E-2</v>
      </c>
      <c r="E173" s="45">
        <v>1.167E-2</v>
      </c>
      <c r="F173" s="45">
        <v>1.167E-2</v>
      </c>
      <c r="G173" s="45">
        <v>1.9599999999999999E-3</v>
      </c>
      <c r="H173" s="45">
        <v>1.9599999999999999E-3</v>
      </c>
      <c r="I173" s="45">
        <v>1.9599999999999999E-3</v>
      </c>
      <c r="J173" s="45">
        <v>1.9599999999999999E-3</v>
      </c>
      <c r="K173" s="45">
        <v>1.9599999999999999E-3</v>
      </c>
      <c r="L173" s="45">
        <v>1.39E-3</v>
      </c>
      <c r="M173" s="45">
        <v>1.39E-3</v>
      </c>
      <c r="N173" s="45">
        <v>1.39E-3</v>
      </c>
      <c r="O173" s="45">
        <v>1.39E-3</v>
      </c>
      <c r="P173" s="45">
        <v>1.39E-3</v>
      </c>
      <c r="Q173" s="45">
        <v>1.16E-3</v>
      </c>
      <c r="R173" s="45">
        <v>1.16E-3</v>
      </c>
      <c r="S173" s="45">
        <v>1.16E-3</v>
      </c>
      <c r="T173" s="45">
        <v>1.16E-3</v>
      </c>
      <c r="U173" s="45">
        <v>1.16E-3</v>
      </c>
      <c r="V173" s="45">
        <v>2.9199999999999999E-3</v>
      </c>
      <c r="W173" s="45">
        <v>2.9199999999999999E-3</v>
      </c>
      <c r="X173" s="45">
        <v>2.9199999999999999E-3</v>
      </c>
      <c r="Y173" s="45">
        <v>2.9199999999999999E-3</v>
      </c>
      <c r="Z173" s="45">
        <v>2.9199999999999999E-3</v>
      </c>
      <c r="AA173" s="45">
        <v>5.4799999999999996E-3</v>
      </c>
      <c r="AB173" s="45">
        <v>5.4799999999999996E-3</v>
      </c>
      <c r="AC173" s="45">
        <v>5.4799999999999996E-3</v>
      </c>
      <c r="AD173" s="45">
        <v>5.4799999999999996E-3</v>
      </c>
      <c r="AE173" s="45">
        <v>5.4799999999999996E-3</v>
      </c>
      <c r="AF173" s="45">
        <v>8.3700000000000007E-3</v>
      </c>
      <c r="AG173" s="45">
        <v>8.3700000000000007E-3</v>
      </c>
      <c r="AH173" s="45">
        <v>8.3700000000000007E-3</v>
      </c>
      <c r="AI173" s="45">
        <v>8.3700000000000007E-3</v>
      </c>
      <c r="AJ173" s="45">
        <v>8.3700000000000007E-3</v>
      </c>
      <c r="AK173" s="45">
        <v>1.052E-2</v>
      </c>
      <c r="AL173" s="45">
        <v>1.052E-2</v>
      </c>
      <c r="AM173" s="45">
        <v>1.052E-2</v>
      </c>
      <c r="AN173" s="45">
        <v>1.052E-2</v>
      </c>
      <c r="AO173" s="45">
        <v>1.052E-2</v>
      </c>
      <c r="AP173" s="45">
        <v>1.0580000000000001E-2</v>
      </c>
      <c r="AQ173" s="45">
        <v>1.0580000000000001E-2</v>
      </c>
      <c r="AR173" s="45">
        <v>1.0580000000000001E-2</v>
      </c>
      <c r="AS173" s="45">
        <v>1.0580000000000001E-2</v>
      </c>
      <c r="AT173" s="45">
        <v>1.0580000000000001E-2</v>
      </c>
      <c r="AU173" s="45">
        <v>1.023E-2</v>
      </c>
      <c r="AV173" s="45">
        <v>1.023E-2</v>
      </c>
      <c r="AW173" s="45">
        <v>1.023E-2</v>
      </c>
      <c r="AX173" s="45">
        <v>1.023E-2</v>
      </c>
      <c r="AY173" s="45">
        <v>1.023E-2</v>
      </c>
      <c r="AZ173" s="45">
        <v>1.103E-2</v>
      </c>
      <c r="BA173" s="45">
        <v>1.103E-2</v>
      </c>
      <c r="BB173" s="45">
        <v>1.103E-2</v>
      </c>
      <c r="BC173" s="45">
        <v>1.103E-2</v>
      </c>
      <c r="BD173" s="45">
        <v>1.103E-2</v>
      </c>
      <c r="BE173" s="45">
        <v>1.4330000000000001E-2</v>
      </c>
      <c r="BF173" s="45">
        <v>1.4330000000000001E-2</v>
      </c>
      <c r="BG173" s="45">
        <v>1.4330000000000001E-2</v>
      </c>
      <c r="BH173" s="45">
        <v>1.4330000000000001E-2</v>
      </c>
      <c r="BI173" s="45">
        <v>1.4330000000000001E-2</v>
      </c>
      <c r="BJ173" s="45">
        <v>1.951E-2</v>
      </c>
      <c r="BK173" s="45">
        <v>1.951E-2</v>
      </c>
      <c r="BL173" s="45">
        <v>1.951E-2</v>
      </c>
      <c r="BM173" s="45">
        <v>1.951E-2</v>
      </c>
      <c r="BN173" s="45">
        <v>1.951E-2</v>
      </c>
      <c r="BO173" s="45">
        <v>3.168E-2</v>
      </c>
      <c r="BP173" s="45">
        <v>3.168E-2</v>
      </c>
      <c r="BQ173" s="45">
        <v>3.168E-2</v>
      </c>
      <c r="BR173" s="45">
        <v>3.168E-2</v>
      </c>
      <c r="BS173" s="45">
        <v>3.168E-2</v>
      </c>
      <c r="BT173" s="45">
        <v>5.28E-2</v>
      </c>
      <c r="BU173" s="45">
        <v>5.28E-2</v>
      </c>
      <c r="BV173" s="45">
        <v>5.28E-2</v>
      </c>
      <c r="BW173" s="45">
        <v>5.28E-2</v>
      </c>
      <c r="BX173" s="45">
        <v>5.28E-2</v>
      </c>
      <c r="BY173" s="45">
        <v>8.6879999999999999E-2</v>
      </c>
      <c r="BZ173" s="45">
        <v>8.6879999999999999E-2</v>
      </c>
      <c r="CA173" s="45">
        <v>8.6879999999999999E-2</v>
      </c>
      <c r="CB173" s="45">
        <v>8.6879999999999999E-2</v>
      </c>
      <c r="CC173" s="45">
        <v>8.6879999999999999E-2</v>
      </c>
      <c r="CD173" s="45">
        <v>0.13693</v>
      </c>
      <c r="CE173" s="45">
        <v>0.13693</v>
      </c>
      <c r="CF173" s="45">
        <v>0.13693</v>
      </c>
      <c r="CG173" s="45">
        <v>0.13693</v>
      </c>
      <c r="CH173" s="45">
        <v>0.13693</v>
      </c>
      <c r="CI173" s="45">
        <v>0.20788999999999999</v>
      </c>
      <c r="CJ173" s="45">
        <v>0.20788999999999999</v>
      </c>
      <c r="CK173" s="45">
        <v>0.20788999999999999</v>
      </c>
      <c r="CL173" s="45">
        <v>0.20788999999999999</v>
      </c>
      <c r="CM173" s="45">
        <v>0.20788999999999999</v>
      </c>
      <c r="CN173" s="45">
        <v>0.30364999999999998</v>
      </c>
      <c r="CO173" s="45">
        <v>0.30364999999999998</v>
      </c>
      <c r="CP173" s="45">
        <v>0.30364999999999998</v>
      </c>
      <c r="CQ173" s="45">
        <v>0.30364999999999998</v>
      </c>
      <c r="CR173" s="45">
        <v>0.30364999999999998</v>
      </c>
      <c r="CS173" s="45">
        <v>0.42632999999999999</v>
      </c>
      <c r="CT173" s="45">
        <v>0.42632999999999999</v>
      </c>
      <c r="CU173" s="45">
        <v>0.42632999999999999</v>
      </c>
      <c r="CV173" s="45">
        <v>0.42632999999999999</v>
      </c>
      <c r="CW173" s="45">
        <v>0.42632999999999999</v>
      </c>
      <c r="CX173" s="45">
        <v>1</v>
      </c>
    </row>
    <row r="174" spans="1:102" ht="14.25" customHeight="1" x14ac:dyDescent="0.3">
      <c r="A174" s="45" t="s">
        <v>466</v>
      </c>
      <c r="B174" s="45">
        <v>3.7046250000000003E-2</v>
      </c>
      <c r="C174" s="45">
        <v>3.16E-3</v>
      </c>
      <c r="D174" s="45">
        <v>3.16E-3</v>
      </c>
      <c r="E174" s="45">
        <v>3.16E-3</v>
      </c>
      <c r="F174" s="45">
        <v>3.16E-3</v>
      </c>
      <c r="G174" s="45">
        <v>9.4499999999999998E-4</v>
      </c>
      <c r="H174" s="45">
        <v>9.4499999999999998E-4</v>
      </c>
      <c r="I174" s="45">
        <v>9.4499999999999998E-4</v>
      </c>
      <c r="J174" s="45">
        <v>9.4499999999999998E-4</v>
      </c>
      <c r="K174" s="45">
        <v>9.4499999999999998E-4</v>
      </c>
      <c r="L174" s="45">
        <v>6.7750000000000004E-4</v>
      </c>
      <c r="M174" s="45">
        <v>6.7750000000000004E-4</v>
      </c>
      <c r="N174" s="45">
        <v>6.7750000000000004E-4</v>
      </c>
      <c r="O174" s="45">
        <v>6.7750000000000004E-4</v>
      </c>
      <c r="P174" s="45">
        <v>6.7750000000000004E-4</v>
      </c>
      <c r="Q174" s="45">
        <v>1.0425E-3</v>
      </c>
      <c r="R174" s="45">
        <v>1.0425E-3</v>
      </c>
      <c r="S174" s="45">
        <v>1.0425E-3</v>
      </c>
      <c r="T174" s="45">
        <v>1.0425E-3</v>
      </c>
      <c r="U174" s="45">
        <v>1.0425E-3</v>
      </c>
      <c r="V174" s="45">
        <v>1.39375E-3</v>
      </c>
      <c r="W174" s="45">
        <v>1.39375E-3</v>
      </c>
      <c r="X174" s="45">
        <v>1.39375E-3</v>
      </c>
      <c r="Y174" s="45">
        <v>1.39375E-3</v>
      </c>
      <c r="Z174" s="45">
        <v>1.39375E-3</v>
      </c>
      <c r="AA174" s="45">
        <v>1.5625000000000001E-3</v>
      </c>
      <c r="AB174" s="45">
        <v>1.5625000000000001E-3</v>
      </c>
      <c r="AC174" s="45">
        <v>1.5625000000000001E-3</v>
      </c>
      <c r="AD174" s="45">
        <v>1.5625000000000001E-3</v>
      </c>
      <c r="AE174" s="45">
        <v>1.5625000000000001E-3</v>
      </c>
      <c r="AF174" s="45">
        <v>1.9462500000000001E-3</v>
      </c>
      <c r="AG174" s="45">
        <v>1.9462500000000001E-3</v>
      </c>
      <c r="AH174" s="45">
        <v>1.9462500000000001E-3</v>
      </c>
      <c r="AI174" s="45">
        <v>1.9462500000000001E-3</v>
      </c>
      <c r="AJ174" s="45">
        <v>1.9462500000000001E-3</v>
      </c>
      <c r="AK174" s="45">
        <v>2.4875000000000001E-3</v>
      </c>
      <c r="AL174" s="45">
        <v>2.4875000000000001E-3</v>
      </c>
      <c r="AM174" s="45">
        <v>2.4875000000000001E-3</v>
      </c>
      <c r="AN174" s="45">
        <v>2.4875000000000001E-3</v>
      </c>
      <c r="AO174" s="45">
        <v>2.4875000000000001E-3</v>
      </c>
      <c r="AP174" s="45">
        <v>3.4312499999999998E-3</v>
      </c>
      <c r="AQ174" s="45">
        <v>3.4312499999999998E-3</v>
      </c>
      <c r="AR174" s="45">
        <v>3.4312499999999998E-3</v>
      </c>
      <c r="AS174" s="45">
        <v>3.4312499999999998E-3</v>
      </c>
      <c r="AT174" s="45">
        <v>3.4312499999999998E-3</v>
      </c>
      <c r="AU174" s="45">
        <v>4.8424999999999996E-3</v>
      </c>
      <c r="AV174" s="45">
        <v>4.8424999999999996E-3</v>
      </c>
      <c r="AW174" s="45">
        <v>4.8424999999999996E-3</v>
      </c>
      <c r="AX174" s="45">
        <v>4.8424999999999996E-3</v>
      </c>
      <c r="AY174" s="45">
        <v>4.8424999999999996E-3</v>
      </c>
      <c r="AZ174" s="45">
        <v>7.1687499999999998E-3</v>
      </c>
      <c r="BA174" s="45">
        <v>7.1687499999999998E-3</v>
      </c>
      <c r="BB174" s="45">
        <v>7.1687499999999998E-3</v>
      </c>
      <c r="BC174" s="45">
        <v>7.1687499999999998E-3</v>
      </c>
      <c r="BD174" s="45">
        <v>7.1687499999999998E-3</v>
      </c>
      <c r="BE174" s="45">
        <v>1.0838749999999999E-2</v>
      </c>
      <c r="BF174" s="45">
        <v>1.0838749999999999E-2</v>
      </c>
      <c r="BG174" s="45">
        <v>1.0838749999999999E-2</v>
      </c>
      <c r="BH174" s="45">
        <v>1.0838749999999999E-2</v>
      </c>
      <c r="BI174" s="45">
        <v>1.0838749999999999E-2</v>
      </c>
      <c r="BJ174" s="45">
        <v>1.6975000000000001E-2</v>
      </c>
      <c r="BK174" s="45">
        <v>1.6975000000000001E-2</v>
      </c>
      <c r="BL174" s="45">
        <v>1.6975000000000001E-2</v>
      </c>
      <c r="BM174" s="45">
        <v>1.6975000000000001E-2</v>
      </c>
      <c r="BN174" s="45">
        <v>1.6975000000000001E-2</v>
      </c>
      <c r="BO174" s="45">
        <v>2.7917500000000001E-2</v>
      </c>
      <c r="BP174" s="45">
        <v>2.7917500000000001E-2</v>
      </c>
      <c r="BQ174" s="45">
        <v>2.7917500000000001E-2</v>
      </c>
      <c r="BR174" s="45">
        <v>2.7917500000000001E-2</v>
      </c>
      <c r="BS174" s="45">
        <v>2.7917500000000001E-2</v>
      </c>
      <c r="BT174" s="45">
        <v>4.7142499999999997E-2</v>
      </c>
      <c r="BU174" s="45">
        <v>4.7142499999999997E-2</v>
      </c>
      <c r="BV174" s="45">
        <v>4.7142499999999997E-2</v>
      </c>
      <c r="BW174" s="45">
        <v>4.7142499999999997E-2</v>
      </c>
      <c r="BX174" s="45">
        <v>4.7142499999999997E-2</v>
      </c>
      <c r="BY174" s="45">
        <v>7.6598749999999993E-2</v>
      </c>
      <c r="BZ174" s="45">
        <v>7.6598749999999993E-2</v>
      </c>
      <c r="CA174" s="45">
        <v>7.6598749999999993E-2</v>
      </c>
      <c r="CB174" s="45">
        <v>7.6598749999999993E-2</v>
      </c>
      <c r="CC174" s="45">
        <v>7.6598749999999993E-2</v>
      </c>
      <c r="CD174" s="45">
        <v>0.1228325</v>
      </c>
      <c r="CE174" s="45">
        <v>0.1228325</v>
      </c>
      <c r="CF174" s="45">
        <v>0.1228325</v>
      </c>
      <c r="CG174" s="45">
        <v>0.1228325</v>
      </c>
      <c r="CH174" s="45">
        <v>0.1228325</v>
      </c>
      <c r="CI174" s="45">
        <v>0.189725</v>
      </c>
      <c r="CJ174" s="45">
        <v>0.189725</v>
      </c>
      <c r="CK174" s="45">
        <v>0.189725</v>
      </c>
      <c r="CL174" s="45">
        <v>0.189725</v>
      </c>
      <c r="CM174" s="45">
        <v>0.189725</v>
      </c>
      <c r="CN174" s="45">
        <v>0.28208624999999998</v>
      </c>
      <c r="CO174" s="45">
        <v>0.28208624999999998</v>
      </c>
      <c r="CP174" s="45">
        <v>0.28208624999999998</v>
      </c>
      <c r="CQ174" s="45">
        <v>0.28208624999999998</v>
      </c>
      <c r="CR174" s="45">
        <v>0.28208624999999998</v>
      </c>
      <c r="CS174" s="45">
        <v>0.40359499999999998</v>
      </c>
      <c r="CT174" s="45">
        <v>0.40359499999999998</v>
      </c>
      <c r="CU174" s="45">
        <v>0.40359499999999998</v>
      </c>
      <c r="CV174" s="45">
        <v>0.40359499999999998</v>
      </c>
      <c r="CW174" s="45">
        <v>0.40359499999999998</v>
      </c>
      <c r="CX174" s="45">
        <v>1</v>
      </c>
    </row>
    <row r="175" spans="1:102" ht="14.25" customHeight="1" x14ac:dyDescent="0.3">
      <c r="A175" s="45" t="s">
        <v>468</v>
      </c>
      <c r="B175" s="45">
        <v>4.3180000000000003E-2</v>
      </c>
      <c r="C175" s="45">
        <v>1.74E-3</v>
      </c>
      <c r="D175" s="45">
        <v>1.74E-3</v>
      </c>
      <c r="E175" s="45">
        <v>1.74E-3</v>
      </c>
      <c r="F175" s="45">
        <v>1.74E-3</v>
      </c>
      <c r="G175" s="45">
        <v>8.5999999999999998E-4</v>
      </c>
      <c r="H175" s="45">
        <v>8.5999999999999998E-4</v>
      </c>
      <c r="I175" s="45">
        <v>8.5999999999999998E-4</v>
      </c>
      <c r="J175" s="45">
        <v>8.5999999999999998E-4</v>
      </c>
      <c r="K175" s="45">
        <v>8.5999999999999998E-4</v>
      </c>
      <c r="L175" s="45">
        <v>5.9999999999999995E-4</v>
      </c>
      <c r="M175" s="45">
        <v>5.9999999999999995E-4</v>
      </c>
      <c r="N175" s="45">
        <v>5.9999999999999995E-4</v>
      </c>
      <c r="O175" s="45">
        <v>5.9999999999999995E-4</v>
      </c>
      <c r="P175" s="45">
        <v>5.9999999999999995E-4</v>
      </c>
      <c r="Q175" s="45">
        <v>9.3999999999999997E-4</v>
      </c>
      <c r="R175" s="45">
        <v>9.3999999999999997E-4</v>
      </c>
      <c r="S175" s="45">
        <v>9.3999999999999997E-4</v>
      </c>
      <c r="T175" s="45">
        <v>9.3999999999999997E-4</v>
      </c>
      <c r="U175" s="45">
        <v>9.3999999999999997E-4</v>
      </c>
      <c r="V175" s="45">
        <v>1.2099999999999999E-3</v>
      </c>
      <c r="W175" s="45">
        <v>1.2099999999999999E-3</v>
      </c>
      <c r="X175" s="45">
        <v>1.2099999999999999E-3</v>
      </c>
      <c r="Y175" s="45">
        <v>1.2099999999999999E-3</v>
      </c>
      <c r="Z175" s="45">
        <v>1.2099999999999999E-3</v>
      </c>
      <c r="AA175" s="45">
        <v>1.42E-3</v>
      </c>
      <c r="AB175" s="45">
        <v>1.42E-3</v>
      </c>
      <c r="AC175" s="45">
        <v>1.42E-3</v>
      </c>
      <c r="AD175" s="45">
        <v>1.42E-3</v>
      </c>
      <c r="AE175" s="45">
        <v>1.42E-3</v>
      </c>
      <c r="AF175" s="45">
        <v>1.7700000000000001E-3</v>
      </c>
      <c r="AG175" s="45">
        <v>1.7700000000000001E-3</v>
      </c>
      <c r="AH175" s="45">
        <v>1.7700000000000001E-3</v>
      </c>
      <c r="AI175" s="45">
        <v>1.7700000000000001E-3</v>
      </c>
      <c r="AJ175" s="45">
        <v>1.7700000000000001E-3</v>
      </c>
      <c r="AK175" s="45">
        <v>2.3800000000000002E-3</v>
      </c>
      <c r="AL175" s="45">
        <v>2.3800000000000002E-3</v>
      </c>
      <c r="AM175" s="45">
        <v>2.3800000000000002E-3</v>
      </c>
      <c r="AN175" s="45">
        <v>2.3800000000000002E-3</v>
      </c>
      <c r="AO175" s="45">
        <v>2.3800000000000002E-3</v>
      </c>
      <c r="AP175" s="45">
        <v>3.31E-3</v>
      </c>
      <c r="AQ175" s="45">
        <v>3.31E-3</v>
      </c>
      <c r="AR175" s="45">
        <v>3.31E-3</v>
      </c>
      <c r="AS175" s="45">
        <v>3.31E-3</v>
      </c>
      <c r="AT175" s="45">
        <v>3.31E-3</v>
      </c>
      <c r="AU175" s="45">
        <v>4.7800000000000004E-3</v>
      </c>
      <c r="AV175" s="45">
        <v>4.7800000000000004E-3</v>
      </c>
      <c r="AW175" s="45">
        <v>4.7800000000000004E-3</v>
      </c>
      <c r="AX175" s="45">
        <v>4.7800000000000004E-3</v>
      </c>
      <c r="AY175" s="45">
        <v>4.7800000000000004E-3</v>
      </c>
      <c r="AZ175" s="45">
        <v>7.0699999999999999E-3</v>
      </c>
      <c r="BA175" s="45">
        <v>7.0699999999999999E-3</v>
      </c>
      <c r="BB175" s="45">
        <v>7.0699999999999999E-3</v>
      </c>
      <c r="BC175" s="45">
        <v>7.0699999999999999E-3</v>
      </c>
      <c r="BD175" s="45">
        <v>7.0699999999999999E-3</v>
      </c>
      <c r="BE175" s="45">
        <v>1.0670000000000001E-2</v>
      </c>
      <c r="BF175" s="45">
        <v>1.0670000000000001E-2</v>
      </c>
      <c r="BG175" s="45">
        <v>1.0670000000000001E-2</v>
      </c>
      <c r="BH175" s="45">
        <v>1.0670000000000001E-2</v>
      </c>
      <c r="BI175" s="45">
        <v>1.0670000000000001E-2</v>
      </c>
      <c r="BJ175" s="45">
        <v>1.6199999999999999E-2</v>
      </c>
      <c r="BK175" s="45">
        <v>1.6199999999999999E-2</v>
      </c>
      <c r="BL175" s="45">
        <v>1.6199999999999999E-2</v>
      </c>
      <c r="BM175" s="45">
        <v>1.6199999999999999E-2</v>
      </c>
      <c r="BN175" s="45">
        <v>1.6199999999999999E-2</v>
      </c>
      <c r="BO175" s="45">
        <v>2.6589999999999999E-2</v>
      </c>
      <c r="BP175" s="45">
        <v>2.6589999999999999E-2</v>
      </c>
      <c r="BQ175" s="45">
        <v>2.6589999999999999E-2</v>
      </c>
      <c r="BR175" s="45">
        <v>2.6589999999999999E-2</v>
      </c>
      <c r="BS175" s="45">
        <v>2.6589999999999999E-2</v>
      </c>
      <c r="BT175" s="45">
        <v>4.5039999999999997E-2</v>
      </c>
      <c r="BU175" s="45">
        <v>4.5039999999999997E-2</v>
      </c>
      <c r="BV175" s="45">
        <v>4.5039999999999997E-2</v>
      </c>
      <c r="BW175" s="45">
        <v>4.5039999999999997E-2</v>
      </c>
      <c r="BX175" s="45">
        <v>4.5039999999999997E-2</v>
      </c>
      <c r="BY175" s="45">
        <v>7.5609999999999997E-2</v>
      </c>
      <c r="BZ175" s="45">
        <v>7.5609999999999997E-2</v>
      </c>
      <c r="CA175" s="45">
        <v>7.5609999999999997E-2</v>
      </c>
      <c r="CB175" s="45">
        <v>7.5609999999999997E-2</v>
      </c>
      <c r="CC175" s="45">
        <v>7.5609999999999997E-2</v>
      </c>
      <c r="CD175" s="45">
        <v>0.12391000000000001</v>
      </c>
      <c r="CE175" s="45">
        <v>0.12391000000000001</v>
      </c>
      <c r="CF175" s="45">
        <v>0.12391000000000001</v>
      </c>
      <c r="CG175" s="45">
        <v>0.12391000000000001</v>
      </c>
      <c r="CH175" s="45">
        <v>0.12391000000000001</v>
      </c>
      <c r="CI175" s="45">
        <v>0.19394</v>
      </c>
      <c r="CJ175" s="45">
        <v>0.19394</v>
      </c>
      <c r="CK175" s="45">
        <v>0.19394</v>
      </c>
      <c r="CL175" s="45">
        <v>0.19394</v>
      </c>
      <c r="CM175" s="45">
        <v>0.19394</v>
      </c>
      <c r="CN175" s="45">
        <v>0.28993999999999998</v>
      </c>
      <c r="CO175" s="45">
        <v>0.28993999999999998</v>
      </c>
      <c r="CP175" s="45">
        <v>0.28993999999999998</v>
      </c>
      <c r="CQ175" s="45">
        <v>0.28993999999999998</v>
      </c>
      <c r="CR175" s="45">
        <v>0.28993999999999998</v>
      </c>
      <c r="CS175" s="45">
        <v>0.41402</v>
      </c>
      <c r="CT175" s="45">
        <v>0.41402</v>
      </c>
      <c r="CU175" s="45">
        <v>0.41402</v>
      </c>
      <c r="CV175" s="45">
        <v>0.41402</v>
      </c>
      <c r="CW175" s="45">
        <v>0.41402</v>
      </c>
      <c r="CX175" s="45">
        <v>1</v>
      </c>
    </row>
    <row r="176" spans="1:102" ht="14.25" customHeight="1" x14ac:dyDescent="0.3">
      <c r="A176" s="45" t="s">
        <v>470</v>
      </c>
      <c r="B176" s="45">
        <v>5.6320000000000002E-2</v>
      </c>
      <c r="C176" s="45">
        <v>7.9799999999999992E-3</v>
      </c>
      <c r="D176" s="45">
        <v>7.9799999999999992E-3</v>
      </c>
      <c r="E176" s="45">
        <v>7.9799999999999992E-3</v>
      </c>
      <c r="F176" s="45">
        <v>7.9799999999999992E-3</v>
      </c>
      <c r="G176" s="45">
        <v>1.7099999999999999E-3</v>
      </c>
      <c r="H176" s="45">
        <v>1.7099999999999999E-3</v>
      </c>
      <c r="I176" s="45">
        <v>1.7099999999999999E-3</v>
      </c>
      <c r="J176" s="45">
        <v>1.7099999999999999E-3</v>
      </c>
      <c r="K176" s="45">
        <v>1.7099999999999999E-3</v>
      </c>
      <c r="L176" s="45">
        <v>1.1900000000000001E-3</v>
      </c>
      <c r="M176" s="45">
        <v>1.1900000000000001E-3</v>
      </c>
      <c r="N176" s="45">
        <v>1.1900000000000001E-3</v>
      </c>
      <c r="O176" s="45">
        <v>1.1900000000000001E-3</v>
      </c>
      <c r="P176" s="45">
        <v>1.1900000000000001E-3</v>
      </c>
      <c r="Q176" s="45">
        <v>1.56E-3</v>
      </c>
      <c r="R176" s="45">
        <v>1.56E-3</v>
      </c>
      <c r="S176" s="45">
        <v>1.56E-3</v>
      </c>
      <c r="T176" s="45">
        <v>1.56E-3</v>
      </c>
      <c r="U176" s="45">
        <v>1.56E-3</v>
      </c>
      <c r="V176" s="45">
        <v>2.8800000000000002E-3</v>
      </c>
      <c r="W176" s="45">
        <v>2.8800000000000002E-3</v>
      </c>
      <c r="X176" s="45">
        <v>2.8800000000000002E-3</v>
      </c>
      <c r="Y176" s="45">
        <v>2.8800000000000002E-3</v>
      </c>
      <c r="Z176" s="45">
        <v>2.8800000000000002E-3</v>
      </c>
      <c r="AA176" s="45">
        <v>4.7400000000000003E-3</v>
      </c>
      <c r="AB176" s="45">
        <v>4.7400000000000003E-3</v>
      </c>
      <c r="AC176" s="45">
        <v>4.7400000000000003E-3</v>
      </c>
      <c r="AD176" s="45">
        <v>4.7400000000000003E-3</v>
      </c>
      <c r="AE176" s="45">
        <v>4.7400000000000003E-3</v>
      </c>
      <c r="AF176" s="45">
        <v>6.6E-3</v>
      </c>
      <c r="AG176" s="45">
        <v>6.6E-3</v>
      </c>
      <c r="AH176" s="45">
        <v>6.6E-3</v>
      </c>
      <c r="AI176" s="45">
        <v>6.6E-3</v>
      </c>
      <c r="AJ176" s="45">
        <v>6.6E-3</v>
      </c>
      <c r="AK176" s="45">
        <v>7.45E-3</v>
      </c>
      <c r="AL176" s="45">
        <v>7.45E-3</v>
      </c>
      <c r="AM176" s="45">
        <v>7.45E-3</v>
      </c>
      <c r="AN176" s="45">
        <v>7.45E-3</v>
      </c>
      <c r="AO176" s="45">
        <v>7.45E-3</v>
      </c>
      <c r="AP176" s="45">
        <v>7.8200000000000006E-3</v>
      </c>
      <c r="AQ176" s="45">
        <v>7.8200000000000006E-3</v>
      </c>
      <c r="AR176" s="45">
        <v>7.8200000000000006E-3</v>
      </c>
      <c r="AS176" s="45">
        <v>7.8200000000000006E-3</v>
      </c>
      <c r="AT176" s="45">
        <v>7.8200000000000006E-3</v>
      </c>
      <c r="AU176" s="45">
        <v>8.6199999999999992E-3</v>
      </c>
      <c r="AV176" s="45">
        <v>8.6199999999999992E-3</v>
      </c>
      <c r="AW176" s="45">
        <v>8.6199999999999992E-3</v>
      </c>
      <c r="AX176" s="45">
        <v>8.6199999999999992E-3</v>
      </c>
      <c r="AY176" s="45">
        <v>8.6199999999999992E-3</v>
      </c>
      <c r="AZ176" s="45">
        <v>1.0699999999999999E-2</v>
      </c>
      <c r="BA176" s="45">
        <v>1.0699999999999999E-2</v>
      </c>
      <c r="BB176" s="45">
        <v>1.0699999999999999E-2</v>
      </c>
      <c r="BC176" s="45">
        <v>1.0699999999999999E-2</v>
      </c>
      <c r="BD176" s="45">
        <v>1.0699999999999999E-2</v>
      </c>
      <c r="BE176" s="45">
        <v>1.4749999999999999E-2</v>
      </c>
      <c r="BF176" s="45">
        <v>1.4749999999999999E-2</v>
      </c>
      <c r="BG176" s="45">
        <v>1.4749999999999999E-2</v>
      </c>
      <c r="BH176" s="45">
        <v>1.4749999999999999E-2</v>
      </c>
      <c r="BI176" s="45">
        <v>1.4749999999999999E-2</v>
      </c>
      <c r="BJ176" s="45">
        <v>2.0629999999999999E-2</v>
      </c>
      <c r="BK176" s="45">
        <v>2.0629999999999999E-2</v>
      </c>
      <c r="BL176" s="45">
        <v>2.0629999999999999E-2</v>
      </c>
      <c r="BM176" s="45">
        <v>2.0629999999999999E-2</v>
      </c>
      <c r="BN176" s="45">
        <v>2.0629999999999999E-2</v>
      </c>
      <c r="BO176" s="45">
        <v>3.27E-2</v>
      </c>
      <c r="BP176" s="45">
        <v>3.27E-2</v>
      </c>
      <c r="BQ176" s="45">
        <v>3.27E-2</v>
      </c>
      <c r="BR176" s="45">
        <v>3.27E-2</v>
      </c>
      <c r="BS176" s="45">
        <v>3.27E-2</v>
      </c>
      <c r="BT176" s="45">
        <v>5.3280000000000001E-2</v>
      </c>
      <c r="BU176" s="45">
        <v>5.3280000000000001E-2</v>
      </c>
      <c r="BV176" s="45">
        <v>5.3280000000000001E-2</v>
      </c>
      <c r="BW176" s="45">
        <v>5.3280000000000001E-2</v>
      </c>
      <c r="BX176" s="45">
        <v>5.3280000000000001E-2</v>
      </c>
      <c r="BY176" s="45">
        <v>8.5739999999999997E-2</v>
      </c>
      <c r="BZ176" s="45">
        <v>8.5739999999999997E-2</v>
      </c>
      <c r="CA176" s="45">
        <v>8.5739999999999997E-2</v>
      </c>
      <c r="CB176" s="45">
        <v>8.5739999999999997E-2</v>
      </c>
      <c r="CC176" s="45">
        <v>8.5739999999999997E-2</v>
      </c>
      <c r="CD176" s="45">
        <v>0.13478000000000001</v>
      </c>
      <c r="CE176" s="45">
        <v>0.13478000000000001</v>
      </c>
      <c r="CF176" s="45">
        <v>0.13478000000000001</v>
      </c>
      <c r="CG176" s="45">
        <v>0.13478000000000001</v>
      </c>
      <c r="CH176" s="45">
        <v>0.13478000000000001</v>
      </c>
      <c r="CI176" s="45">
        <v>0.20427999999999999</v>
      </c>
      <c r="CJ176" s="45">
        <v>0.20427999999999999</v>
      </c>
      <c r="CK176" s="45">
        <v>0.20427999999999999</v>
      </c>
      <c r="CL176" s="45">
        <v>0.20427999999999999</v>
      </c>
      <c r="CM176" s="45">
        <v>0.20427999999999999</v>
      </c>
      <c r="CN176" s="45">
        <v>0.29844999999999999</v>
      </c>
      <c r="CO176" s="45">
        <v>0.29844999999999999</v>
      </c>
      <c r="CP176" s="45">
        <v>0.29844999999999999</v>
      </c>
      <c r="CQ176" s="45">
        <v>0.29844999999999999</v>
      </c>
      <c r="CR176" s="45">
        <v>0.29844999999999999</v>
      </c>
      <c r="CS176" s="45">
        <v>0.42021999999999998</v>
      </c>
      <c r="CT176" s="45">
        <v>0.42021999999999998</v>
      </c>
      <c r="CU176" s="45">
        <v>0.42021999999999998</v>
      </c>
      <c r="CV176" s="45">
        <v>0.42021999999999998</v>
      </c>
      <c r="CW176" s="45">
        <v>0.42021999999999998</v>
      </c>
      <c r="CX176" s="45">
        <v>1</v>
      </c>
    </row>
    <row r="177" spans="1:102" ht="14.25" customHeight="1" x14ac:dyDescent="0.3">
      <c r="A177" s="45" t="s">
        <v>472</v>
      </c>
      <c r="B177" s="45">
        <v>1.5699999999999999E-2</v>
      </c>
      <c r="C177" s="45">
        <v>5.8E-4</v>
      </c>
      <c r="D177" s="45">
        <v>5.8E-4</v>
      </c>
      <c r="E177" s="45">
        <v>5.8E-4</v>
      </c>
      <c r="F177" s="45">
        <v>5.8E-4</v>
      </c>
      <c r="G177" s="45">
        <v>8.4000000000000003E-4</v>
      </c>
      <c r="H177" s="45">
        <v>8.4000000000000003E-4</v>
      </c>
      <c r="I177" s="45">
        <v>8.4000000000000003E-4</v>
      </c>
      <c r="J177" s="45">
        <v>8.4000000000000003E-4</v>
      </c>
      <c r="K177" s="45">
        <v>8.4000000000000003E-4</v>
      </c>
      <c r="L177" s="45">
        <v>2.7999999999999998E-4</v>
      </c>
      <c r="M177" s="45">
        <v>2.7999999999999998E-4</v>
      </c>
      <c r="N177" s="45">
        <v>2.7999999999999998E-4</v>
      </c>
      <c r="O177" s="45">
        <v>2.7999999999999998E-4</v>
      </c>
      <c r="P177" s="45">
        <v>2.7999999999999998E-4</v>
      </c>
      <c r="Q177" s="45">
        <v>8.3000000000000001E-4</v>
      </c>
      <c r="R177" s="45">
        <v>8.3000000000000001E-4</v>
      </c>
      <c r="S177" s="45">
        <v>8.3000000000000001E-4</v>
      </c>
      <c r="T177" s="45">
        <v>8.3000000000000001E-4</v>
      </c>
      <c r="U177" s="45">
        <v>8.3000000000000001E-4</v>
      </c>
      <c r="V177" s="45">
        <v>7.2000000000000005E-4</v>
      </c>
      <c r="W177" s="45">
        <v>7.2000000000000005E-4</v>
      </c>
      <c r="X177" s="45">
        <v>7.2000000000000005E-4</v>
      </c>
      <c r="Y177" s="45">
        <v>7.2000000000000005E-4</v>
      </c>
      <c r="Z177" s="45">
        <v>7.2000000000000005E-4</v>
      </c>
      <c r="AA177" s="45">
        <v>2.2799999999999999E-3</v>
      </c>
      <c r="AB177" s="45">
        <v>2.2799999999999999E-3</v>
      </c>
      <c r="AC177" s="45">
        <v>2.2799999999999999E-3</v>
      </c>
      <c r="AD177" s="45">
        <v>2.2799999999999999E-3</v>
      </c>
      <c r="AE177" s="45">
        <v>2.2799999999999999E-3</v>
      </c>
      <c r="AF177" s="45">
        <v>2.4199999999999998E-3</v>
      </c>
      <c r="AG177" s="45">
        <v>2.4199999999999998E-3</v>
      </c>
      <c r="AH177" s="45">
        <v>2.4199999999999998E-3</v>
      </c>
      <c r="AI177" s="45">
        <v>2.4199999999999998E-3</v>
      </c>
      <c r="AJ177" s="45">
        <v>2.4199999999999998E-3</v>
      </c>
      <c r="AK177" s="45">
        <v>3.0599999999999998E-3</v>
      </c>
      <c r="AL177" s="45">
        <v>3.0599999999999998E-3</v>
      </c>
      <c r="AM177" s="45">
        <v>3.0599999999999998E-3</v>
      </c>
      <c r="AN177" s="45">
        <v>3.0599999999999998E-3</v>
      </c>
      <c r="AO177" s="45">
        <v>3.0599999999999998E-3</v>
      </c>
      <c r="AP177" s="45">
        <v>4.7200000000000002E-3</v>
      </c>
      <c r="AQ177" s="45">
        <v>4.7200000000000002E-3</v>
      </c>
      <c r="AR177" s="45">
        <v>4.7200000000000002E-3</v>
      </c>
      <c r="AS177" s="45">
        <v>4.7200000000000002E-3</v>
      </c>
      <c r="AT177" s="45">
        <v>4.7200000000000002E-3</v>
      </c>
      <c r="AU177" s="45">
        <v>6.3299999999999997E-3</v>
      </c>
      <c r="AV177" s="45">
        <v>6.3299999999999997E-3</v>
      </c>
      <c r="AW177" s="45">
        <v>6.3299999999999997E-3</v>
      </c>
      <c r="AX177" s="45">
        <v>6.3299999999999997E-3</v>
      </c>
      <c r="AY177" s="45">
        <v>6.3299999999999997E-3</v>
      </c>
      <c r="AZ177" s="45">
        <v>1.7149999999999999E-2</v>
      </c>
      <c r="BA177" s="45">
        <v>1.7149999999999999E-2</v>
      </c>
      <c r="BB177" s="45">
        <v>1.7149999999999999E-2</v>
      </c>
      <c r="BC177" s="45">
        <v>1.7149999999999999E-2</v>
      </c>
      <c r="BD177" s="45">
        <v>1.7149999999999999E-2</v>
      </c>
      <c r="BE177" s="45">
        <v>1.5640000000000001E-2</v>
      </c>
      <c r="BF177" s="45">
        <v>1.5640000000000001E-2</v>
      </c>
      <c r="BG177" s="45">
        <v>1.5640000000000001E-2</v>
      </c>
      <c r="BH177" s="45">
        <v>1.5640000000000001E-2</v>
      </c>
      <c r="BI177" s="45">
        <v>1.5640000000000001E-2</v>
      </c>
      <c r="BJ177" s="45">
        <v>2.2839999999999999E-2</v>
      </c>
      <c r="BK177" s="45">
        <v>2.2839999999999999E-2</v>
      </c>
      <c r="BL177" s="45">
        <v>2.2839999999999999E-2</v>
      </c>
      <c r="BM177" s="45">
        <v>2.2839999999999999E-2</v>
      </c>
      <c r="BN177" s="45">
        <v>2.2839999999999999E-2</v>
      </c>
      <c r="BO177" s="45">
        <v>2.8680000000000001E-2</v>
      </c>
      <c r="BP177" s="45">
        <v>2.8680000000000001E-2</v>
      </c>
      <c r="BQ177" s="45">
        <v>2.8680000000000001E-2</v>
      </c>
      <c r="BR177" s="45">
        <v>2.8680000000000001E-2</v>
      </c>
      <c r="BS177" s="45">
        <v>2.8680000000000001E-2</v>
      </c>
      <c r="BT177" s="45">
        <v>4.8219999999999999E-2</v>
      </c>
      <c r="BU177" s="45">
        <v>4.8219999999999999E-2</v>
      </c>
      <c r="BV177" s="45">
        <v>4.8219999999999999E-2</v>
      </c>
      <c r="BW177" s="45">
        <v>4.8219999999999999E-2</v>
      </c>
      <c r="BX177" s="45">
        <v>4.8219999999999999E-2</v>
      </c>
      <c r="BY177" s="45">
        <v>8.9929999999999996E-2</v>
      </c>
      <c r="BZ177" s="45">
        <v>8.9929999999999996E-2</v>
      </c>
      <c r="CA177" s="45">
        <v>8.9929999999999996E-2</v>
      </c>
      <c r="CB177" s="45">
        <v>8.9929999999999996E-2</v>
      </c>
      <c r="CC177" s="45">
        <v>8.9929999999999996E-2</v>
      </c>
      <c r="CD177" s="45">
        <v>8.7480000000000002E-2</v>
      </c>
      <c r="CE177" s="45">
        <v>8.7480000000000002E-2</v>
      </c>
      <c r="CF177" s="45">
        <v>8.7480000000000002E-2</v>
      </c>
      <c r="CG177" s="45">
        <v>8.7480000000000002E-2</v>
      </c>
      <c r="CH177" s="45">
        <v>8.7480000000000002E-2</v>
      </c>
      <c r="CI177" s="45">
        <v>9.9110000000000004E-2</v>
      </c>
      <c r="CJ177" s="45">
        <v>9.9110000000000004E-2</v>
      </c>
      <c r="CK177" s="45">
        <v>9.9110000000000004E-2</v>
      </c>
      <c r="CL177" s="45">
        <v>9.9110000000000004E-2</v>
      </c>
      <c r="CM177" s="45">
        <v>9.9110000000000004E-2</v>
      </c>
      <c r="CN177" s="45">
        <v>0.13077</v>
      </c>
      <c r="CO177" s="45">
        <v>0.13077</v>
      </c>
      <c r="CP177" s="45">
        <v>0.13077</v>
      </c>
      <c r="CQ177" s="45">
        <v>0.13077</v>
      </c>
      <c r="CR177" s="45">
        <v>0.13077</v>
      </c>
      <c r="CS177" s="45">
        <v>0.20097000000000001</v>
      </c>
      <c r="CT177" s="45">
        <v>0.20097000000000001</v>
      </c>
      <c r="CU177" s="45">
        <v>0.20097000000000001</v>
      </c>
      <c r="CV177" s="45">
        <v>0.20097000000000001</v>
      </c>
      <c r="CW177" s="45">
        <v>0.20097000000000001</v>
      </c>
      <c r="CX177" s="45">
        <v>1</v>
      </c>
    </row>
    <row r="178" spans="1:102" ht="14.25" customHeight="1" x14ac:dyDescent="0.3">
      <c r="A178" s="45" t="s">
        <v>474</v>
      </c>
      <c r="B178" s="45">
        <v>3.014E-2</v>
      </c>
      <c r="C178" s="45">
        <v>7.2000000000000005E-4</v>
      </c>
      <c r="D178" s="45">
        <v>7.2000000000000005E-4</v>
      </c>
      <c r="E178" s="45">
        <v>7.2000000000000005E-4</v>
      </c>
      <c r="F178" s="45">
        <v>7.2000000000000005E-4</v>
      </c>
      <c r="G178" s="45">
        <v>2.1000000000000001E-4</v>
      </c>
      <c r="H178" s="45">
        <v>2.1000000000000001E-4</v>
      </c>
      <c r="I178" s="45">
        <v>2.1000000000000001E-4</v>
      </c>
      <c r="J178" s="45">
        <v>2.1000000000000001E-4</v>
      </c>
      <c r="K178" s="45">
        <v>2.1000000000000001E-4</v>
      </c>
      <c r="L178" s="45">
        <v>2.7999999999999998E-4</v>
      </c>
      <c r="M178" s="45">
        <v>2.7999999999999998E-4</v>
      </c>
      <c r="N178" s="45">
        <v>2.7999999999999998E-4</v>
      </c>
      <c r="O178" s="45">
        <v>2.7999999999999998E-4</v>
      </c>
      <c r="P178" s="45">
        <v>2.7999999999999998E-4</v>
      </c>
      <c r="Q178" s="45">
        <v>4.4000000000000002E-4</v>
      </c>
      <c r="R178" s="45">
        <v>4.4000000000000002E-4</v>
      </c>
      <c r="S178" s="45">
        <v>4.4000000000000002E-4</v>
      </c>
      <c r="T178" s="45">
        <v>4.4000000000000002E-4</v>
      </c>
      <c r="U178" s="45">
        <v>4.4000000000000002E-4</v>
      </c>
      <c r="V178" s="45">
        <v>7.2999999999999996E-4</v>
      </c>
      <c r="W178" s="45">
        <v>7.2999999999999996E-4</v>
      </c>
      <c r="X178" s="45">
        <v>7.2999999999999996E-4</v>
      </c>
      <c r="Y178" s="45">
        <v>7.2999999999999996E-4</v>
      </c>
      <c r="Z178" s="45">
        <v>7.2999999999999996E-4</v>
      </c>
      <c r="AA178" s="45">
        <v>1.31E-3</v>
      </c>
      <c r="AB178" s="45">
        <v>1.31E-3</v>
      </c>
      <c r="AC178" s="45">
        <v>1.31E-3</v>
      </c>
      <c r="AD178" s="45">
        <v>1.31E-3</v>
      </c>
      <c r="AE178" s="45">
        <v>1.31E-3</v>
      </c>
      <c r="AF178" s="45">
        <v>1.1299999999999999E-3</v>
      </c>
      <c r="AG178" s="45">
        <v>1.1299999999999999E-3</v>
      </c>
      <c r="AH178" s="45">
        <v>1.1299999999999999E-3</v>
      </c>
      <c r="AI178" s="45">
        <v>1.1299999999999999E-3</v>
      </c>
      <c r="AJ178" s="45">
        <v>1.1299999999999999E-3</v>
      </c>
      <c r="AK178" s="45">
        <v>1.5900000000000001E-3</v>
      </c>
      <c r="AL178" s="45">
        <v>1.5900000000000001E-3</v>
      </c>
      <c r="AM178" s="45">
        <v>1.5900000000000001E-3</v>
      </c>
      <c r="AN178" s="45">
        <v>1.5900000000000001E-3</v>
      </c>
      <c r="AO178" s="45">
        <v>1.5900000000000001E-3</v>
      </c>
      <c r="AP178" s="45">
        <v>2.3900000000000002E-3</v>
      </c>
      <c r="AQ178" s="45">
        <v>2.3900000000000002E-3</v>
      </c>
      <c r="AR178" s="45">
        <v>2.3900000000000002E-3</v>
      </c>
      <c r="AS178" s="45">
        <v>2.3900000000000002E-3</v>
      </c>
      <c r="AT178" s="45">
        <v>2.3900000000000002E-3</v>
      </c>
      <c r="AU178" s="45">
        <v>3.7799999999999999E-3</v>
      </c>
      <c r="AV178" s="45">
        <v>3.7799999999999999E-3</v>
      </c>
      <c r="AW178" s="45">
        <v>3.7799999999999999E-3</v>
      </c>
      <c r="AX178" s="45">
        <v>3.7799999999999999E-3</v>
      </c>
      <c r="AY178" s="45">
        <v>3.7799999999999999E-3</v>
      </c>
      <c r="AZ178" s="45">
        <v>5.4599999999999996E-3</v>
      </c>
      <c r="BA178" s="45">
        <v>5.4599999999999996E-3</v>
      </c>
      <c r="BB178" s="45">
        <v>5.4599999999999996E-3</v>
      </c>
      <c r="BC178" s="45">
        <v>5.4599999999999996E-3</v>
      </c>
      <c r="BD178" s="45">
        <v>5.4599999999999996E-3</v>
      </c>
      <c r="BE178" s="45">
        <v>8.6999999999999994E-3</v>
      </c>
      <c r="BF178" s="45">
        <v>8.6999999999999994E-3</v>
      </c>
      <c r="BG178" s="45">
        <v>8.6999999999999994E-3</v>
      </c>
      <c r="BH178" s="45">
        <v>8.6999999999999994E-3</v>
      </c>
      <c r="BI178" s="45">
        <v>8.6999999999999994E-3</v>
      </c>
      <c r="BJ178" s="45">
        <v>1.37E-2</v>
      </c>
      <c r="BK178" s="45">
        <v>1.37E-2</v>
      </c>
      <c r="BL178" s="45">
        <v>1.37E-2</v>
      </c>
      <c r="BM178" s="45">
        <v>1.37E-2</v>
      </c>
      <c r="BN178" s="45">
        <v>1.37E-2</v>
      </c>
      <c r="BO178" s="45">
        <v>1.9550000000000001E-2</v>
      </c>
      <c r="BP178" s="45">
        <v>1.9550000000000001E-2</v>
      </c>
      <c r="BQ178" s="45">
        <v>1.9550000000000001E-2</v>
      </c>
      <c r="BR178" s="45">
        <v>1.9550000000000001E-2</v>
      </c>
      <c r="BS178" s="45">
        <v>1.9550000000000001E-2</v>
      </c>
      <c r="BT178" s="45">
        <v>2.8910000000000002E-2</v>
      </c>
      <c r="BU178" s="45">
        <v>2.8910000000000002E-2</v>
      </c>
      <c r="BV178" s="45">
        <v>2.8910000000000002E-2</v>
      </c>
      <c r="BW178" s="45">
        <v>2.8910000000000002E-2</v>
      </c>
      <c r="BX178" s="45">
        <v>2.8910000000000002E-2</v>
      </c>
      <c r="BY178" s="45">
        <v>4.9660000000000003E-2</v>
      </c>
      <c r="BZ178" s="45">
        <v>4.9660000000000003E-2</v>
      </c>
      <c r="CA178" s="45">
        <v>4.9660000000000003E-2</v>
      </c>
      <c r="CB178" s="45">
        <v>4.9660000000000003E-2</v>
      </c>
      <c r="CC178" s="45">
        <v>4.9660000000000003E-2</v>
      </c>
      <c r="CD178" s="45">
        <v>7.9990000000000006E-2</v>
      </c>
      <c r="CE178" s="45">
        <v>7.9990000000000006E-2</v>
      </c>
      <c r="CF178" s="45">
        <v>7.9990000000000006E-2</v>
      </c>
      <c r="CG178" s="45">
        <v>7.9990000000000006E-2</v>
      </c>
      <c r="CH178" s="45">
        <v>7.9990000000000006E-2</v>
      </c>
      <c r="CI178" s="45">
        <v>0.12712999999999999</v>
      </c>
      <c r="CJ178" s="45">
        <v>0.12712999999999999</v>
      </c>
      <c r="CK178" s="45">
        <v>0.12712999999999999</v>
      </c>
      <c r="CL178" s="45">
        <v>0.12712999999999999</v>
      </c>
      <c r="CM178" s="45">
        <v>0.12712999999999999</v>
      </c>
      <c r="CN178" s="45">
        <v>0.19938</v>
      </c>
      <c r="CO178" s="45">
        <v>0.19938</v>
      </c>
      <c r="CP178" s="45">
        <v>0.19938</v>
      </c>
      <c r="CQ178" s="45">
        <v>0.19938</v>
      </c>
      <c r="CR178" s="45">
        <v>0.19938</v>
      </c>
      <c r="CS178" s="45">
        <v>0.30852000000000002</v>
      </c>
      <c r="CT178" s="45">
        <v>0.30852000000000002</v>
      </c>
      <c r="CU178" s="45">
        <v>0.30852000000000002</v>
      </c>
      <c r="CV178" s="45">
        <v>0.30852000000000002</v>
      </c>
      <c r="CW178" s="45">
        <v>0.30852000000000002</v>
      </c>
      <c r="CX178" s="45">
        <v>1</v>
      </c>
    </row>
    <row r="179" spans="1:102" ht="14.25" customHeight="1" x14ac:dyDescent="0.3">
      <c r="A179" s="45" t="s">
        <v>476</v>
      </c>
      <c r="B179" s="45">
        <v>1.5610000000000001E-2</v>
      </c>
      <c r="C179" s="45">
        <v>6.4000000000000005E-4</v>
      </c>
      <c r="D179" s="45">
        <v>6.4000000000000005E-4</v>
      </c>
      <c r="E179" s="45">
        <v>6.4000000000000005E-4</v>
      </c>
      <c r="F179" s="45">
        <v>6.4000000000000005E-4</v>
      </c>
      <c r="G179" s="45">
        <v>3.1E-4</v>
      </c>
      <c r="H179" s="45">
        <v>3.1E-4</v>
      </c>
      <c r="I179" s="45">
        <v>3.1E-4</v>
      </c>
      <c r="J179" s="45">
        <v>3.1E-4</v>
      </c>
      <c r="K179" s="45">
        <v>3.1E-4</v>
      </c>
      <c r="L179" s="45">
        <v>2.5999999999999998E-4</v>
      </c>
      <c r="M179" s="45">
        <v>2.5999999999999998E-4</v>
      </c>
      <c r="N179" s="45">
        <v>2.5999999999999998E-4</v>
      </c>
      <c r="O179" s="45">
        <v>2.5999999999999998E-4</v>
      </c>
      <c r="P179" s="45">
        <v>2.5999999999999998E-4</v>
      </c>
      <c r="Q179" s="45">
        <v>3.3E-4</v>
      </c>
      <c r="R179" s="45">
        <v>3.3E-4</v>
      </c>
      <c r="S179" s="45">
        <v>3.3E-4</v>
      </c>
      <c r="T179" s="45">
        <v>3.3E-4</v>
      </c>
      <c r="U179" s="45">
        <v>3.3E-4</v>
      </c>
      <c r="V179" s="45">
        <v>3.4000000000000002E-4</v>
      </c>
      <c r="W179" s="45">
        <v>3.4000000000000002E-4</v>
      </c>
      <c r="X179" s="45">
        <v>3.4000000000000002E-4</v>
      </c>
      <c r="Y179" s="45">
        <v>3.4000000000000002E-4</v>
      </c>
      <c r="Z179" s="45">
        <v>3.4000000000000002E-4</v>
      </c>
      <c r="AA179" s="45">
        <v>5.2999999999999998E-4</v>
      </c>
      <c r="AB179" s="45">
        <v>5.2999999999999998E-4</v>
      </c>
      <c r="AC179" s="45">
        <v>5.2999999999999998E-4</v>
      </c>
      <c r="AD179" s="45">
        <v>5.2999999999999998E-4</v>
      </c>
      <c r="AE179" s="45">
        <v>5.2999999999999998E-4</v>
      </c>
      <c r="AF179" s="45">
        <v>7.2000000000000005E-4</v>
      </c>
      <c r="AG179" s="45">
        <v>7.2000000000000005E-4</v>
      </c>
      <c r="AH179" s="45">
        <v>7.2000000000000005E-4</v>
      </c>
      <c r="AI179" s="45">
        <v>7.2000000000000005E-4</v>
      </c>
      <c r="AJ179" s="45">
        <v>7.2000000000000005E-4</v>
      </c>
      <c r="AK179" s="45">
        <v>8.8000000000000003E-4</v>
      </c>
      <c r="AL179" s="45">
        <v>8.8000000000000003E-4</v>
      </c>
      <c r="AM179" s="45">
        <v>8.8000000000000003E-4</v>
      </c>
      <c r="AN179" s="45">
        <v>8.8000000000000003E-4</v>
      </c>
      <c r="AO179" s="45">
        <v>8.8000000000000003E-4</v>
      </c>
      <c r="AP179" s="45">
        <v>1.2899999999999999E-3</v>
      </c>
      <c r="AQ179" s="45">
        <v>1.2899999999999999E-3</v>
      </c>
      <c r="AR179" s="45">
        <v>1.2899999999999999E-3</v>
      </c>
      <c r="AS179" s="45">
        <v>1.2899999999999999E-3</v>
      </c>
      <c r="AT179" s="45">
        <v>1.2899999999999999E-3</v>
      </c>
      <c r="AU179" s="45">
        <v>2.1199999999999999E-3</v>
      </c>
      <c r="AV179" s="45">
        <v>2.1199999999999999E-3</v>
      </c>
      <c r="AW179" s="45">
        <v>2.1199999999999999E-3</v>
      </c>
      <c r="AX179" s="45">
        <v>2.1199999999999999E-3</v>
      </c>
      <c r="AY179" s="45">
        <v>2.1199999999999999E-3</v>
      </c>
      <c r="AZ179" s="45">
        <v>2.98E-3</v>
      </c>
      <c r="BA179" s="45">
        <v>2.98E-3</v>
      </c>
      <c r="BB179" s="45">
        <v>2.98E-3</v>
      </c>
      <c r="BC179" s="45">
        <v>2.98E-3</v>
      </c>
      <c r="BD179" s="45">
        <v>2.98E-3</v>
      </c>
      <c r="BE179" s="45">
        <v>5.3E-3</v>
      </c>
      <c r="BF179" s="45">
        <v>5.3E-3</v>
      </c>
      <c r="BG179" s="45">
        <v>5.3E-3</v>
      </c>
      <c r="BH179" s="45">
        <v>5.3E-3</v>
      </c>
      <c r="BI179" s="45">
        <v>5.3E-3</v>
      </c>
      <c r="BJ179" s="45">
        <v>9.11E-3</v>
      </c>
      <c r="BK179" s="45">
        <v>9.11E-3</v>
      </c>
      <c r="BL179" s="45">
        <v>9.11E-3</v>
      </c>
      <c r="BM179" s="45">
        <v>9.11E-3</v>
      </c>
      <c r="BN179" s="45">
        <v>9.11E-3</v>
      </c>
      <c r="BO179" s="45">
        <v>1.4749999999999999E-2</v>
      </c>
      <c r="BP179" s="45">
        <v>1.4749999999999999E-2</v>
      </c>
      <c r="BQ179" s="45">
        <v>1.4749999999999999E-2</v>
      </c>
      <c r="BR179" s="45">
        <v>1.4749999999999999E-2</v>
      </c>
      <c r="BS179" s="45">
        <v>1.4749999999999999E-2</v>
      </c>
      <c r="BT179" s="45">
        <v>2.751E-2</v>
      </c>
      <c r="BU179" s="45">
        <v>2.751E-2</v>
      </c>
      <c r="BV179" s="45">
        <v>2.751E-2</v>
      </c>
      <c r="BW179" s="45">
        <v>2.751E-2</v>
      </c>
      <c r="BX179" s="45">
        <v>2.751E-2</v>
      </c>
      <c r="BY179" s="45">
        <v>5.1670000000000001E-2</v>
      </c>
      <c r="BZ179" s="45">
        <v>5.1670000000000001E-2</v>
      </c>
      <c r="CA179" s="45">
        <v>5.1670000000000001E-2</v>
      </c>
      <c r="CB179" s="45">
        <v>5.1670000000000001E-2</v>
      </c>
      <c r="CC179" s="45">
        <v>5.1670000000000001E-2</v>
      </c>
      <c r="CD179" s="45">
        <v>9.9680000000000005E-2</v>
      </c>
      <c r="CE179" s="45">
        <v>9.9680000000000005E-2</v>
      </c>
      <c r="CF179" s="45">
        <v>9.9680000000000005E-2</v>
      </c>
      <c r="CG179" s="45">
        <v>9.9680000000000005E-2</v>
      </c>
      <c r="CH179" s="45">
        <v>9.9680000000000005E-2</v>
      </c>
      <c r="CI179" s="45">
        <v>0.17612</v>
      </c>
      <c r="CJ179" s="45">
        <v>0.17612</v>
      </c>
      <c r="CK179" s="45">
        <v>0.17612</v>
      </c>
      <c r="CL179" s="45">
        <v>0.17612</v>
      </c>
      <c r="CM179" s="45">
        <v>0.17612</v>
      </c>
      <c r="CN179" s="45">
        <v>0.28494000000000003</v>
      </c>
      <c r="CO179" s="45">
        <v>0.28494000000000003</v>
      </c>
      <c r="CP179" s="45">
        <v>0.28494000000000003</v>
      </c>
      <c r="CQ179" s="45">
        <v>0.28494000000000003</v>
      </c>
      <c r="CR179" s="45">
        <v>0.28494000000000003</v>
      </c>
      <c r="CS179" s="45">
        <v>0.42216999999999999</v>
      </c>
      <c r="CT179" s="45">
        <v>0.42216999999999999</v>
      </c>
      <c r="CU179" s="45">
        <v>0.42216999999999999</v>
      </c>
      <c r="CV179" s="45">
        <v>0.42216999999999999</v>
      </c>
      <c r="CW179" s="45">
        <v>0.42216999999999999</v>
      </c>
      <c r="CX179" s="45">
        <v>1</v>
      </c>
    </row>
    <row r="180" spans="1:102" ht="14.25" customHeight="1" x14ac:dyDescent="0.3">
      <c r="A180" s="45" t="s">
        <v>478</v>
      </c>
      <c r="B180" s="45">
        <v>1.687E-2</v>
      </c>
      <c r="C180" s="45">
        <v>4.4999999999999999E-4</v>
      </c>
      <c r="D180" s="45">
        <v>4.4999999999999999E-4</v>
      </c>
      <c r="E180" s="45">
        <v>4.4999999999999999E-4</v>
      </c>
      <c r="F180" s="45">
        <v>4.4999999999999999E-4</v>
      </c>
      <c r="G180" s="45">
        <v>2.5000000000000001E-4</v>
      </c>
      <c r="H180" s="45">
        <v>2.5000000000000001E-4</v>
      </c>
      <c r="I180" s="45">
        <v>2.5000000000000001E-4</v>
      </c>
      <c r="J180" s="45">
        <v>2.5000000000000001E-4</v>
      </c>
      <c r="K180" s="45">
        <v>2.5000000000000001E-4</v>
      </c>
      <c r="L180" s="45">
        <v>2.0000000000000001E-4</v>
      </c>
      <c r="M180" s="45">
        <v>2.0000000000000001E-4</v>
      </c>
      <c r="N180" s="45">
        <v>2.0000000000000001E-4</v>
      </c>
      <c r="O180" s="45">
        <v>2.0000000000000001E-4</v>
      </c>
      <c r="P180" s="45">
        <v>2.0000000000000001E-4</v>
      </c>
      <c r="Q180" s="45">
        <v>3.2000000000000003E-4</v>
      </c>
      <c r="R180" s="45">
        <v>3.2000000000000003E-4</v>
      </c>
      <c r="S180" s="45">
        <v>3.2000000000000003E-4</v>
      </c>
      <c r="T180" s="45">
        <v>3.2000000000000003E-4</v>
      </c>
      <c r="U180" s="45">
        <v>3.2000000000000003E-4</v>
      </c>
      <c r="V180" s="45">
        <v>3.6999999999999999E-4</v>
      </c>
      <c r="W180" s="45">
        <v>3.6999999999999999E-4</v>
      </c>
      <c r="X180" s="45">
        <v>3.6999999999999999E-4</v>
      </c>
      <c r="Y180" s="45">
        <v>3.6999999999999999E-4</v>
      </c>
      <c r="Z180" s="45">
        <v>3.6999999999999999E-4</v>
      </c>
      <c r="AA180" s="45">
        <v>4.4999999999999999E-4</v>
      </c>
      <c r="AB180" s="45">
        <v>4.4999999999999999E-4</v>
      </c>
      <c r="AC180" s="45">
        <v>4.4999999999999999E-4</v>
      </c>
      <c r="AD180" s="45">
        <v>4.4999999999999999E-4</v>
      </c>
      <c r="AE180" s="45">
        <v>4.4999999999999999E-4</v>
      </c>
      <c r="AF180" s="45">
        <v>6.2E-4</v>
      </c>
      <c r="AG180" s="45">
        <v>6.2E-4</v>
      </c>
      <c r="AH180" s="45">
        <v>6.2E-4</v>
      </c>
      <c r="AI180" s="45">
        <v>6.2E-4</v>
      </c>
      <c r="AJ180" s="45">
        <v>6.2E-4</v>
      </c>
      <c r="AK180" s="45">
        <v>9.1E-4</v>
      </c>
      <c r="AL180" s="45">
        <v>9.1E-4</v>
      </c>
      <c r="AM180" s="45">
        <v>9.1E-4</v>
      </c>
      <c r="AN180" s="45">
        <v>9.1E-4</v>
      </c>
      <c r="AO180" s="45">
        <v>9.1E-4</v>
      </c>
      <c r="AP180" s="45">
        <v>1.4E-3</v>
      </c>
      <c r="AQ180" s="45">
        <v>1.4E-3</v>
      </c>
      <c r="AR180" s="45">
        <v>1.4E-3</v>
      </c>
      <c r="AS180" s="45">
        <v>1.4E-3</v>
      </c>
      <c r="AT180" s="45">
        <v>1.4E-3</v>
      </c>
      <c r="AU180" s="45">
        <v>2.2200000000000002E-3</v>
      </c>
      <c r="AV180" s="45">
        <v>2.2200000000000002E-3</v>
      </c>
      <c r="AW180" s="45">
        <v>2.2200000000000002E-3</v>
      </c>
      <c r="AX180" s="45">
        <v>2.2200000000000002E-3</v>
      </c>
      <c r="AY180" s="45">
        <v>2.2200000000000002E-3</v>
      </c>
      <c r="AZ180" s="45">
        <v>3.47E-3</v>
      </c>
      <c r="BA180" s="45">
        <v>3.47E-3</v>
      </c>
      <c r="BB180" s="45">
        <v>3.47E-3</v>
      </c>
      <c r="BC180" s="45">
        <v>3.47E-3</v>
      </c>
      <c r="BD180" s="45">
        <v>3.47E-3</v>
      </c>
      <c r="BE180" s="45">
        <v>5.4400000000000004E-3</v>
      </c>
      <c r="BF180" s="45">
        <v>5.4400000000000004E-3</v>
      </c>
      <c r="BG180" s="45">
        <v>5.4400000000000004E-3</v>
      </c>
      <c r="BH180" s="45">
        <v>5.4400000000000004E-3</v>
      </c>
      <c r="BI180" s="45">
        <v>5.4400000000000004E-3</v>
      </c>
      <c r="BJ180" s="45">
        <v>9.0299999999999998E-3</v>
      </c>
      <c r="BK180" s="45">
        <v>9.0299999999999998E-3</v>
      </c>
      <c r="BL180" s="45">
        <v>9.0299999999999998E-3</v>
      </c>
      <c r="BM180" s="45">
        <v>9.0299999999999998E-3</v>
      </c>
      <c r="BN180" s="45">
        <v>9.0299999999999998E-3</v>
      </c>
      <c r="BO180" s="45">
        <v>1.5610000000000001E-2</v>
      </c>
      <c r="BP180" s="45">
        <v>1.5610000000000001E-2</v>
      </c>
      <c r="BQ180" s="45">
        <v>1.5610000000000001E-2</v>
      </c>
      <c r="BR180" s="45">
        <v>1.5610000000000001E-2</v>
      </c>
      <c r="BS180" s="45">
        <v>1.5610000000000001E-2</v>
      </c>
      <c r="BT180" s="45">
        <v>2.8500000000000001E-2</v>
      </c>
      <c r="BU180" s="45">
        <v>2.8500000000000001E-2</v>
      </c>
      <c r="BV180" s="45">
        <v>2.8500000000000001E-2</v>
      </c>
      <c r="BW180" s="45">
        <v>2.8500000000000001E-2</v>
      </c>
      <c r="BX180" s="45">
        <v>2.8500000000000001E-2</v>
      </c>
      <c r="BY180" s="45">
        <v>5.2679999999999998E-2</v>
      </c>
      <c r="BZ180" s="45">
        <v>5.2679999999999998E-2</v>
      </c>
      <c r="CA180" s="45">
        <v>5.2679999999999998E-2</v>
      </c>
      <c r="CB180" s="45">
        <v>5.2679999999999998E-2</v>
      </c>
      <c r="CC180" s="45">
        <v>5.2679999999999998E-2</v>
      </c>
      <c r="CD180" s="45">
        <v>9.6250000000000002E-2</v>
      </c>
      <c r="CE180" s="45">
        <v>9.6250000000000002E-2</v>
      </c>
      <c r="CF180" s="45">
        <v>9.6250000000000002E-2</v>
      </c>
      <c r="CG180" s="45">
        <v>9.6250000000000002E-2</v>
      </c>
      <c r="CH180" s="45">
        <v>9.6250000000000002E-2</v>
      </c>
      <c r="CI180" s="45">
        <v>0.16441</v>
      </c>
      <c r="CJ180" s="45">
        <v>0.16441</v>
      </c>
      <c r="CK180" s="45">
        <v>0.16441</v>
      </c>
      <c r="CL180" s="45">
        <v>0.16441</v>
      </c>
      <c r="CM180" s="45">
        <v>0.16441</v>
      </c>
      <c r="CN180" s="45">
        <v>0.26249</v>
      </c>
      <c r="CO180" s="45">
        <v>0.26249</v>
      </c>
      <c r="CP180" s="45">
        <v>0.26249</v>
      </c>
      <c r="CQ180" s="45">
        <v>0.26249</v>
      </c>
      <c r="CR180" s="45">
        <v>0.26249</v>
      </c>
      <c r="CS180" s="45">
        <v>0.39174999999999999</v>
      </c>
      <c r="CT180" s="45">
        <v>0.39174999999999999</v>
      </c>
      <c r="CU180" s="45">
        <v>0.39174999999999999</v>
      </c>
      <c r="CV180" s="45">
        <v>0.39174999999999999</v>
      </c>
      <c r="CW180" s="45">
        <v>0.39174999999999999</v>
      </c>
      <c r="CX180" s="45">
        <v>1</v>
      </c>
    </row>
    <row r="181" spans="1:102" ht="14.25" customHeight="1" x14ac:dyDescent="0.3">
      <c r="A181" s="45" t="s">
        <v>480</v>
      </c>
      <c r="B181" s="45">
        <v>3.5709999999999999E-2</v>
      </c>
      <c r="C181" s="45">
        <v>1.08E-3</v>
      </c>
      <c r="D181" s="45">
        <v>1.08E-3</v>
      </c>
      <c r="E181" s="45">
        <v>1.08E-3</v>
      </c>
      <c r="F181" s="45">
        <v>1.08E-3</v>
      </c>
      <c r="G181" s="45">
        <v>5.8E-4</v>
      </c>
      <c r="H181" s="45">
        <v>5.8E-4</v>
      </c>
      <c r="I181" s="45">
        <v>5.8E-4</v>
      </c>
      <c r="J181" s="45">
        <v>5.8E-4</v>
      </c>
      <c r="K181" s="45">
        <v>5.8E-4</v>
      </c>
      <c r="L181" s="45">
        <v>6.2E-4</v>
      </c>
      <c r="M181" s="45">
        <v>6.2E-4</v>
      </c>
      <c r="N181" s="45">
        <v>6.2E-4</v>
      </c>
      <c r="O181" s="45">
        <v>6.2E-4</v>
      </c>
      <c r="P181" s="45">
        <v>6.2E-4</v>
      </c>
      <c r="Q181" s="45">
        <v>1.1800000000000001E-3</v>
      </c>
      <c r="R181" s="45">
        <v>1.1800000000000001E-3</v>
      </c>
      <c r="S181" s="45">
        <v>1.1800000000000001E-3</v>
      </c>
      <c r="T181" s="45">
        <v>1.1800000000000001E-3</v>
      </c>
      <c r="U181" s="45">
        <v>1.1800000000000001E-3</v>
      </c>
      <c r="V181" s="45">
        <v>1.64E-3</v>
      </c>
      <c r="W181" s="45">
        <v>1.64E-3</v>
      </c>
      <c r="X181" s="45">
        <v>1.64E-3</v>
      </c>
      <c r="Y181" s="45">
        <v>1.64E-3</v>
      </c>
      <c r="Z181" s="45">
        <v>1.64E-3</v>
      </c>
      <c r="AA181" s="45">
        <v>1.8699999999999999E-3</v>
      </c>
      <c r="AB181" s="45">
        <v>1.8699999999999999E-3</v>
      </c>
      <c r="AC181" s="45">
        <v>1.8699999999999999E-3</v>
      </c>
      <c r="AD181" s="45">
        <v>1.8699999999999999E-3</v>
      </c>
      <c r="AE181" s="45">
        <v>1.8699999999999999E-3</v>
      </c>
      <c r="AF181" s="45">
        <v>2.3999999999999998E-3</v>
      </c>
      <c r="AG181" s="45">
        <v>2.3999999999999998E-3</v>
      </c>
      <c r="AH181" s="45">
        <v>2.3999999999999998E-3</v>
      </c>
      <c r="AI181" s="45">
        <v>2.3999999999999998E-3</v>
      </c>
      <c r="AJ181" s="45">
        <v>2.3999999999999998E-3</v>
      </c>
      <c r="AK181" s="45">
        <v>3.0000000000000001E-3</v>
      </c>
      <c r="AL181" s="45">
        <v>3.0000000000000001E-3</v>
      </c>
      <c r="AM181" s="45">
        <v>3.0000000000000001E-3</v>
      </c>
      <c r="AN181" s="45">
        <v>3.0000000000000001E-3</v>
      </c>
      <c r="AO181" s="45">
        <v>3.0000000000000001E-3</v>
      </c>
      <c r="AP181" s="45">
        <v>3.9500000000000004E-3</v>
      </c>
      <c r="AQ181" s="45">
        <v>3.9500000000000004E-3</v>
      </c>
      <c r="AR181" s="45">
        <v>3.9500000000000004E-3</v>
      </c>
      <c r="AS181" s="45">
        <v>3.9500000000000004E-3</v>
      </c>
      <c r="AT181" s="45">
        <v>3.9500000000000004E-3</v>
      </c>
      <c r="AU181" s="45">
        <v>6.2599999999999999E-3</v>
      </c>
      <c r="AV181" s="45">
        <v>6.2599999999999999E-3</v>
      </c>
      <c r="AW181" s="45">
        <v>6.2599999999999999E-3</v>
      </c>
      <c r="AX181" s="45">
        <v>6.2599999999999999E-3</v>
      </c>
      <c r="AY181" s="45">
        <v>6.2599999999999999E-3</v>
      </c>
      <c r="AZ181" s="45">
        <v>1.074E-2</v>
      </c>
      <c r="BA181" s="45">
        <v>1.074E-2</v>
      </c>
      <c r="BB181" s="45">
        <v>1.074E-2</v>
      </c>
      <c r="BC181" s="45">
        <v>1.074E-2</v>
      </c>
      <c r="BD181" s="45">
        <v>1.074E-2</v>
      </c>
      <c r="BE181" s="45">
        <v>1.6709999999999999E-2</v>
      </c>
      <c r="BF181" s="45">
        <v>1.6709999999999999E-2</v>
      </c>
      <c r="BG181" s="45">
        <v>1.6709999999999999E-2</v>
      </c>
      <c r="BH181" s="45">
        <v>1.6709999999999999E-2</v>
      </c>
      <c r="BI181" s="45">
        <v>1.6709999999999999E-2</v>
      </c>
      <c r="BJ181" s="45">
        <v>2.5069999999999999E-2</v>
      </c>
      <c r="BK181" s="45">
        <v>2.5069999999999999E-2</v>
      </c>
      <c r="BL181" s="45">
        <v>2.5069999999999999E-2</v>
      </c>
      <c r="BM181" s="45">
        <v>2.5069999999999999E-2</v>
      </c>
      <c r="BN181" s="45">
        <v>2.5069999999999999E-2</v>
      </c>
      <c r="BO181" s="45">
        <v>3.8339999999999999E-2</v>
      </c>
      <c r="BP181" s="45">
        <v>3.8339999999999999E-2</v>
      </c>
      <c r="BQ181" s="45">
        <v>3.8339999999999999E-2</v>
      </c>
      <c r="BR181" s="45">
        <v>3.8339999999999999E-2</v>
      </c>
      <c r="BS181" s="45">
        <v>3.8339999999999999E-2</v>
      </c>
      <c r="BT181" s="45">
        <v>5.8529999999999999E-2</v>
      </c>
      <c r="BU181" s="45">
        <v>5.8529999999999999E-2</v>
      </c>
      <c r="BV181" s="45">
        <v>5.8529999999999999E-2</v>
      </c>
      <c r="BW181" s="45">
        <v>5.8529999999999999E-2</v>
      </c>
      <c r="BX181" s="45">
        <v>5.8529999999999999E-2</v>
      </c>
      <c r="BY181" s="45">
        <v>8.3250000000000005E-2</v>
      </c>
      <c r="BZ181" s="45">
        <v>8.3250000000000005E-2</v>
      </c>
      <c r="CA181" s="45">
        <v>8.3250000000000005E-2</v>
      </c>
      <c r="CB181" s="45">
        <v>8.3250000000000005E-2</v>
      </c>
      <c r="CC181" s="45">
        <v>8.3250000000000005E-2</v>
      </c>
      <c r="CD181" s="45">
        <v>0.12365</v>
      </c>
      <c r="CE181" s="45">
        <v>0.12365</v>
      </c>
      <c r="CF181" s="45">
        <v>0.12365</v>
      </c>
      <c r="CG181" s="45">
        <v>0.12365</v>
      </c>
      <c r="CH181" s="45">
        <v>0.12365</v>
      </c>
      <c r="CI181" s="45">
        <v>0.18142</v>
      </c>
      <c r="CJ181" s="45">
        <v>0.18142</v>
      </c>
      <c r="CK181" s="45">
        <v>0.18142</v>
      </c>
      <c r="CL181" s="45">
        <v>0.18142</v>
      </c>
      <c r="CM181" s="45">
        <v>0.18142</v>
      </c>
      <c r="CN181" s="45">
        <v>0.26290999999999998</v>
      </c>
      <c r="CO181" s="45">
        <v>0.26290999999999998</v>
      </c>
      <c r="CP181" s="45">
        <v>0.26290999999999998</v>
      </c>
      <c r="CQ181" s="45">
        <v>0.26290999999999998</v>
      </c>
      <c r="CR181" s="45">
        <v>0.26290999999999998</v>
      </c>
      <c r="CS181" s="45">
        <v>0.37635999999999997</v>
      </c>
      <c r="CT181" s="45">
        <v>0.37635999999999997</v>
      </c>
      <c r="CU181" s="45">
        <v>0.37635999999999997</v>
      </c>
      <c r="CV181" s="45">
        <v>0.37635999999999997</v>
      </c>
      <c r="CW181" s="45">
        <v>0.37635999999999997</v>
      </c>
      <c r="CX181" s="45">
        <v>1</v>
      </c>
    </row>
    <row r="182" spans="1:102" ht="14.25" customHeight="1" x14ac:dyDescent="0.3">
      <c r="A182" s="45" t="s">
        <v>482</v>
      </c>
      <c r="B182" s="45">
        <v>2.998E-2</v>
      </c>
      <c r="C182" s="45">
        <v>1.48E-3</v>
      </c>
      <c r="D182" s="45">
        <v>1.48E-3</v>
      </c>
      <c r="E182" s="45">
        <v>1.48E-3</v>
      </c>
      <c r="F182" s="45">
        <v>1.48E-3</v>
      </c>
      <c r="G182" s="45">
        <v>0</v>
      </c>
      <c r="H182" s="45">
        <v>0</v>
      </c>
      <c r="I182" s="45">
        <v>0</v>
      </c>
      <c r="J182" s="45">
        <v>0</v>
      </c>
      <c r="K182" s="45">
        <v>0</v>
      </c>
      <c r="L182" s="45">
        <v>3.5899999999999999E-3</v>
      </c>
      <c r="M182" s="45">
        <v>3.5899999999999999E-3</v>
      </c>
      <c r="N182" s="45">
        <v>3.5899999999999999E-3</v>
      </c>
      <c r="O182" s="45">
        <v>3.5899999999999999E-3</v>
      </c>
      <c r="P182" s="45">
        <v>3.5899999999999999E-3</v>
      </c>
      <c r="Q182" s="45">
        <v>6.0499999999999998E-3</v>
      </c>
      <c r="R182" s="45">
        <v>6.0499999999999998E-3</v>
      </c>
      <c r="S182" s="45">
        <v>6.0499999999999998E-3</v>
      </c>
      <c r="T182" s="45">
        <v>6.0499999999999998E-3</v>
      </c>
      <c r="U182" s="45">
        <v>6.0499999999999998E-3</v>
      </c>
      <c r="V182" s="45">
        <v>1.2899999999999999E-3</v>
      </c>
      <c r="W182" s="45">
        <v>1.2899999999999999E-3</v>
      </c>
      <c r="X182" s="45">
        <v>1.2899999999999999E-3</v>
      </c>
      <c r="Y182" s="45">
        <v>1.2899999999999999E-3</v>
      </c>
      <c r="Z182" s="45">
        <v>1.2899999999999999E-3</v>
      </c>
      <c r="AA182" s="45">
        <v>7.6999999999999996E-4</v>
      </c>
      <c r="AB182" s="45">
        <v>7.6999999999999996E-4</v>
      </c>
      <c r="AC182" s="45">
        <v>7.6999999999999996E-4</v>
      </c>
      <c r="AD182" s="45">
        <v>7.6999999999999996E-4</v>
      </c>
      <c r="AE182" s="45">
        <v>7.6999999999999996E-4</v>
      </c>
      <c r="AF182" s="45">
        <v>3.29E-3</v>
      </c>
      <c r="AG182" s="45">
        <v>3.29E-3</v>
      </c>
      <c r="AH182" s="45">
        <v>3.29E-3</v>
      </c>
      <c r="AI182" s="45">
        <v>3.29E-3</v>
      </c>
      <c r="AJ182" s="45">
        <v>3.29E-3</v>
      </c>
      <c r="AK182" s="45">
        <v>2.16E-3</v>
      </c>
      <c r="AL182" s="45">
        <v>2.16E-3</v>
      </c>
      <c r="AM182" s="45">
        <v>2.16E-3</v>
      </c>
      <c r="AN182" s="45">
        <v>2.16E-3</v>
      </c>
      <c r="AO182" s="45">
        <v>2.16E-3</v>
      </c>
      <c r="AP182" s="45">
        <v>8.6499999999999997E-3</v>
      </c>
      <c r="AQ182" s="45">
        <v>8.6499999999999997E-3</v>
      </c>
      <c r="AR182" s="45">
        <v>8.6499999999999997E-3</v>
      </c>
      <c r="AS182" s="45">
        <v>8.6499999999999997E-3</v>
      </c>
      <c r="AT182" s="45">
        <v>8.6499999999999997E-3</v>
      </c>
      <c r="AU182" s="45">
        <v>9.8099999999999993E-3</v>
      </c>
      <c r="AV182" s="45">
        <v>9.8099999999999993E-3</v>
      </c>
      <c r="AW182" s="45">
        <v>9.8099999999999993E-3</v>
      </c>
      <c r="AX182" s="45">
        <v>9.8099999999999993E-3</v>
      </c>
      <c r="AY182" s="45">
        <v>9.8099999999999993E-3</v>
      </c>
      <c r="AZ182" s="45">
        <v>8.7200000000000003E-3</v>
      </c>
      <c r="BA182" s="45">
        <v>8.7200000000000003E-3</v>
      </c>
      <c r="BB182" s="45">
        <v>8.7200000000000003E-3</v>
      </c>
      <c r="BC182" s="45">
        <v>8.7200000000000003E-3</v>
      </c>
      <c r="BD182" s="45">
        <v>8.7200000000000003E-3</v>
      </c>
      <c r="BE182" s="45">
        <v>2.4819999999999998E-2</v>
      </c>
      <c r="BF182" s="45">
        <v>2.4819999999999998E-2</v>
      </c>
      <c r="BG182" s="45">
        <v>2.4819999999999998E-2</v>
      </c>
      <c r="BH182" s="45">
        <v>2.4819999999999998E-2</v>
      </c>
      <c r="BI182" s="45">
        <v>2.4819999999999998E-2</v>
      </c>
      <c r="BJ182" s="45">
        <v>2.997E-2</v>
      </c>
      <c r="BK182" s="45">
        <v>2.997E-2</v>
      </c>
      <c r="BL182" s="45">
        <v>2.997E-2</v>
      </c>
      <c r="BM182" s="45">
        <v>2.997E-2</v>
      </c>
      <c r="BN182" s="45">
        <v>2.997E-2</v>
      </c>
      <c r="BO182" s="45">
        <v>5.4690000000000003E-2</v>
      </c>
      <c r="BP182" s="45">
        <v>5.4690000000000003E-2</v>
      </c>
      <c r="BQ182" s="45">
        <v>5.4690000000000003E-2</v>
      </c>
      <c r="BR182" s="45">
        <v>5.4690000000000003E-2</v>
      </c>
      <c r="BS182" s="45">
        <v>5.4690000000000003E-2</v>
      </c>
      <c r="BT182" s="45">
        <v>4.3619999999999999E-2</v>
      </c>
      <c r="BU182" s="45">
        <v>4.3619999999999999E-2</v>
      </c>
      <c r="BV182" s="45">
        <v>4.3619999999999999E-2</v>
      </c>
      <c r="BW182" s="45">
        <v>4.3619999999999999E-2</v>
      </c>
      <c r="BX182" s="45">
        <v>4.3619999999999999E-2</v>
      </c>
      <c r="BY182" s="45">
        <v>0.13852999999999999</v>
      </c>
      <c r="BZ182" s="45">
        <v>0.13852999999999999</v>
      </c>
      <c r="CA182" s="45">
        <v>0.13852999999999999</v>
      </c>
      <c r="CB182" s="45">
        <v>0.13852999999999999</v>
      </c>
      <c r="CC182" s="45">
        <v>0.13852999999999999</v>
      </c>
      <c r="CD182" s="45">
        <v>0.16993</v>
      </c>
      <c r="CE182" s="45">
        <v>0.16993</v>
      </c>
      <c r="CF182" s="45">
        <v>0.16993</v>
      </c>
      <c r="CG182" s="45">
        <v>0.16993</v>
      </c>
      <c r="CH182" s="45">
        <v>0.16993</v>
      </c>
      <c r="CI182" s="45">
        <v>0.21587999999999999</v>
      </c>
      <c r="CJ182" s="45">
        <v>0.21587999999999999</v>
      </c>
      <c r="CK182" s="45">
        <v>0.21587999999999999</v>
      </c>
      <c r="CL182" s="45">
        <v>0.21587999999999999</v>
      </c>
      <c r="CM182" s="45">
        <v>0.21587999999999999</v>
      </c>
      <c r="CN182" s="45">
        <v>0.28405000000000002</v>
      </c>
      <c r="CO182" s="45">
        <v>0.28405000000000002</v>
      </c>
      <c r="CP182" s="45">
        <v>0.28405000000000002</v>
      </c>
      <c r="CQ182" s="45">
        <v>0.28405000000000002</v>
      </c>
      <c r="CR182" s="45">
        <v>0.28405000000000002</v>
      </c>
      <c r="CS182" s="45">
        <v>0.38707999999999998</v>
      </c>
      <c r="CT182" s="45">
        <v>0.38707999999999998</v>
      </c>
      <c r="CU182" s="45">
        <v>0.38707999999999998</v>
      </c>
      <c r="CV182" s="45">
        <v>0.38707999999999998</v>
      </c>
      <c r="CW182" s="45">
        <v>0.38707999999999998</v>
      </c>
      <c r="CX182" s="45">
        <v>1</v>
      </c>
    </row>
    <row r="183" spans="1:102" ht="14.25" customHeight="1" x14ac:dyDescent="0.3">
      <c r="A183" s="45" t="s">
        <v>484</v>
      </c>
      <c r="B183" s="45">
        <v>7.2730000000000003E-2</v>
      </c>
      <c r="C183" s="45">
        <v>1.2460000000000001E-2</v>
      </c>
      <c r="D183" s="45">
        <v>1.2460000000000001E-2</v>
      </c>
      <c r="E183" s="45">
        <v>1.2460000000000001E-2</v>
      </c>
      <c r="F183" s="45">
        <v>1.2460000000000001E-2</v>
      </c>
      <c r="G183" s="45">
        <v>2.2200000000000002E-3</v>
      </c>
      <c r="H183" s="45">
        <v>2.2200000000000002E-3</v>
      </c>
      <c r="I183" s="45">
        <v>2.2200000000000002E-3</v>
      </c>
      <c r="J183" s="45">
        <v>2.2200000000000002E-3</v>
      </c>
      <c r="K183" s="45">
        <v>2.2200000000000002E-3</v>
      </c>
      <c r="L183" s="45">
        <v>1.67E-3</v>
      </c>
      <c r="M183" s="45">
        <v>1.67E-3</v>
      </c>
      <c r="N183" s="45">
        <v>1.67E-3</v>
      </c>
      <c r="O183" s="45">
        <v>1.67E-3</v>
      </c>
      <c r="P183" s="45">
        <v>1.67E-3</v>
      </c>
      <c r="Q183" s="45">
        <v>1.6999999999999999E-3</v>
      </c>
      <c r="R183" s="45">
        <v>1.6999999999999999E-3</v>
      </c>
      <c r="S183" s="45">
        <v>1.6999999999999999E-3</v>
      </c>
      <c r="T183" s="45">
        <v>1.6999999999999999E-3</v>
      </c>
      <c r="U183" s="45">
        <v>1.6999999999999999E-3</v>
      </c>
      <c r="V183" s="45">
        <v>3.49E-3</v>
      </c>
      <c r="W183" s="45">
        <v>3.49E-3</v>
      </c>
      <c r="X183" s="45">
        <v>3.49E-3</v>
      </c>
      <c r="Y183" s="45">
        <v>3.49E-3</v>
      </c>
      <c r="Z183" s="45">
        <v>3.49E-3</v>
      </c>
      <c r="AA183" s="45">
        <v>5.7600000000000004E-3</v>
      </c>
      <c r="AB183" s="45">
        <v>5.7600000000000004E-3</v>
      </c>
      <c r="AC183" s="45">
        <v>5.7600000000000004E-3</v>
      </c>
      <c r="AD183" s="45">
        <v>5.7600000000000004E-3</v>
      </c>
      <c r="AE183" s="45">
        <v>5.7600000000000004E-3</v>
      </c>
      <c r="AF183" s="45">
        <v>7.7999999999999996E-3</v>
      </c>
      <c r="AG183" s="45">
        <v>7.7999999999999996E-3</v>
      </c>
      <c r="AH183" s="45">
        <v>7.7999999999999996E-3</v>
      </c>
      <c r="AI183" s="45">
        <v>7.7999999999999996E-3</v>
      </c>
      <c r="AJ183" s="45">
        <v>7.7999999999999996E-3</v>
      </c>
      <c r="AK183" s="45">
        <v>1.1039999999999999E-2</v>
      </c>
      <c r="AL183" s="45">
        <v>1.1039999999999999E-2</v>
      </c>
      <c r="AM183" s="45">
        <v>1.1039999999999999E-2</v>
      </c>
      <c r="AN183" s="45">
        <v>1.1039999999999999E-2</v>
      </c>
      <c r="AO183" s="45">
        <v>1.1039999999999999E-2</v>
      </c>
      <c r="AP183" s="45">
        <v>1.2619999999999999E-2</v>
      </c>
      <c r="AQ183" s="45">
        <v>1.2619999999999999E-2</v>
      </c>
      <c r="AR183" s="45">
        <v>1.2619999999999999E-2</v>
      </c>
      <c r="AS183" s="45">
        <v>1.2619999999999999E-2</v>
      </c>
      <c r="AT183" s="45">
        <v>1.2619999999999999E-2</v>
      </c>
      <c r="AU183" s="45">
        <v>1.321E-2</v>
      </c>
      <c r="AV183" s="45">
        <v>1.321E-2</v>
      </c>
      <c r="AW183" s="45">
        <v>1.321E-2</v>
      </c>
      <c r="AX183" s="45">
        <v>1.321E-2</v>
      </c>
      <c r="AY183" s="45">
        <v>1.321E-2</v>
      </c>
      <c r="AZ183" s="45">
        <v>1.3509999999999999E-2</v>
      </c>
      <c r="BA183" s="45">
        <v>1.3509999999999999E-2</v>
      </c>
      <c r="BB183" s="45">
        <v>1.3509999999999999E-2</v>
      </c>
      <c r="BC183" s="45">
        <v>1.3509999999999999E-2</v>
      </c>
      <c r="BD183" s="45">
        <v>1.3509999999999999E-2</v>
      </c>
      <c r="BE183" s="45">
        <v>1.6420000000000001E-2</v>
      </c>
      <c r="BF183" s="45">
        <v>1.6420000000000001E-2</v>
      </c>
      <c r="BG183" s="45">
        <v>1.6420000000000001E-2</v>
      </c>
      <c r="BH183" s="45">
        <v>1.6420000000000001E-2</v>
      </c>
      <c r="BI183" s="45">
        <v>1.6420000000000001E-2</v>
      </c>
      <c r="BJ183" s="45">
        <v>2.189E-2</v>
      </c>
      <c r="BK183" s="45">
        <v>2.189E-2</v>
      </c>
      <c r="BL183" s="45">
        <v>2.189E-2</v>
      </c>
      <c r="BM183" s="45">
        <v>2.189E-2</v>
      </c>
      <c r="BN183" s="45">
        <v>2.189E-2</v>
      </c>
      <c r="BO183" s="45">
        <v>3.4299999999999997E-2</v>
      </c>
      <c r="BP183" s="45">
        <v>3.4299999999999997E-2</v>
      </c>
      <c r="BQ183" s="45">
        <v>3.4299999999999997E-2</v>
      </c>
      <c r="BR183" s="45">
        <v>3.4299999999999997E-2</v>
      </c>
      <c r="BS183" s="45">
        <v>3.4299999999999997E-2</v>
      </c>
      <c r="BT183" s="45">
        <v>5.5669999999999997E-2</v>
      </c>
      <c r="BU183" s="45">
        <v>5.5669999999999997E-2</v>
      </c>
      <c r="BV183" s="45">
        <v>5.5669999999999997E-2</v>
      </c>
      <c r="BW183" s="45">
        <v>5.5669999999999997E-2</v>
      </c>
      <c r="BX183" s="45">
        <v>5.5669999999999997E-2</v>
      </c>
      <c r="BY183" s="45">
        <v>8.9529999999999998E-2</v>
      </c>
      <c r="BZ183" s="45">
        <v>8.9529999999999998E-2</v>
      </c>
      <c r="CA183" s="45">
        <v>8.9529999999999998E-2</v>
      </c>
      <c r="CB183" s="45">
        <v>8.9529999999999998E-2</v>
      </c>
      <c r="CC183" s="45">
        <v>8.9529999999999998E-2</v>
      </c>
      <c r="CD183" s="45">
        <v>0.13904</v>
      </c>
      <c r="CE183" s="45">
        <v>0.13904</v>
      </c>
      <c r="CF183" s="45">
        <v>0.13904</v>
      </c>
      <c r="CG183" s="45">
        <v>0.13904</v>
      </c>
      <c r="CH183" s="45">
        <v>0.13904</v>
      </c>
      <c r="CI183" s="45">
        <v>0.20896999999999999</v>
      </c>
      <c r="CJ183" s="45">
        <v>0.20896999999999999</v>
      </c>
      <c r="CK183" s="45">
        <v>0.20896999999999999</v>
      </c>
      <c r="CL183" s="45">
        <v>0.20896999999999999</v>
      </c>
      <c r="CM183" s="45">
        <v>0.20896999999999999</v>
      </c>
      <c r="CN183" s="45">
        <v>0.30337999999999998</v>
      </c>
      <c r="CO183" s="45">
        <v>0.30337999999999998</v>
      </c>
      <c r="CP183" s="45">
        <v>0.30337999999999998</v>
      </c>
      <c r="CQ183" s="45">
        <v>0.30337999999999998</v>
      </c>
      <c r="CR183" s="45">
        <v>0.30337999999999998</v>
      </c>
      <c r="CS183" s="45">
        <v>0.42497000000000001</v>
      </c>
      <c r="CT183" s="45">
        <v>0.42497000000000001</v>
      </c>
      <c r="CU183" s="45">
        <v>0.42497000000000001</v>
      </c>
      <c r="CV183" s="45">
        <v>0.42497000000000001</v>
      </c>
      <c r="CW183" s="45">
        <v>0.42497000000000001</v>
      </c>
      <c r="CX183" s="45">
        <v>1</v>
      </c>
    </row>
    <row r="184" spans="1:102" ht="14.25" customHeight="1" x14ac:dyDescent="0.3">
      <c r="A184" s="45" t="s">
        <v>486</v>
      </c>
      <c r="B184" s="45">
        <v>1.0529999999999999E-2</v>
      </c>
      <c r="C184" s="45">
        <v>2.0000000000000001E-4</v>
      </c>
      <c r="D184" s="45">
        <v>2.0000000000000001E-4</v>
      </c>
      <c r="E184" s="45">
        <v>2.0000000000000001E-4</v>
      </c>
      <c r="F184" s="45">
        <v>2.0000000000000001E-4</v>
      </c>
      <c r="G184" s="45">
        <v>2.5999999999999998E-4</v>
      </c>
      <c r="H184" s="45">
        <v>2.5999999999999998E-4</v>
      </c>
      <c r="I184" s="45">
        <v>2.5999999999999998E-4</v>
      </c>
      <c r="J184" s="45">
        <v>2.5999999999999998E-4</v>
      </c>
      <c r="K184" s="45">
        <v>2.5999999999999998E-4</v>
      </c>
      <c r="L184" s="45">
        <v>2.4000000000000001E-4</v>
      </c>
      <c r="M184" s="45">
        <v>2.4000000000000001E-4</v>
      </c>
      <c r="N184" s="45">
        <v>2.4000000000000001E-4</v>
      </c>
      <c r="O184" s="45">
        <v>2.4000000000000001E-4</v>
      </c>
      <c r="P184" s="45">
        <v>2.4000000000000001E-4</v>
      </c>
      <c r="Q184" s="45">
        <v>4.4000000000000002E-4</v>
      </c>
      <c r="R184" s="45">
        <v>4.4000000000000002E-4</v>
      </c>
      <c r="S184" s="45">
        <v>4.4000000000000002E-4</v>
      </c>
      <c r="T184" s="45">
        <v>4.4000000000000002E-4</v>
      </c>
      <c r="U184" s="45">
        <v>4.4000000000000002E-4</v>
      </c>
      <c r="V184" s="45">
        <v>6.7000000000000002E-4</v>
      </c>
      <c r="W184" s="45">
        <v>6.7000000000000002E-4</v>
      </c>
      <c r="X184" s="45">
        <v>6.7000000000000002E-4</v>
      </c>
      <c r="Y184" s="45">
        <v>6.7000000000000002E-4</v>
      </c>
      <c r="Z184" s="45">
        <v>6.7000000000000002E-4</v>
      </c>
      <c r="AA184" s="45">
        <v>1.25E-3</v>
      </c>
      <c r="AB184" s="45">
        <v>1.25E-3</v>
      </c>
      <c r="AC184" s="45">
        <v>1.25E-3</v>
      </c>
      <c r="AD184" s="45">
        <v>1.25E-3</v>
      </c>
      <c r="AE184" s="45">
        <v>1.25E-3</v>
      </c>
      <c r="AF184" s="45">
        <v>2.0999999999999999E-3</v>
      </c>
      <c r="AG184" s="45">
        <v>2.0999999999999999E-3</v>
      </c>
      <c r="AH184" s="45">
        <v>2.0999999999999999E-3</v>
      </c>
      <c r="AI184" s="45">
        <v>2.0999999999999999E-3</v>
      </c>
      <c r="AJ184" s="45">
        <v>2.0999999999999999E-3</v>
      </c>
      <c r="AK184" s="45">
        <v>2.7899999999999999E-3</v>
      </c>
      <c r="AL184" s="45">
        <v>2.7899999999999999E-3</v>
      </c>
      <c r="AM184" s="45">
        <v>2.7899999999999999E-3</v>
      </c>
      <c r="AN184" s="45">
        <v>2.7899999999999999E-3</v>
      </c>
      <c r="AO184" s="45">
        <v>2.7899999999999999E-3</v>
      </c>
      <c r="AP184" s="45">
        <v>3.5999999999999999E-3</v>
      </c>
      <c r="AQ184" s="45">
        <v>3.5999999999999999E-3</v>
      </c>
      <c r="AR184" s="45">
        <v>3.5999999999999999E-3</v>
      </c>
      <c r="AS184" s="45">
        <v>3.5999999999999999E-3</v>
      </c>
      <c r="AT184" s="45">
        <v>3.5999999999999999E-3</v>
      </c>
      <c r="AU184" s="45">
        <v>4.7099999999999998E-3</v>
      </c>
      <c r="AV184" s="45">
        <v>4.7099999999999998E-3</v>
      </c>
      <c r="AW184" s="45">
        <v>4.7099999999999998E-3</v>
      </c>
      <c r="AX184" s="45">
        <v>4.7099999999999998E-3</v>
      </c>
      <c r="AY184" s="45">
        <v>4.7099999999999998E-3</v>
      </c>
      <c r="AZ184" s="45">
        <v>6.5500000000000003E-3</v>
      </c>
      <c r="BA184" s="45">
        <v>6.5500000000000003E-3</v>
      </c>
      <c r="BB184" s="45">
        <v>6.5500000000000003E-3</v>
      </c>
      <c r="BC184" s="45">
        <v>6.5500000000000003E-3</v>
      </c>
      <c r="BD184" s="45">
        <v>6.5500000000000003E-3</v>
      </c>
      <c r="BE184" s="45">
        <v>1.004E-2</v>
      </c>
      <c r="BF184" s="45">
        <v>1.004E-2</v>
      </c>
      <c r="BG184" s="45">
        <v>1.004E-2</v>
      </c>
      <c r="BH184" s="45">
        <v>1.004E-2</v>
      </c>
      <c r="BI184" s="45">
        <v>1.004E-2</v>
      </c>
      <c r="BJ184" s="45">
        <v>1.3809999999999999E-2</v>
      </c>
      <c r="BK184" s="45">
        <v>1.3809999999999999E-2</v>
      </c>
      <c r="BL184" s="45">
        <v>1.3809999999999999E-2</v>
      </c>
      <c r="BM184" s="45">
        <v>1.3809999999999999E-2</v>
      </c>
      <c r="BN184" s="45">
        <v>1.3809999999999999E-2</v>
      </c>
      <c r="BO184" s="45">
        <v>2.197E-2</v>
      </c>
      <c r="BP184" s="45">
        <v>2.197E-2</v>
      </c>
      <c r="BQ184" s="45">
        <v>2.197E-2</v>
      </c>
      <c r="BR184" s="45">
        <v>2.197E-2</v>
      </c>
      <c r="BS184" s="45">
        <v>2.197E-2</v>
      </c>
      <c r="BT184" s="45">
        <v>3.5119999999999998E-2</v>
      </c>
      <c r="BU184" s="45">
        <v>3.5119999999999998E-2</v>
      </c>
      <c r="BV184" s="45">
        <v>3.5119999999999998E-2</v>
      </c>
      <c r="BW184" s="45">
        <v>3.5119999999999998E-2</v>
      </c>
      <c r="BX184" s="45">
        <v>3.5119999999999998E-2</v>
      </c>
      <c r="BY184" s="45">
        <v>6.2300000000000001E-2</v>
      </c>
      <c r="BZ184" s="45">
        <v>6.2300000000000001E-2</v>
      </c>
      <c r="CA184" s="45">
        <v>6.2300000000000001E-2</v>
      </c>
      <c r="CB184" s="45">
        <v>6.2300000000000001E-2</v>
      </c>
      <c r="CC184" s="45">
        <v>6.2300000000000001E-2</v>
      </c>
      <c r="CD184" s="45">
        <v>0.10569000000000001</v>
      </c>
      <c r="CE184" s="45">
        <v>0.10569000000000001</v>
      </c>
      <c r="CF184" s="45">
        <v>0.10569000000000001</v>
      </c>
      <c r="CG184" s="45">
        <v>0.10569000000000001</v>
      </c>
      <c r="CH184" s="45">
        <v>0.10569000000000001</v>
      </c>
      <c r="CI184" s="45">
        <v>0.17088</v>
      </c>
      <c r="CJ184" s="45">
        <v>0.17088</v>
      </c>
      <c r="CK184" s="45">
        <v>0.17088</v>
      </c>
      <c r="CL184" s="45">
        <v>0.17088</v>
      </c>
      <c r="CM184" s="45">
        <v>0.17088</v>
      </c>
      <c r="CN184" s="45">
        <v>0.26333000000000001</v>
      </c>
      <c r="CO184" s="45">
        <v>0.26333000000000001</v>
      </c>
      <c r="CP184" s="45">
        <v>0.26333000000000001</v>
      </c>
      <c r="CQ184" s="45">
        <v>0.26333000000000001</v>
      </c>
      <c r="CR184" s="45">
        <v>0.26333000000000001</v>
      </c>
      <c r="CS184" s="45">
        <v>0.38674999999999998</v>
      </c>
      <c r="CT184" s="45">
        <v>0.38674999999999998</v>
      </c>
      <c r="CU184" s="45">
        <v>0.38674999999999998</v>
      </c>
      <c r="CV184" s="45">
        <v>0.38674999999999998</v>
      </c>
      <c r="CW184" s="45">
        <v>0.38674999999999998</v>
      </c>
      <c r="CX184" s="45">
        <v>1</v>
      </c>
    </row>
    <row r="185" spans="1:102" ht="14.25" customHeight="1" x14ac:dyDescent="0.3">
      <c r="A185" s="45" t="s">
        <v>488</v>
      </c>
      <c r="B185" s="45">
        <v>3.6939E-2</v>
      </c>
      <c r="C185" s="45">
        <v>3.9690000000000003E-3</v>
      </c>
      <c r="D185" s="45">
        <v>3.9690000000000003E-3</v>
      </c>
      <c r="E185" s="45">
        <v>3.9690000000000003E-3</v>
      </c>
      <c r="F185" s="45">
        <v>3.9690000000000003E-3</v>
      </c>
      <c r="G185" s="45">
        <v>1.0139999999999999E-3</v>
      </c>
      <c r="H185" s="45">
        <v>1.0139999999999999E-3</v>
      </c>
      <c r="I185" s="45">
        <v>1.0139999999999999E-3</v>
      </c>
      <c r="J185" s="45">
        <v>1.0139999999999999E-3</v>
      </c>
      <c r="K185" s="45">
        <v>1.0139999999999999E-3</v>
      </c>
      <c r="L185" s="45">
        <v>6.8300000000000001E-4</v>
      </c>
      <c r="M185" s="45">
        <v>6.8300000000000001E-4</v>
      </c>
      <c r="N185" s="45">
        <v>6.8300000000000001E-4</v>
      </c>
      <c r="O185" s="45">
        <v>6.8300000000000001E-4</v>
      </c>
      <c r="P185" s="45">
        <v>6.8300000000000001E-4</v>
      </c>
      <c r="Q185" s="45">
        <v>9.8999999999999999E-4</v>
      </c>
      <c r="R185" s="45">
        <v>9.8999999999999999E-4</v>
      </c>
      <c r="S185" s="45">
        <v>9.8999999999999999E-4</v>
      </c>
      <c r="T185" s="45">
        <v>9.8999999999999999E-4</v>
      </c>
      <c r="U185" s="45">
        <v>9.8999999999999999E-4</v>
      </c>
      <c r="V185" s="45">
        <v>1.4015E-3</v>
      </c>
      <c r="W185" s="45">
        <v>1.4015E-3</v>
      </c>
      <c r="X185" s="45">
        <v>1.4015E-3</v>
      </c>
      <c r="Y185" s="45">
        <v>1.4015E-3</v>
      </c>
      <c r="Z185" s="45">
        <v>1.4015E-3</v>
      </c>
      <c r="AA185" s="45">
        <v>1.7145000000000001E-3</v>
      </c>
      <c r="AB185" s="45">
        <v>1.7145000000000001E-3</v>
      </c>
      <c r="AC185" s="45">
        <v>1.7145000000000001E-3</v>
      </c>
      <c r="AD185" s="45">
        <v>1.7145000000000001E-3</v>
      </c>
      <c r="AE185" s="45">
        <v>1.7145000000000001E-3</v>
      </c>
      <c r="AF185" s="45">
        <v>2.0600000000000002E-3</v>
      </c>
      <c r="AG185" s="45">
        <v>2.0600000000000002E-3</v>
      </c>
      <c r="AH185" s="45">
        <v>2.0600000000000002E-3</v>
      </c>
      <c r="AI185" s="45">
        <v>2.0600000000000002E-3</v>
      </c>
      <c r="AJ185" s="45">
        <v>2.0600000000000002E-3</v>
      </c>
      <c r="AK185" s="45">
        <v>2.5395000000000001E-3</v>
      </c>
      <c r="AL185" s="45">
        <v>2.5395000000000001E-3</v>
      </c>
      <c r="AM185" s="45">
        <v>2.5395000000000001E-3</v>
      </c>
      <c r="AN185" s="45">
        <v>2.5395000000000001E-3</v>
      </c>
      <c r="AO185" s="45">
        <v>2.5395000000000001E-3</v>
      </c>
      <c r="AP185" s="45">
        <v>3.2320000000000001E-3</v>
      </c>
      <c r="AQ185" s="45">
        <v>3.2320000000000001E-3</v>
      </c>
      <c r="AR185" s="45">
        <v>3.2320000000000001E-3</v>
      </c>
      <c r="AS185" s="45">
        <v>3.2320000000000001E-3</v>
      </c>
      <c r="AT185" s="45">
        <v>3.2320000000000001E-3</v>
      </c>
      <c r="AU185" s="45">
        <v>4.385E-3</v>
      </c>
      <c r="AV185" s="45">
        <v>4.385E-3</v>
      </c>
      <c r="AW185" s="45">
        <v>4.385E-3</v>
      </c>
      <c r="AX185" s="45">
        <v>4.385E-3</v>
      </c>
      <c r="AY185" s="45">
        <v>4.385E-3</v>
      </c>
      <c r="AZ185" s="45">
        <v>6.3994999999999998E-3</v>
      </c>
      <c r="BA185" s="45">
        <v>6.3994999999999998E-3</v>
      </c>
      <c r="BB185" s="45">
        <v>6.3994999999999998E-3</v>
      </c>
      <c r="BC185" s="45">
        <v>6.3994999999999998E-3</v>
      </c>
      <c r="BD185" s="45">
        <v>6.3994999999999998E-3</v>
      </c>
      <c r="BE185" s="45">
        <v>9.9124999999999994E-3</v>
      </c>
      <c r="BF185" s="45">
        <v>9.9124999999999994E-3</v>
      </c>
      <c r="BG185" s="45">
        <v>9.9124999999999994E-3</v>
      </c>
      <c r="BH185" s="45">
        <v>9.9124999999999994E-3</v>
      </c>
      <c r="BI185" s="45">
        <v>9.9124999999999994E-3</v>
      </c>
      <c r="BJ185" s="45">
        <v>1.4874500000000001E-2</v>
      </c>
      <c r="BK185" s="45">
        <v>1.4874500000000001E-2</v>
      </c>
      <c r="BL185" s="45">
        <v>1.4874500000000001E-2</v>
      </c>
      <c r="BM185" s="45">
        <v>1.4874500000000001E-2</v>
      </c>
      <c r="BN185" s="45">
        <v>1.4874500000000001E-2</v>
      </c>
      <c r="BO185" s="45">
        <v>2.4819999999999998E-2</v>
      </c>
      <c r="BP185" s="45">
        <v>2.4819999999999998E-2</v>
      </c>
      <c r="BQ185" s="45">
        <v>2.4819999999999998E-2</v>
      </c>
      <c r="BR185" s="45">
        <v>2.4819999999999998E-2</v>
      </c>
      <c r="BS185" s="45">
        <v>2.4819999999999998E-2</v>
      </c>
      <c r="BT185" s="45">
        <v>4.1898499999999998E-2</v>
      </c>
      <c r="BU185" s="45">
        <v>4.1898499999999998E-2</v>
      </c>
      <c r="BV185" s="45">
        <v>4.1898499999999998E-2</v>
      </c>
      <c r="BW185" s="45">
        <v>4.1898499999999998E-2</v>
      </c>
      <c r="BX185" s="45">
        <v>4.1898499999999998E-2</v>
      </c>
      <c r="BY185" s="45">
        <v>7.0750499999999994E-2</v>
      </c>
      <c r="BZ185" s="45">
        <v>7.0750499999999994E-2</v>
      </c>
      <c r="CA185" s="45">
        <v>7.0750499999999994E-2</v>
      </c>
      <c r="CB185" s="45">
        <v>7.0750499999999994E-2</v>
      </c>
      <c r="CC185" s="45">
        <v>7.0750499999999994E-2</v>
      </c>
      <c r="CD185" s="45">
        <v>0.11214150000000001</v>
      </c>
      <c r="CE185" s="45">
        <v>0.11214150000000001</v>
      </c>
      <c r="CF185" s="45">
        <v>0.11214150000000001</v>
      </c>
      <c r="CG185" s="45">
        <v>0.11214150000000001</v>
      </c>
      <c r="CH185" s="45">
        <v>0.11214150000000001</v>
      </c>
      <c r="CI185" s="45">
        <v>0.17494100000000001</v>
      </c>
      <c r="CJ185" s="45">
        <v>0.17494100000000001</v>
      </c>
      <c r="CK185" s="45">
        <v>0.17494100000000001</v>
      </c>
      <c r="CL185" s="45">
        <v>0.17494100000000001</v>
      </c>
      <c r="CM185" s="45">
        <v>0.17494100000000001</v>
      </c>
      <c r="CN185" s="45">
        <v>0.26328699999999999</v>
      </c>
      <c r="CO185" s="45">
        <v>0.26328699999999999</v>
      </c>
      <c r="CP185" s="45">
        <v>0.26328699999999999</v>
      </c>
      <c r="CQ185" s="45">
        <v>0.26328699999999999</v>
      </c>
      <c r="CR185" s="45">
        <v>0.26328699999999999</v>
      </c>
      <c r="CS185" s="45">
        <v>0.38262550000000001</v>
      </c>
      <c r="CT185" s="45">
        <v>0.38262550000000001</v>
      </c>
      <c r="CU185" s="45">
        <v>0.38262550000000001</v>
      </c>
      <c r="CV185" s="45">
        <v>0.38262550000000001</v>
      </c>
      <c r="CW185" s="45">
        <v>0.38262550000000001</v>
      </c>
      <c r="CX185" s="45">
        <v>1</v>
      </c>
    </row>
    <row r="186" spans="1:102" ht="14.25" customHeight="1" x14ac:dyDescent="0.3">
      <c r="A186" s="45" t="s">
        <v>490</v>
      </c>
      <c r="B186" s="45">
        <v>9.7912499999999996E-3</v>
      </c>
      <c r="C186" s="45">
        <v>3.5649999999999999E-4</v>
      </c>
      <c r="D186" s="45">
        <v>3.5649999999999999E-4</v>
      </c>
      <c r="E186" s="45">
        <v>3.5649999999999999E-4</v>
      </c>
      <c r="F186" s="45">
        <v>3.5649999999999999E-4</v>
      </c>
      <c r="G186" s="45">
        <v>1.7899999999999999E-4</v>
      </c>
      <c r="H186" s="45">
        <v>1.7899999999999999E-4</v>
      </c>
      <c r="I186" s="45">
        <v>1.7899999999999999E-4</v>
      </c>
      <c r="J186" s="45">
        <v>1.7899999999999999E-4</v>
      </c>
      <c r="K186" s="45">
        <v>1.7899999999999999E-4</v>
      </c>
      <c r="L186" s="45">
        <v>1.8075E-4</v>
      </c>
      <c r="M186" s="45">
        <v>1.8075E-4</v>
      </c>
      <c r="N186" s="45">
        <v>1.8075E-4</v>
      </c>
      <c r="O186" s="45">
        <v>1.8075E-4</v>
      </c>
      <c r="P186" s="45">
        <v>1.8075E-4</v>
      </c>
      <c r="Q186" s="45">
        <v>3.0775000000000003E-4</v>
      </c>
      <c r="R186" s="45">
        <v>3.0775000000000003E-4</v>
      </c>
      <c r="S186" s="45">
        <v>3.0775000000000003E-4</v>
      </c>
      <c r="T186" s="45">
        <v>3.0775000000000003E-4</v>
      </c>
      <c r="U186" s="45">
        <v>3.0775000000000003E-4</v>
      </c>
      <c r="V186" s="45">
        <v>4.2025E-4</v>
      </c>
      <c r="W186" s="45">
        <v>4.2025E-4</v>
      </c>
      <c r="X186" s="45">
        <v>4.2025E-4</v>
      </c>
      <c r="Y186" s="45">
        <v>4.2025E-4</v>
      </c>
      <c r="Z186" s="45">
        <v>4.2025E-4</v>
      </c>
      <c r="AA186" s="45">
        <v>5.2674999999999998E-4</v>
      </c>
      <c r="AB186" s="45">
        <v>5.2674999999999998E-4</v>
      </c>
      <c r="AC186" s="45">
        <v>5.2674999999999998E-4</v>
      </c>
      <c r="AD186" s="45">
        <v>5.2674999999999998E-4</v>
      </c>
      <c r="AE186" s="45">
        <v>5.2674999999999998E-4</v>
      </c>
      <c r="AF186" s="45">
        <v>7.3850000000000001E-4</v>
      </c>
      <c r="AG186" s="45">
        <v>7.3850000000000001E-4</v>
      </c>
      <c r="AH186" s="45">
        <v>7.3850000000000001E-4</v>
      </c>
      <c r="AI186" s="45">
        <v>7.3850000000000001E-4</v>
      </c>
      <c r="AJ186" s="45">
        <v>7.3850000000000001E-4</v>
      </c>
      <c r="AK186" s="45">
        <v>1.0690000000000001E-3</v>
      </c>
      <c r="AL186" s="45">
        <v>1.0690000000000001E-3</v>
      </c>
      <c r="AM186" s="45">
        <v>1.0690000000000001E-3</v>
      </c>
      <c r="AN186" s="45">
        <v>1.0690000000000001E-3</v>
      </c>
      <c r="AO186" s="45">
        <v>1.0690000000000001E-3</v>
      </c>
      <c r="AP186" s="45">
        <v>1.622E-3</v>
      </c>
      <c r="AQ186" s="45">
        <v>1.622E-3</v>
      </c>
      <c r="AR186" s="45">
        <v>1.622E-3</v>
      </c>
      <c r="AS186" s="45">
        <v>1.622E-3</v>
      </c>
      <c r="AT186" s="45">
        <v>1.622E-3</v>
      </c>
      <c r="AU186" s="45">
        <v>2.5685E-3</v>
      </c>
      <c r="AV186" s="45">
        <v>2.5685E-3</v>
      </c>
      <c r="AW186" s="45">
        <v>2.5685E-3</v>
      </c>
      <c r="AX186" s="45">
        <v>2.5685E-3</v>
      </c>
      <c r="AY186" s="45">
        <v>2.5685E-3</v>
      </c>
      <c r="AZ186" s="45">
        <v>4.117E-3</v>
      </c>
      <c r="BA186" s="45">
        <v>4.117E-3</v>
      </c>
      <c r="BB186" s="45">
        <v>4.117E-3</v>
      </c>
      <c r="BC186" s="45">
        <v>4.117E-3</v>
      </c>
      <c r="BD186" s="45">
        <v>4.117E-3</v>
      </c>
      <c r="BE186" s="45">
        <v>6.4475000000000001E-3</v>
      </c>
      <c r="BF186" s="45">
        <v>6.4475000000000001E-3</v>
      </c>
      <c r="BG186" s="45">
        <v>6.4475000000000001E-3</v>
      </c>
      <c r="BH186" s="45">
        <v>6.4475000000000001E-3</v>
      </c>
      <c r="BI186" s="45">
        <v>6.4475000000000001E-3</v>
      </c>
      <c r="BJ186" s="45">
        <v>9.7327500000000001E-3</v>
      </c>
      <c r="BK186" s="45">
        <v>9.7327500000000001E-3</v>
      </c>
      <c r="BL186" s="45">
        <v>9.7327500000000001E-3</v>
      </c>
      <c r="BM186" s="45">
        <v>9.7327500000000001E-3</v>
      </c>
      <c r="BN186" s="45">
        <v>9.7327500000000001E-3</v>
      </c>
      <c r="BO186" s="45">
        <v>1.5950249999999999E-2</v>
      </c>
      <c r="BP186" s="45">
        <v>1.5950249999999999E-2</v>
      </c>
      <c r="BQ186" s="45">
        <v>1.5950249999999999E-2</v>
      </c>
      <c r="BR186" s="45">
        <v>1.5950249999999999E-2</v>
      </c>
      <c r="BS186" s="45">
        <v>1.5950249999999999E-2</v>
      </c>
      <c r="BT186" s="45">
        <v>2.6643500000000001E-2</v>
      </c>
      <c r="BU186" s="45">
        <v>2.6643500000000001E-2</v>
      </c>
      <c r="BV186" s="45">
        <v>2.6643500000000001E-2</v>
      </c>
      <c r="BW186" s="45">
        <v>2.6643500000000001E-2</v>
      </c>
      <c r="BX186" s="45">
        <v>2.6643500000000001E-2</v>
      </c>
      <c r="BY186" s="45">
        <v>4.6877250000000002E-2</v>
      </c>
      <c r="BZ186" s="45">
        <v>4.6877250000000002E-2</v>
      </c>
      <c r="CA186" s="45">
        <v>4.6877250000000002E-2</v>
      </c>
      <c r="CB186" s="45">
        <v>4.6877250000000002E-2</v>
      </c>
      <c r="CC186" s="45">
        <v>4.6877250000000002E-2</v>
      </c>
      <c r="CD186" s="45">
        <v>8.3014249999999998E-2</v>
      </c>
      <c r="CE186" s="45">
        <v>8.3014249999999998E-2</v>
      </c>
      <c r="CF186" s="45">
        <v>8.3014249999999998E-2</v>
      </c>
      <c r="CG186" s="45">
        <v>8.3014249999999998E-2</v>
      </c>
      <c r="CH186" s="45">
        <v>8.3014249999999998E-2</v>
      </c>
      <c r="CI186" s="45">
        <v>0.14132575</v>
      </c>
      <c r="CJ186" s="45">
        <v>0.14132575</v>
      </c>
      <c r="CK186" s="45">
        <v>0.14132575</v>
      </c>
      <c r="CL186" s="45">
        <v>0.14132575</v>
      </c>
      <c r="CM186" s="45">
        <v>0.14132575</v>
      </c>
      <c r="CN186" s="45">
        <v>0.22859225</v>
      </c>
      <c r="CO186" s="45">
        <v>0.22859225</v>
      </c>
      <c r="CP186" s="45">
        <v>0.22859225</v>
      </c>
      <c r="CQ186" s="45">
        <v>0.22859225</v>
      </c>
      <c r="CR186" s="45">
        <v>0.22859225</v>
      </c>
      <c r="CS186" s="45">
        <v>0.34928749999999997</v>
      </c>
      <c r="CT186" s="45">
        <v>0.34928749999999997</v>
      </c>
      <c r="CU186" s="45">
        <v>0.34928749999999997</v>
      </c>
      <c r="CV186" s="45">
        <v>0.34928749999999997</v>
      </c>
      <c r="CW186" s="45">
        <v>0.34928749999999997</v>
      </c>
      <c r="CX186" s="45">
        <v>1</v>
      </c>
    </row>
    <row r="187" spans="1:102" ht="14.25" customHeight="1" x14ac:dyDescent="0.3">
      <c r="A187" s="45" t="s">
        <v>492</v>
      </c>
      <c r="B187" s="45">
        <v>6.1199999999999996E-3</v>
      </c>
      <c r="C187" s="45">
        <v>2.5000000000000001E-4</v>
      </c>
      <c r="D187" s="45">
        <v>2.5000000000000001E-4</v>
      </c>
      <c r="E187" s="45">
        <v>2.5000000000000001E-4</v>
      </c>
      <c r="F187" s="45">
        <v>2.5000000000000001E-4</v>
      </c>
      <c r="G187" s="45">
        <v>1.2E-4</v>
      </c>
      <c r="H187" s="45">
        <v>1.2E-4</v>
      </c>
      <c r="I187" s="45">
        <v>1.2E-4</v>
      </c>
      <c r="J187" s="45">
        <v>1.2E-4</v>
      </c>
      <c r="K187" s="45">
        <v>1.2E-4</v>
      </c>
      <c r="L187" s="45">
        <v>1.3999999999999999E-4</v>
      </c>
      <c r="M187" s="45">
        <v>1.3999999999999999E-4</v>
      </c>
      <c r="N187" s="45">
        <v>1.3999999999999999E-4</v>
      </c>
      <c r="O187" s="45">
        <v>1.3999999999999999E-4</v>
      </c>
      <c r="P187" s="45">
        <v>1.3999999999999999E-4</v>
      </c>
      <c r="Q187" s="45">
        <v>3.5E-4</v>
      </c>
      <c r="R187" s="45">
        <v>3.5E-4</v>
      </c>
      <c r="S187" s="45">
        <v>3.5E-4</v>
      </c>
      <c r="T187" s="45">
        <v>3.5E-4</v>
      </c>
      <c r="U187" s="45">
        <v>3.5E-4</v>
      </c>
      <c r="V187" s="45">
        <v>4.6999999999999999E-4</v>
      </c>
      <c r="W187" s="45">
        <v>4.6999999999999999E-4</v>
      </c>
      <c r="X187" s="45">
        <v>4.6999999999999999E-4</v>
      </c>
      <c r="Y187" s="45">
        <v>4.6999999999999999E-4</v>
      </c>
      <c r="Z187" s="45">
        <v>4.6999999999999999E-4</v>
      </c>
      <c r="AA187" s="45">
        <v>5.5999999999999995E-4</v>
      </c>
      <c r="AB187" s="45">
        <v>5.5999999999999995E-4</v>
      </c>
      <c r="AC187" s="45">
        <v>5.5999999999999995E-4</v>
      </c>
      <c r="AD187" s="45">
        <v>5.5999999999999995E-4</v>
      </c>
      <c r="AE187" s="45">
        <v>5.5999999999999995E-4</v>
      </c>
      <c r="AF187" s="45">
        <v>7.1000000000000002E-4</v>
      </c>
      <c r="AG187" s="45">
        <v>7.1000000000000002E-4</v>
      </c>
      <c r="AH187" s="45">
        <v>7.1000000000000002E-4</v>
      </c>
      <c r="AI187" s="45">
        <v>7.1000000000000002E-4</v>
      </c>
      <c r="AJ187" s="45">
        <v>7.1000000000000002E-4</v>
      </c>
      <c r="AK187" s="45">
        <v>1.0499999999999999E-3</v>
      </c>
      <c r="AL187" s="45">
        <v>1.0499999999999999E-3</v>
      </c>
      <c r="AM187" s="45">
        <v>1.0499999999999999E-3</v>
      </c>
      <c r="AN187" s="45">
        <v>1.0499999999999999E-3</v>
      </c>
      <c r="AO187" s="45">
        <v>1.0499999999999999E-3</v>
      </c>
      <c r="AP187" s="45">
        <v>1.64E-3</v>
      </c>
      <c r="AQ187" s="45">
        <v>1.64E-3</v>
      </c>
      <c r="AR187" s="45">
        <v>1.64E-3</v>
      </c>
      <c r="AS187" s="45">
        <v>1.64E-3</v>
      </c>
      <c r="AT187" s="45">
        <v>1.64E-3</v>
      </c>
      <c r="AU187" s="45">
        <v>2.5400000000000002E-3</v>
      </c>
      <c r="AV187" s="45">
        <v>2.5400000000000002E-3</v>
      </c>
      <c r="AW187" s="45">
        <v>2.5400000000000002E-3</v>
      </c>
      <c r="AX187" s="45">
        <v>2.5400000000000002E-3</v>
      </c>
      <c r="AY187" s="45">
        <v>2.5400000000000002E-3</v>
      </c>
      <c r="AZ187" s="45">
        <v>3.7000000000000002E-3</v>
      </c>
      <c r="BA187" s="45">
        <v>3.7000000000000002E-3</v>
      </c>
      <c r="BB187" s="45">
        <v>3.7000000000000002E-3</v>
      </c>
      <c r="BC187" s="45">
        <v>3.7000000000000002E-3</v>
      </c>
      <c r="BD187" s="45">
        <v>3.7000000000000002E-3</v>
      </c>
      <c r="BE187" s="45">
        <v>5.3299999999999997E-3</v>
      </c>
      <c r="BF187" s="45">
        <v>5.3299999999999997E-3</v>
      </c>
      <c r="BG187" s="45">
        <v>5.3299999999999997E-3</v>
      </c>
      <c r="BH187" s="45">
        <v>5.3299999999999997E-3</v>
      </c>
      <c r="BI187" s="45">
        <v>5.3299999999999997E-3</v>
      </c>
      <c r="BJ187" s="45">
        <v>8.1700000000000002E-3</v>
      </c>
      <c r="BK187" s="45">
        <v>8.1700000000000002E-3</v>
      </c>
      <c r="BL187" s="45">
        <v>8.1700000000000002E-3</v>
      </c>
      <c r="BM187" s="45">
        <v>8.1700000000000002E-3</v>
      </c>
      <c r="BN187" s="45">
        <v>8.1700000000000002E-3</v>
      </c>
      <c r="BO187" s="45">
        <v>1.2829999999999999E-2</v>
      </c>
      <c r="BP187" s="45">
        <v>1.2829999999999999E-2</v>
      </c>
      <c r="BQ187" s="45">
        <v>1.2829999999999999E-2</v>
      </c>
      <c r="BR187" s="45">
        <v>1.2829999999999999E-2</v>
      </c>
      <c r="BS187" s="45">
        <v>1.2829999999999999E-2</v>
      </c>
      <c r="BT187" s="45">
        <v>2.0109999999999999E-2</v>
      </c>
      <c r="BU187" s="45">
        <v>2.0109999999999999E-2</v>
      </c>
      <c r="BV187" s="45">
        <v>2.0109999999999999E-2</v>
      </c>
      <c r="BW187" s="45">
        <v>2.0109999999999999E-2</v>
      </c>
      <c r="BX187" s="45">
        <v>2.0109999999999999E-2</v>
      </c>
      <c r="BY187" s="45">
        <v>3.2500000000000001E-2</v>
      </c>
      <c r="BZ187" s="45">
        <v>3.2500000000000001E-2</v>
      </c>
      <c r="CA187" s="45">
        <v>3.2500000000000001E-2</v>
      </c>
      <c r="CB187" s="45">
        <v>3.2500000000000001E-2</v>
      </c>
      <c r="CC187" s="45">
        <v>3.2500000000000001E-2</v>
      </c>
      <c r="CD187" s="45">
        <v>5.4379999999999998E-2</v>
      </c>
      <c r="CE187" s="45">
        <v>5.4379999999999998E-2</v>
      </c>
      <c r="CF187" s="45">
        <v>5.4379999999999998E-2</v>
      </c>
      <c r="CG187" s="45">
        <v>5.4379999999999998E-2</v>
      </c>
      <c r="CH187" s="45">
        <v>5.4379999999999998E-2</v>
      </c>
      <c r="CI187" s="45">
        <v>9.0829999999999994E-2</v>
      </c>
      <c r="CJ187" s="45">
        <v>9.0829999999999994E-2</v>
      </c>
      <c r="CK187" s="45">
        <v>9.0829999999999994E-2</v>
      </c>
      <c r="CL187" s="45">
        <v>9.0829999999999994E-2</v>
      </c>
      <c r="CM187" s="45">
        <v>9.0829999999999994E-2</v>
      </c>
      <c r="CN187" s="45">
        <v>0.15139</v>
      </c>
      <c r="CO187" s="45">
        <v>0.15139</v>
      </c>
      <c r="CP187" s="45">
        <v>0.15139</v>
      </c>
      <c r="CQ187" s="45">
        <v>0.15139</v>
      </c>
      <c r="CR187" s="45">
        <v>0.15139</v>
      </c>
      <c r="CS187" s="45">
        <v>0.25180999999999998</v>
      </c>
      <c r="CT187" s="45">
        <v>0.25180999999999998</v>
      </c>
      <c r="CU187" s="45">
        <v>0.25180999999999998</v>
      </c>
      <c r="CV187" s="45">
        <v>0.25180999999999998</v>
      </c>
      <c r="CW187" s="45">
        <v>0.25180999999999998</v>
      </c>
      <c r="CX187" s="45">
        <v>1</v>
      </c>
    </row>
    <row r="188" spans="1:102" ht="14.25" customHeight="1" x14ac:dyDescent="0.3">
      <c r="A188" s="45" t="s">
        <v>494</v>
      </c>
      <c r="B188" s="45">
        <v>1.0240000000000001E-2</v>
      </c>
      <c r="C188" s="45">
        <v>4.4000000000000002E-4</v>
      </c>
      <c r="D188" s="45">
        <v>4.4000000000000002E-4</v>
      </c>
      <c r="E188" s="45">
        <v>4.4000000000000002E-4</v>
      </c>
      <c r="F188" s="45">
        <v>4.4000000000000002E-4</v>
      </c>
      <c r="G188" s="45">
        <v>2.5000000000000001E-4</v>
      </c>
      <c r="H188" s="45">
        <v>2.5000000000000001E-4</v>
      </c>
      <c r="I188" s="45">
        <v>2.5000000000000001E-4</v>
      </c>
      <c r="J188" s="45">
        <v>2.5000000000000001E-4</v>
      </c>
      <c r="K188" s="45">
        <v>2.5000000000000001E-4</v>
      </c>
      <c r="L188" s="45">
        <v>1.8000000000000001E-4</v>
      </c>
      <c r="M188" s="45">
        <v>1.8000000000000001E-4</v>
      </c>
      <c r="N188" s="45">
        <v>1.8000000000000001E-4</v>
      </c>
      <c r="O188" s="45">
        <v>1.8000000000000001E-4</v>
      </c>
      <c r="P188" s="45">
        <v>1.8000000000000001E-4</v>
      </c>
      <c r="Q188" s="45">
        <v>3.6999999999999999E-4</v>
      </c>
      <c r="R188" s="45">
        <v>3.6999999999999999E-4</v>
      </c>
      <c r="S188" s="45">
        <v>3.6999999999999999E-4</v>
      </c>
      <c r="T188" s="45">
        <v>3.6999999999999999E-4</v>
      </c>
      <c r="U188" s="45">
        <v>3.6999999999999999E-4</v>
      </c>
      <c r="V188" s="45">
        <v>4.0999999999999999E-4</v>
      </c>
      <c r="W188" s="45">
        <v>4.0999999999999999E-4</v>
      </c>
      <c r="X188" s="45">
        <v>4.0999999999999999E-4</v>
      </c>
      <c r="Y188" s="45">
        <v>4.0999999999999999E-4</v>
      </c>
      <c r="Z188" s="45">
        <v>4.0999999999999999E-4</v>
      </c>
      <c r="AA188" s="45">
        <v>5.5000000000000003E-4</v>
      </c>
      <c r="AB188" s="45">
        <v>5.5000000000000003E-4</v>
      </c>
      <c r="AC188" s="45">
        <v>5.5000000000000003E-4</v>
      </c>
      <c r="AD188" s="45">
        <v>5.5000000000000003E-4</v>
      </c>
      <c r="AE188" s="45">
        <v>5.5000000000000003E-4</v>
      </c>
      <c r="AF188" s="45">
        <v>7.9000000000000001E-4</v>
      </c>
      <c r="AG188" s="45">
        <v>7.9000000000000001E-4</v>
      </c>
      <c r="AH188" s="45">
        <v>7.9000000000000001E-4</v>
      </c>
      <c r="AI188" s="45">
        <v>7.9000000000000001E-4</v>
      </c>
      <c r="AJ188" s="45">
        <v>7.9000000000000001E-4</v>
      </c>
      <c r="AK188" s="45">
        <v>9.7000000000000005E-4</v>
      </c>
      <c r="AL188" s="45">
        <v>9.7000000000000005E-4</v>
      </c>
      <c r="AM188" s="45">
        <v>9.7000000000000005E-4</v>
      </c>
      <c r="AN188" s="45">
        <v>9.7000000000000005E-4</v>
      </c>
      <c r="AO188" s="45">
        <v>9.7000000000000005E-4</v>
      </c>
      <c r="AP188" s="45">
        <v>1.7099999999999999E-3</v>
      </c>
      <c r="AQ188" s="45">
        <v>1.7099999999999999E-3</v>
      </c>
      <c r="AR188" s="45">
        <v>1.7099999999999999E-3</v>
      </c>
      <c r="AS188" s="45">
        <v>1.7099999999999999E-3</v>
      </c>
      <c r="AT188" s="45">
        <v>1.7099999999999999E-3</v>
      </c>
      <c r="AU188" s="45">
        <v>2.48E-3</v>
      </c>
      <c r="AV188" s="45">
        <v>2.48E-3</v>
      </c>
      <c r="AW188" s="45">
        <v>2.48E-3</v>
      </c>
      <c r="AX188" s="45">
        <v>2.48E-3</v>
      </c>
      <c r="AY188" s="45">
        <v>2.48E-3</v>
      </c>
      <c r="AZ188" s="45">
        <v>3.9199999999999999E-3</v>
      </c>
      <c r="BA188" s="45">
        <v>3.9199999999999999E-3</v>
      </c>
      <c r="BB188" s="45">
        <v>3.9199999999999999E-3</v>
      </c>
      <c r="BC188" s="45">
        <v>3.9199999999999999E-3</v>
      </c>
      <c r="BD188" s="45">
        <v>3.9199999999999999E-3</v>
      </c>
      <c r="BE188" s="45">
        <v>6.3299999999999997E-3</v>
      </c>
      <c r="BF188" s="45">
        <v>6.3299999999999997E-3</v>
      </c>
      <c r="BG188" s="45">
        <v>6.3299999999999997E-3</v>
      </c>
      <c r="BH188" s="45">
        <v>6.3299999999999997E-3</v>
      </c>
      <c r="BI188" s="45">
        <v>6.3299999999999997E-3</v>
      </c>
      <c r="BJ188" s="45">
        <v>8.1200000000000005E-3</v>
      </c>
      <c r="BK188" s="45">
        <v>8.1200000000000005E-3</v>
      </c>
      <c r="BL188" s="45">
        <v>8.1200000000000005E-3</v>
      </c>
      <c r="BM188" s="45">
        <v>8.1200000000000005E-3</v>
      </c>
      <c r="BN188" s="45">
        <v>8.1200000000000005E-3</v>
      </c>
      <c r="BO188" s="45">
        <v>1.363E-2</v>
      </c>
      <c r="BP188" s="45">
        <v>1.363E-2</v>
      </c>
      <c r="BQ188" s="45">
        <v>1.363E-2</v>
      </c>
      <c r="BR188" s="45">
        <v>1.363E-2</v>
      </c>
      <c r="BS188" s="45">
        <v>1.363E-2</v>
      </c>
      <c r="BT188" s="45">
        <v>2.0979999999999999E-2</v>
      </c>
      <c r="BU188" s="45">
        <v>2.0979999999999999E-2</v>
      </c>
      <c r="BV188" s="45">
        <v>2.0979999999999999E-2</v>
      </c>
      <c r="BW188" s="45">
        <v>2.0979999999999999E-2</v>
      </c>
      <c r="BX188" s="45">
        <v>2.0979999999999999E-2</v>
      </c>
      <c r="BY188" s="45">
        <v>4.0759999999999998E-2</v>
      </c>
      <c r="BZ188" s="45">
        <v>4.0759999999999998E-2</v>
      </c>
      <c r="CA188" s="45">
        <v>4.0759999999999998E-2</v>
      </c>
      <c r="CB188" s="45">
        <v>4.0759999999999998E-2</v>
      </c>
      <c r="CC188" s="45">
        <v>4.0759999999999998E-2</v>
      </c>
      <c r="CD188" s="45">
        <v>6.9150000000000003E-2</v>
      </c>
      <c r="CE188" s="45">
        <v>6.9150000000000003E-2</v>
      </c>
      <c r="CF188" s="45">
        <v>6.9150000000000003E-2</v>
      </c>
      <c r="CG188" s="45">
        <v>6.9150000000000003E-2</v>
      </c>
      <c r="CH188" s="45">
        <v>6.9150000000000003E-2</v>
      </c>
      <c r="CI188" s="45">
        <v>0.11477999999999999</v>
      </c>
      <c r="CJ188" s="45">
        <v>0.11477999999999999</v>
      </c>
      <c r="CK188" s="45">
        <v>0.11477999999999999</v>
      </c>
      <c r="CL188" s="45">
        <v>0.11477999999999999</v>
      </c>
      <c r="CM188" s="45">
        <v>0.11477999999999999</v>
      </c>
      <c r="CN188" s="45">
        <v>0.18642</v>
      </c>
      <c r="CO188" s="45">
        <v>0.18642</v>
      </c>
      <c r="CP188" s="45">
        <v>0.18642</v>
      </c>
      <c r="CQ188" s="45">
        <v>0.18642</v>
      </c>
      <c r="CR188" s="45">
        <v>0.18642</v>
      </c>
      <c r="CS188" s="45">
        <v>0.29625000000000001</v>
      </c>
      <c r="CT188" s="45">
        <v>0.29625000000000001</v>
      </c>
      <c r="CU188" s="45">
        <v>0.29625000000000001</v>
      </c>
      <c r="CV188" s="45">
        <v>0.29625000000000001</v>
      </c>
      <c r="CW188" s="45">
        <v>0.29625000000000001</v>
      </c>
      <c r="CX188" s="45">
        <v>1</v>
      </c>
    </row>
    <row r="189" spans="1:102" ht="14.25" customHeight="1" x14ac:dyDescent="0.3">
      <c r="A189" s="45" t="s">
        <v>496</v>
      </c>
      <c r="B189" s="45">
        <v>3.0509999999999999E-2</v>
      </c>
      <c r="C189" s="45">
        <v>1.24E-3</v>
      </c>
      <c r="D189" s="45">
        <v>1.24E-3</v>
      </c>
      <c r="E189" s="45">
        <v>1.24E-3</v>
      </c>
      <c r="F189" s="45">
        <v>1.24E-3</v>
      </c>
      <c r="G189" s="45">
        <v>2.7999999999999998E-4</v>
      </c>
      <c r="H189" s="45">
        <v>2.7999999999999998E-4</v>
      </c>
      <c r="I189" s="45">
        <v>2.7999999999999998E-4</v>
      </c>
      <c r="J189" s="45">
        <v>2.7999999999999998E-4</v>
      </c>
      <c r="K189" s="45">
        <v>2.7999999999999998E-4</v>
      </c>
      <c r="L189" s="45">
        <v>2.9999999999999997E-4</v>
      </c>
      <c r="M189" s="45">
        <v>2.9999999999999997E-4</v>
      </c>
      <c r="N189" s="45">
        <v>2.9999999999999997E-4</v>
      </c>
      <c r="O189" s="45">
        <v>2.9999999999999997E-4</v>
      </c>
      <c r="P189" s="45">
        <v>2.9999999999999997E-4</v>
      </c>
      <c r="Q189" s="45">
        <v>4.2999999999999999E-4</v>
      </c>
      <c r="R189" s="45">
        <v>4.2999999999999999E-4</v>
      </c>
      <c r="S189" s="45">
        <v>4.2999999999999999E-4</v>
      </c>
      <c r="T189" s="45">
        <v>4.2999999999999999E-4</v>
      </c>
      <c r="U189" s="45">
        <v>4.2999999999999999E-4</v>
      </c>
      <c r="V189" s="45">
        <v>8.0000000000000004E-4</v>
      </c>
      <c r="W189" s="45">
        <v>8.0000000000000004E-4</v>
      </c>
      <c r="X189" s="45">
        <v>8.0000000000000004E-4</v>
      </c>
      <c r="Y189" s="45">
        <v>8.0000000000000004E-4</v>
      </c>
      <c r="Z189" s="45">
        <v>8.0000000000000004E-4</v>
      </c>
      <c r="AA189" s="45">
        <v>1.1199999999999999E-3</v>
      </c>
      <c r="AB189" s="45">
        <v>1.1199999999999999E-3</v>
      </c>
      <c r="AC189" s="45">
        <v>1.1199999999999999E-3</v>
      </c>
      <c r="AD189" s="45">
        <v>1.1199999999999999E-3</v>
      </c>
      <c r="AE189" s="45">
        <v>1.1199999999999999E-3</v>
      </c>
      <c r="AF189" s="45">
        <v>1.39E-3</v>
      </c>
      <c r="AG189" s="45">
        <v>1.39E-3</v>
      </c>
      <c r="AH189" s="45">
        <v>1.39E-3</v>
      </c>
      <c r="AI189" s="45">
        <v>1.39E-3</v>
      </c>
      <c r="AJ189" s="45">
        <v>1.39E-3</v>
      </c>
      <c r="AK189" s="45">
        <v>1.7700000000000001E-3</v>
      </c>
      <c r="AL189" s="45">
        <v>1.7700000000000001E-3</v>
      </c>
      <c r="AM189" s="45">
        <v>1.7700000000000001E-3</v>
      </c>
      <c r="AN189" s="45">
        <v>1.7700000000000001E-3</v>
      </c>
      <c r="AO189" s="45">
        <v>1.7700000000000001E-3</v>
      </c>
      <c r="AP189" s="45">
        <v>2.48E-3</v>
      </c>
      <c r="AQ189" s="45">
        <v>2.48E-3</v>
      </c>
      <c r="AR189" s="45">
        <v>2.48E-3</v>
      </c>
      <c r="AS189" s="45">
        <v>2.48E-3</v>
      </c>
      <c r="AT189" s="45">
        <v>2.48E-3</v>
      </c>
      <c r="AU189" s="45">
        <v>3.8500000000000001E-3</v>
      </c>
      <c r="AV189" s="45">
        <v>3.8500000000000001E-3</v>
      </c>
      <c r="AW189" s="45">
        <v>3.8500000000000001E-3</v>
      </c>
      <c r="AX189" s="45">
        <v>3.8500000000000001E-3</v>
      </c>
      <c r="AY189" s="45">
        <v>3.8500000000000001E-3</v>
      </c>
      <c r="AZ189" s="45">
        <v>6.3299999999999997E-3</v>
      </c>
      <c r="BA189" s="45">
        <v>6.3299999999999997E-3</v>
      </c>
      <c r="BB189" s="45">
        <v>6.3299999999999997E-3</v>
      </c>
      <c r="BC189" s="45">
        <v>6.3299999999999997E-3</v>
      </c>
      <c r="BD189" s="45">
        <v>6.3299999999999997E-3</v>
      </c>
      <c r="BE189" s="45">
        <v>1.187E-2</v>
      </c>
      <c r="BF189" s="45">
        <v>1.187E-2</v>
      </c>
      <c r="BG189" s="45">
        <v>1.187E-2</v>
      </c>
      <c r="BH189" s="45">
        <v>1.187E-2</v>
      </c>
      <c r="BI189" s="45">
        <v>1.187E-2</v>
      </c>
      <c r="BJ189" s="45">
        <v>1.9910000000000001E-2</v>
      </c>
      <c r="BK189" s="45">
        <v>1.9910000000000001E-2</v>
      </c>
      <c r="BL189" s="45">
        <v>1.9910000000000001E-2</v>
      </c>
      <c r="BM189" s="45">
        <v>1.9910000000000001E-2</v>
      </c>
      <c r="BN189" s="45">
        <v>1.9910000000000001E-2</v>
      </c>
      <c r="BO189" s="45">
        <v>3.211E-2</v>
      </c>
      <c r="BP189" s="45">
        <v>3.211E-2</v>
      </c>
      <c r="BQ189" s="45">
        <v>3.211E-2</v>
      </c>
      <c r="BR189" s="45">
        <v>3.211E-2</v>
      </c>
      <c r="BS189" s="45">
        <v>3.211E-2</v>
      </c>
      <c r="BT189" s="45">
        <v>5.407E-2</v>
      </c>
      <c r="BU189" s="45">
        <v>5.407E-2</v>
      </c>
      <c r="BV189" s="45">
        <v>5.407E-2</v>
      </c>
      <c r="BW189" s="45">
        <v>5.407E-2</v>
      </c>
      <c r="BX189" s="45">
        <v>5.407E-2</v>
      </c>
      <c r="BY189" s="45">
        <v>8.3220000000000002E-2</v>
      </c>
      <c r="BZ189" s="45">
        <v>8.3220000000000002E-2</v>
      </c>
      <c r="CA189" s="45">
        <v>8.3220000000000002E-2</v>
      </c>
      <c r="CB189" s="45">
        <v>8.3220000000000002E-2</v>
      </c>
      <c r="CC189" s="45">
        <v>8.3220000000000002E-2</v>
      </c>
      <c r="CD189" s="45">
        <v>0.10965999999999999</v>
      </c>
      <c r="CE189" s="45">
        <v>0.10965999999999999</v>
      </c>
      <c r="CF189" s="45">
        <v>0.10965999999999999</v>
      </c>
      <c r="CG189" s="45">
        <v>0.10965999999999999</v>
      </c>
      <c r="CH189" s="45">
        <v>0.10965999999999999</v>
      </c>
      <c r="CI189" s="45">
        <v>0.14974000000000001</v>
      </c>
      <c r="CJ189" s="45">
        <v>0.14974000000000001</v>
      </c>
      <c r="CK189" s="45">
        <v>0.14974000000000001</v>
      </c>
      <c r="CL189" s="45">
        <v>0.14974000000000001</v>
      </c>
      <c r="CM189" s="45">
        <v>0.14974000000000001</v>
      </c>
      <c r="CN189" s="45">
        <v>0.21187</v>
      </c>
      <c r="CO189" s="45">
        <v>0.21187</v>
      </c>
      <c r="CP189" s="45">
        <v>0.21187</v>
      </c>
      <c r="CQ189" s="45">
        <v>0.21187</v>
      </c>
      <c r="CR189" s="45">
        <v>0.21187</v>
      </c>
      <c r="CS189" s="45">
        <v>0.31065999999999999</v>
      </c>
      <c r="CT189" s="45">
        <v>0.31065999999999999</v>
      </c>
      <c r="CU189" s="45">
        <v>0.31065999999999999</v>
      </c>
      <c r="CV189" s="45">
        <v>0.31065999999999999</v>
      </c>
      <c r="CW189" s="45">
        <v>0.31065999999999999</v>
      </c>
      <c r="CX189" s="45">
        <v>1</v>
      </c>
    </row>
    <row r="190" spans="1:102" ht="14.25" customHeight="1" x14ac:dyDescent="0.3">
      <c r="A190" s="45" t="s">
        <v>498</v>
      </c>
      <c r="B190" s="45">
        <v>1.451E-2</v>
      </c>
      <c r="C190" s="45">
        <v>6.4999999999999997E-4</v>
      </c>
      <c r="D190" s="45">
        <v>6.4999999999999997E-4</v>
      </c>
      <c r="E190" s="45">
        <v>6.4999999999999997E-4</v>
      </c>
      <c r="F190" s="45">
        <v>6.4999999999999997E-4</v>
      </c>
      <c r="G190" s="45">
        <v>4.4000000000000002E-4</v>
      </c>
      <c r="H190" s="45">
        <v>4.4000000000000002E-4</v>
      </c>
      <c r="I190" s="45">
        <v>4.4000000000000002E-4</v>
      </c>
      <c r="J190" s="45">
        <v>4.4000000000000002E-4</v>
      </c>
      <c r="K190" s="45">
        <v>4.4000000000000002E-4</v>
      </c>
      <c r="L190" s="45">
        <v>4.0999999999999999E-4</v>
      </c>
      <c r="M190" s="45">
        <v>4.0999999999999999E-4</v>
      </c>
      <c r="N190" s="45">
        <v>4.0999999999999999E-4</v>
      </c>
      <c r="O190" s="45">
        <v>4.0999999999999999E-4</v>
      </c>
      <c r="P190" s="45">
        <v>4.0999999999999999E-4</v>
      </c>
      <c r="Q190" s="45">
        <v>8.0999999999999996E-4</v>
      </c>
      <c r="R190" s="45">
        <v>8.0999999999999996E-4</v>
      </c>
      <c r="S190" s="45">
        <v>8.0999999999999996E-4</v>
      </c>
      <c r="T190" s="45">
        <v>8.0999999999999996E-4</v>
      </c>
      <c r="U190" s="45">
        <v>8.0999999999999996E-4</v>
      </c>
      <c r="V190" s="45">
        <v>1.01E-3</v>
      </c>
      <c r="W190" s="45">
        <v>1.01E-3</v>
      </c>
      <c r="X190" s="45">
        <v>1.01E-3</v>
      </c>
      <c r="Y190" s="45">
        <v>1.01E-3</v>
      </c>
      <c r="Z190" s="45">
        <v>1.01E-3</v>
      </c>
      <c r="AA190" s="45">
        <v>1.17E-3</v>
      </c>
      <c r="AB190" s="45">
        <v>1.17E-3</v>
      </c>
      <c r="AC190" s="45">
        <v>1.17E-3</v>
      </c>
      <c r="AD190" s="45">
        <v>1.17E-3</v>
      </c>
      <c r="AE190" s="45">
        <v>1.17E-3</v>
      </c>
      <c r="AF190" s="45">
        <v>1.5499999999999999E-3</v>
      </c>
      <c r="AG190" s="45">
        <v>1.5499999999999999E-3</v>
      </c>
      <c r="AH190" s="45">
        <v>1.5499999999999999E-3</v>
      </c>
      <c r="AI190" s="45">
        <v>1.5499999999999999E-3</v>
      </c>
      <c r="AJ190" s="45">
        <v>1.5499999999999999E-3</v>
      </c>
      <c r="AK190" s="45">
        <v>2.2899999999999999E-3</v>
      </c>
      <c r="AL190" s="45">
        <v>2.2899999999999999E-3</v>
      </c>
      <c r="AM190" s="45">
        <v>2.2899999999999999E-3</v>
      </c>
      <c r="AN190" s="45">
        <v>2.2899999999999999E-3</v>
      </c>
      <c r="AO190" s="45">
        <v>2.2899999999999999E-3</v>
      </c>
      <c r="AP190" s="45">
        <v>3.49E-3</v>
      </c>
      <c r="AQ190" s="45">
        <v>3.49E-3</v>
      </c>
      <c r="AR190" s="45">
        <v>3.49E-3</v>
      </c>
      <c r="AS190" s="45">
        <v>3.49E-3</v>
      </c>
      <c r="AT190" s="45">
        <v>3.49E-3</v>
      </c>
      <c r="AU190" s="45">
        <v>5.2700000000000004E-3</v>
      </c>
      <c r="AV190" s="45">
        <v>5.2700000000000004E-3</v>
      </c>
      <c r="AW190" s="45">
        <v>5.2700000000000004E-3</v>
      </c>
      <c r="AX190" s="45">
        <v>5.2700000000000004E-3</v>
      </c>
      <c r="AY190" s="45">
        <v>5.2700000000000004E-3</v>
      </c>
      <c r="AZ190" s="45">
        <v>7.8399999999999997E-3</v>
      </c>
      <c r="BA190" s="45">
        <v>7.8399999999999997E-3</v>
      </c>
      <c r="BB190" s="45">
        <v>7.8399999999999997E-3</v>
      </c>
      <c r="BC190" s="45">
        <v>7.8399999999999997E-3</v>
      </c>
      <c r="BD190" s="45">
        <v>7.8399999999999997E-3</v>
      </c>
      <c r="BE190" s="45">
        <v>1.1299999999999999E-2</v>
      </c>
      <c r="BF190" s="45">
        <v>1.1299999999999999E-2</v>
      </c>
      <c r="BG190" s="45">
        <v>1.1299999999999999E-2</v>
      </c>
      <c r="BH190" s="45">
        <v>1.1299999999999999E-2</v>
      </c>
      <c r="BI190" s="45">
        <v>1.1299999999999999E-2</v>
      </c>
      <c r="BJ190" s="45">
        <v>1.7139999999999999E-2</v>
      </c>
      <c r="BK190" s="45">
        <v>1.7139999999999999E-2</v>
      </c>
      <c r="BL190" s="45">
        <v>1.7139999999999999E-2</v>
      </c>
      <c r="BM190" s="45">
        <v>1.7139999999999999E-2</v>
      </c>
      <c r="BN190" s="45">
        <v>1.7139999999999999E-2</v>
      </c>
      <c r="BO190" s="45">
        <v>2.5780000000000001E-2</v>
      </c>
      <c r="BP190" s="45">
        <v>2.5780000000000001E-2</v>
      </c>
      <c r="BQ190" s="45">
        <v>2.5780000000000001E-2</v>
      </c>
      <c r="BR190" s="45">
        <v>2.5780000000000001E-2</v>
      </c>
      <c r="BS190" s="45">
        <v>2.5780000000000001E-2</v>
      </c>
      <c r="BT190" s="45">
        <v>4.1270000000000001E-2</v>
      </c>
      <c r="BU190" s="45">
        <v>4.1270000000000001E-2</v>
      </c>
      <c r="BV190" s="45">
        <v>4.1270000000000001E-2</v>
      </c>
      <c r="BW190" s="45">
        <v>4.1270000000000001E-2</v>
      </c>
      <c r="BX190" s="45">
        <v>4.1270000000000001E-2</v>
      </c>
      <c r="BY190" s="45">
        <v>6.6489999999999994E-2</v>
      </c>
      <c r="BZ190" s="45">
        <v>6.6489999999999994E-2</v>
      </c>
      <c r="CA190" s="45">
        <v>6.6489999999999994E-2</v>
      </c>
      <c r="CB190" s="45">
        <v>6.6489999999999994E-2</v>
      </c>
      <c r="CC190" s="45">
        <v>6.6489999999999994E-2</v>
      </c>
      <c r="CD190" s="45">
        <v>0.11074000000000001</v>
      </c>
      <c r="CE190" s="45">
        <v>0.11074000000000001</v>
      </c>
      <c r="CF190" s="45">
        <v>0.11074000000000001</v>
      </c>
      <c r="CG190" s="45">
        <v>0.11074000000000001</v>
      </c>
      <c r="CH190" s="45">
        <v>0.11074000000000001</v>
      </c>
      <c r="CI190" s="45">
        <v>0.1764</v>
      </c>
      <c r="CJ190" s="45">
        <v>0.1764</v>
      </c>
      <c r="CK190" s="45">
        <v>0.1764</v>
      </c>
      <c r="CL190" s="45">
        <v>0.1764</v>
      </c>
      <c r="CM190" s="45">
        <v>0.1764</v>
      </c>
      <c r="CN190" s="45">
        <v>0.26871</v>
      </c>
      <c r="CO190" s="45">
        <v>0.26871</v>
      </c>
      <c r="CP190" s="45">
        <v>0.26871</v>
      </c>
      <c r="CQ190" s="45">
        <v>0.26871</v>
      </c>
      <c r="CR190" s="45">
        <v>0.26871</v>
      </c>
      <c r="CS190" s="45">
        <v>0.39144000000000001</v>
      </c>
      <c r="CT190" s="45">
        <v>0.39144000000000001</v>
      </c>
      <c r="CU190" s="45">
        <v>0.39144000000000001</v>
      </c>
      <c r="CV190" s="45">
        <v>0.39144000000000001</v>
      </c>
      <c r="CW190" s="45">
        <v>0.39144000000000001</v>
      </c>
      <c r="CX190" s="45">
        <v>1</v>
      </c>
    </row>
    <row r="191" spans="1:102" ht="14.25" customHeight="1" x14ac:dyDescent="0.3">
      <c r="A191" s="45" t="s">
        <v>500</v>
      </c>
      <c r="B191" s="45">
        <v>1.3259999999999999E-2</v>
      </c>
      <c r="C191" s="45">
        <v>5.1999999999999995E-4</v>
      </c>
      <c r="D191" s="45">
        <v>5.1999999999999995E-4</v>
      </c>
      <c r="E191" s="45">
        <v>5.1999999999999995E-4</v>
      </c>
      <c r="F191" s="45">
        <v>5.1999999999999995E-4</v>
      </c>
      <c r="G191" s="45">
        <v>2.4000000000000001E-4</v>
      </c>
      <c r="H191" s="45">
        <v>2.4000000000000001E-4</v>
      </c>
      <c r="I191" s="45">
        <v>2.4000000000000001E-4</v>
      </c>
      <c r="J191" s="45">
        <v>2.4000000000000001E-4</v>
      </c>
      <c r="K191" s="45">
        <v>2.4000000000000001E-4</v>
      </c>
      <c r="L191" s="45">
        <v>3.1E-4</v>
      </c>
      <c r="M191" s="45">
        <v>3.1E-4</v>
      </c>
      <c r="N191" s="45">
        <v>3.1E-4</v>
      </c>
      <c r="O191" s="45">
        <v>3.1E-4</v>
      </c>
      <c r="P191" s="45">
        <v>3.1E-4</v>
      </c>
      <c r="Q191" s="45">
        <v>5.5999999999999995E-4</v>
      </c>
      <c r="R191" s="45">
        <v>5.5999999999999995E-4</v>
      </c>
      <c r="S191" s="45">
        <v>5.5999999999999995E-4</v>
      </c>
      <c r="T191" s="45">
        <v>5.5999999999999995E-4</v>
      </c>
      <c r="U191" s="45">
        <v>5.5999999999999995E-4</v>
      </c>
      <c r="V191" s="45">
        <v>6.7000000000000002E-4</v>
      </c>
      <c r="W191" s="45">
        <v>6.7000000000000002E-4</v>
      </c>
      <c r="X191" s="45">
        <v>6.7000000000000002E-4</v>
      </c>
      <c r="Y191" s="45">
        <v>6.7000000000000002E-4</v>
      </c>
      <c r="Z191" s="45">
        <v>6.7000000000000002E-4</v>
      </c>
      <c r="AA191" s="45">
        <v>8.1999999999999998E-4</v>
      </c>
      <c r="AB191" s="45">
        <v>8.1999999999999998E-4</v>
      </c>
      <c r="AC191" s="45">
        <v>8.1999999999999998E-4</v>
      </c>
      <c r="AD191" s="45">
        <v>8.1999999999999998E-4</v>
      </c>
      <c r="AE191" s="45">
        <v>8.1999999999999998E-4</v>
      </c>
      <c r="AF191" s="45">
        <v>1.0399999999999999E-3</v>
      </c>
      <c r="AG191" s="45">
        <v>1.0399999999999999E-3</v>
      </c>
      <c r="AH191" s="45">
        <v>1.0399999999999999E-3</v>
      </c>
      <c r="AI191" s="45">
        <v>1.0399999999999999E-3</v>
      </c>
      <c r="AJ191" s="45">
        <v>1.0399999999999999E-3</v>
      </c>
      <c r="AK191" s="45">
        <v>1.34E-3</v>
      </c>
      <c r="AL191" s="45">
        <v>1.34E-3</v>
      </c>
      <c r="AM191" s="45">
        <v>1.34E-3</v>
      </c>
      <c r="AN191" s="45">
        <v>1.34E-3</v>
      </c>
      <c r="AO191" s="45">
        <v>1.34E-3</v>
      </c>
      <c r="AP191" s="45">
        <v>1.7899999999999999E-3</v>
      </c>
      <c r="AQ191" s="45">
        <v>1.7899999999999999E-3</v>
      </c>
      <c r="AR191" s="45">
        <v>1.7899999999999999E-3</v>
      </c>
      <c r="AS191" s="45">
        <v>1.7899999999999999E-3</v>
      </c>
      <c r="AT191" s="45">
        <v>1.7899999999999999E-3</v>
      </c>
      <c r="AU191" s="45">
        <v>2.9199999999999999E-3</v>
      </c>
      <c r="AV191" s="45">
        <v>2.9199999999999999E-3</v>
      </c>
      <c r="AW191" s="45">
        <v>2.9199999999999999E-3</v>
      </c>
      <c r="AX191" s="45">
        <v>2.9199999999999999E-3</v>
      </c>
      <c r="AY191" s="45">
        <v>2.9199999999999999E-3</v>
      </c>
      <c r="AZ191" s="45">
        <v>4.28E-3</v>
      </c>
      <c r="BA191" s="45">
        <v>4.28E-3</v>
      </c>
      <c r="BB191" s="45">
        <v>4.28E-3</v>
      </c>
      <c r="BC191" s="45">
        <v>4.28E-3</v>
      </c>
      <c r="BD191" s="45">
        <v>4.28E-3</v>
      </c>
      <c r="BE191" s="45">
        <v>5.9199999999999999E-3</v>
      </c>
      <c r="BF191" s="45">
        <v>5.9199999999999999E-3</v>
      </c>
      <c r="BG191" s="45">
        <v>5.9199999999999999E-3</v>
      </c>
      <c r="BH191" s="45">
        <v>5.9199999999999999E-3</v>
      </c>
      <c r="BI191" s="45">
        <v>5.9199999999999999E-3</v>
      </c>
      <c r="BJ191" s="45">
        <v>8.5699999999999995E-3</v>
      </c>
      <c r="BK191" s="45">
        <v>8.5699999999999995E-3</v>
      </c>
      <c r="BL191" s="45">
        <v>8.5699999999999995E-3</v>
      </c>
      <c r="BM191" s="45">
        <v>8.5699999999999995E-3</v>
      </c>
      <c r="BN191" s="45">
        <v>8.5699999999999995E-3</v>
      </c>
      <c r="BO191" s="45">
        <v>1.3639999999999999E-2</v>
      </c>
      <c r="BP191" s="45">
        <v>1.3639999999999999E-2</v>
      </c>
      <c r="BQ191" s="45">
        <v>1.3639999999999999E-2</v>
      </c>
      <c r="BR191" s="45">
        <v>1.3639999999999999E-2</v>
      </c>
      <c r="BS191" s="45">
        <v>1.3639999999999999E-2</v>
      </c>
      <c r="BT191" s="45">
        <v>2.232E-2</v>
      </c>
      <c r="BU191" s="45">
        <v>2.232E-2</v>
      </c>
      <c r="BV191" s="45">
        <v>2.232E-2</v>
      </c>
      <c r="BW191" s="45">
        <v>2.232E-2</v>
      </c>
      <c r="BX191" s="45">
        <v>2.232E-2</v>
      </c>
      <c r="BY191" s="45">
        <v>3.5540000000000002E-2</v>
      </c>
      <c r="BZ191" s="45">
        <v>3.5540000000000002E-2</v>
      </c>
      <c r="CA191" s="45">
        <v>3.5540000000000002E-2</v>
      </c>
      <c r="CB191" s="45">
        <v>3.5540000000000002E-2</v>
      </c>
      <c r="CC191" s="45">
        <v>3.5540000000000002E-2</v>
      </c>
      <c r="CD191" s="45">
        <v>6.6820000000000004E-2</v>
      </c>
      <c r="CE191" s="45">
        <v>6.6820000000000004E-2</v>
      </c>
      <c r="CF191" s="45">
        <v>6.6820000000000004E-2</v>
      </c>
      <c r="CG191" s="45">
        <v>6.6820000000000004E-2</v>
      </c>
      <c r="CH191" s="45">
        <v>6.6820000000000004E-2</v>
      </c>
      <c r="CI191" s="45">
        <v>0.11899999999999999</v>
      </c>
      <c r="CJ191" s="45">
        <v>0.11899999999999999</v>
      </c>
      <c r="CK191" s="45">
        <v>0.11899999999999999</v>
      </c>
      <c r="CL191" s="45">
        <v>0.11899999999999999</v>
      </c>
      <c r="CM191" s="45">
        <v>0.11899999999999999</v>
      </c>
      <c r="CN191" s="45">
        <v>0.20072000000000001</v>
      </c>
      <c r="CO191" s="45">
        <v>0.20072000000000001</v>
      </c>
      <c r="CP191" s="45">
        <v>0.20072000000000001</v>
      </c>
      <c r="CQ191" s="45">
        <v>0.20072000000000001</v>
      </c>
      <c r="CR191" s="45">
        <v>0.20072000000000001</v>
      </c>
      <c r="CS191" s="45">
        <v>0.32068999999999998</v>
      </c>
      <c r="CT191" s="45">
        <v>0.32068999999999998</v>
      </c>
      <c r="CU191" s="45">
        <v>0.32068999999999998</v>
      </c>
      <c r="CV191" s="45">
        <v>0.32068999999999998</v>
      </c>
      <c r="CW191" s="45">
        <v>0.32068999999999998</v>
      </c>
      <c r="CX191" s="45">
        <v>1</v>
      </c>
    </row>
    <row r="192" spans="1:102" ht="14.25" customHeight="1" x14ac:dyDescent="0.3">
      <c r="A192" s="45" t="s">
        <v>502</v>
      </c>
      <c r="B192" s="45">
        <v>2.0070000000000001E-2</v>
      </c>
      <c r="C192" s="45">
        <v>7.2999999999999996E-4</v>
      </c>
      <c r="D192" s="45">
        <v>7.2999999999999996E-4</v>
      </c>
      <c r="E192" s="45">
        <v>7.2999999999999996E-4</v>
      </c>
      <c r="F192" s="45">
        <v>7.2999999999999996E-4</v>
      </c>
      <c r="G192" s="45">
        <v>3.8999999999999999E-4</v>
      </c>
      <c r="H192" s="45">
        <v>3.8999999999999999E-4</v>
      </c>
      <c r="I192" s="45">
        <v>3.8999999999999999E-4</v>
      </c>
      <c r="J192" s="45">
        <v>3.8999999999999999E-4</v>
      </c>
      <c r="K192" s="45">
        <v>3.8999999999999999E-4</v>
      </c>
      <c r="L192" s="45">
        <v>3.2000000000000003E-4</v>
      </c>
      <c r="M192" s="45">
        <v>3.2000000000000003E-4</v>
      </c>
      <c r="N192" s="45">
        <v>3.2000000000000003E-4</v>
      </c>
      <c r="O192" s="45">
        <v>3.2000000000000003E-4</v>
      </c>
      <c r="P192" s="45">
        <v>3.2000000000000003E-4</v>
      </c>
      <c r="Q192" s="45">
        <v>5.5000000000000003E-4</v>
      </c>
      <c r="R192" s="45">
        <v>5.5000000000000003E-4</v>
      </c>
      <c r="S192" s="45">
        <v>5.5000000000000003E-4</v>
      </c>
      <c r="T192" s="45">
        <v>5.5000000000000003E-4</v>
      </c>
      <c r="U192" s="45">
        <v>5.5000000000000003E-4</v>
      </c>
      <c r="V192" s="45">
        <v>6.6E-4</v>
      </c>
      <c r="W192" s="45">
        <v>6.6E-4</v>
      </c>
      <c r="X192" s="45">
        <v>6.6E-4</v>
      </c>
      <c r="Y192" s="45">
        <v>6.6E-4</v>
      </c>
      <c r="Z192" s="45">
        <v>6.6E-4</v>
      </c>
      <c r="AA192" s="45">
        <v>7.6999999999999996E-4</v>
      </c>
      <c r="AB192" s="45">
        <v>7.6999999999999996E-4</v>
      </c>
      <c r="AC192" s="45">
        <v>7.6999999999999996E-4</v>
      </c>
      <c r="AD192" s="45">
        <v>7.6999999999999996E-4</v>
      </c>
      <c r="AE192" s="45">
        <v>7.6999999999999996E-4</v>
      </c>
      <c r="AF192" s="45">
        <v>1.0200000000000001E-3</v>
      </c>
      <c r="AG192" s="45">
        <v>1.0200000000000001E-3</v>
      </c>
      <c r="AH192" s="45">
        <v>1.0200000000000001E-3</v>
      </c>
      <c r="AI192" s="45">
        <v>1.0200000000000001E-3</v>
      </c>
      <c r="AJ192" s="45">
        <v>1.0200000000000001E-3</v>
      </c>
      <c r="AK192" s="45">
        <v>1.4599999999999999E-3</v>
      </c>
      <c r="AL192" s="45">
        <v>1.4599999999999999E-3</v>
      </c>
      <c r="AM192" s="45">
        <v>1.4599999999999999E-3</v>
      </c>
      <c r="AN192" s="45">
        <v>1.4599999999999999E-3</v>
      </c>
      <c r="AO192" s="45">
        <v>1.4599999999999999E-3</v>
      </c>
      <c r="AP192" s="45">
        <v>2.1800000000000001E-3</v>
      </c>
      <c r="AQ192" s="45">
        <v>2.1800000000000001E-3</v>
      </c>
      <c r="AR192" s="45">
        <v>2.1800000000000001E-3</v>
      </c>
      <c r="AS192" s="45">
        <v>2.1800000000000001E-3</v>
      </c>
      <c r="AT192" s="45">
        <v>2.1800000000000001E-3</v>
      </c>
      <c r="AU192" s="45">
        <v>3.32E-3</v>
      </c>
      <c r="AV192" s="45">
        <v>3.32E-3</v>
      </c>
      <c r="AW192" s="45">
        <v>3.32E-3</v>
      </c>
      <c r="AX192" s="45">
        <v>3.32E-3</v>
      </c>
      <c r="AY192" s="45">
        <v>3.32E-3</v>
      </c>
      <c r="AZ192" s="45">
        <v>5.0499999999999998E-3</v>
      </c>
      <c r="BA192" s="45">
        <v>5.0499999999999998E-3</v>
      </c>
      <c r="BB192" s="45">
        <v>5.0499999999999998E-3</v>
      </c>
      <c r="BC192" s="45">
        <v>5.0499999999999998E-3</v>
      </c>
      <c r="BD192" s="45">
        <v>5.0499999999999998E-3</v>
      </c>
      <c r="BE192" s="45">
        <v>7.6600000000000001E-3</v>
      </c>
      <c r="BF192" s="45">
        <v>7.6600000000000001E-3</v>
      </c>
      <c r="BG192" s="45">
        <v>7.6600000000000001E-3</v>
      </c>
      <c r="BH192" s="45">
        <v>7.6600000000000001E-3</v>
      </c>
      <c r="BI192" s="45">
        <v>7.6600000000000001E-3</v>
      </c>
      <c r="BJ192" s="45">
        <v>1.221E-2</v>
      </c>
      <c r="BK192" s="45">
        <v>1.221E-2</v>
      </c>
      <c r="BL192" s="45">
        <v>1.221E-2</v>
      </c>
      <c r="BM192" s="45">
        <v>1.221E-2</v>
      </c>
      <c r="BN192" s="45">
        <v>1.221E-2</v>
      </c>
      <c r="BO192" s="45">
        <v>2.0199999999999999E-2</v>
      </c>
      <c r="BP192" s="45">
        <v>2.0199999999999999E-2</v>
      </c>
      <c r="BQ192" s="45">
        <v>2.0199999999999999E-2</v>
      </c>
      <c r="BR192" s="45">
        <v>2.0199999999999999E-2</v>
      </c>
      <c r="BS192" s="45">
        <v>2.0199999999999999E-2</v>
      </c>
      <c r="BT192" s="45">
        <v>3.5159999999999997E-2</v>
      </c>
      <c r="BU192" s="45">
        <v>3.5159999999999997E-2</v>
      </c>
      <c r="BV192" s="45">
        <v>3.5159999999999997E-2</v>
      </c>
      <c r="BW192" s="45">
        <v>3.5159999999999997E-2</v>
      </c>
      <c r="BX192" s="45">
        <v>3.5159999999999997E-2</v>
      </c>
      <c r="BY192" s="45">
        <v>6.1499999999999999E-2</v>
      </c>
      <c r="BZ192" s="45">
        <v>6.1499999999999999E-2</v>
      </c>
      <c r="CA192" s="45">
        <v>6.1499999999999999E-2</v>
      </c>
      <c r="CB192" s="45">
        <v>6.1499999999999999E-2</v>
      </c>
      <c r="CC192" s="45">
        <v>6.1499999999999999E-2</v>
      </c>
      <c r="CD192" s="45">
        <v>0.10686</v>
      </c>
      <c r="CE192" s="45">
        <v>0.10686</v>
      </c>
      <c r="CF192" s="45">
        <v>0.10686</v>
      </c>
      <c r="CG192" s="45">
        <v>0.10686</v>
      </c>
      <c r="CH192" s="45">
        <v>0.10686</v>
      </c>
      <c r="CI192" s="45">
        <v>0.17541000000000001</v>
      </c>
      <c r="CJ192" s="45">
        <v>0.17541000000000001</v>
      </c>
      <c r="CK192" s="45">
        <v>0.17541000000000001</v>
      </c>
      <c r="CL192" s="45">
        <v>0.17541000000000001</v>
      </c>
      <c r="CM192" s="45">
        <v>0.17541000000000001</v>
      </c>
      <c r="CN192" s="45">
        <v>0.27201999999999998</v>
      </c>
      <c r="CO192" s="45">
        <v>0.27201999999999998</v>
      </c>
      <c r="CP192" s="45">
        <v>0.27201999999999998</v>
      </c>
      <c r="CQ192" s="45">
        <v>0.27201999999999998</v>
      </c>
      <c r="CR192" s="45">
        <v>0.27201999999999998</v>
      </c>
      <c r="CS192" s="45">
        <v>0.39856000000000003</v>
      </c>
      <c r="CT192" s="45">
        <v>0.39856000000000003</v>
      </c>
      <c r="CU192" s="45">
        <v>0.39856000000000003</v>
      </c>
      <c r="CV192" s="45">
        <v>0.39856000000000003</v>
      </c>
      <c r="CW192" s="45">
        <v>0.39856000000000003</v>
      </c>
      <c r="CX192" s="45">
        <v>1</v>
      </c>
    </row>
    <row r="193" spans="1:102" ht="14.25" customHeight="1" x14ac:dyDescent="0.3">
      <c r="A193" s="45" t="s">
        <v>504</v>
      </c>
      <c r="B193" s="45">
        <v>4.8800000000000003E-2</v>
      </c>
      <c r="C193" s="45">
        <v>4.5799999999999999E-3</v>
      </c>
      <c r="D193" s="45">
        <v>4.5799999999999999E-3</v>
      </c>
      <c r="E193" s="45">
        <v>4.5799999999999999E-3</v>
      </c>
      <c r="F193" s="45">
        <v>4.5799999999999999E-3</v>
      </c>
      <c r="G193" s="45">
        <v>1.1800000000000001E-3</v>
      </c>
      <c r="H193" s="45">
        <v>1.1800000000000001E-3</v>
      </c>
      <c r="I193" s="45">
        <v>1.1800000000000001E-3</v>
      </c>
      <c r="J193" s="45">
        <v>1.1800000000000001E-3</v>
      </c>
      <c r="K193" s="45">
        <v>1.1800000000000001E-3</v>
      </c>
      <c r="L193" s="45">
        <v>7.7999999999999999E-4</v>
      </c>
      <c r="M193" s="45">
        <v>7.7999999999999999E-4</v>
      </c>
      <c r="N193" s="45">
        <v>7.7999999999999999E-4</v>
      </c>
      <c r="O193" s="45">
        <v>7.7999999999999999E-4</v>
      </c>
      <c r="P193" s="45">
        <v>7.7999999999999999E-4</v>
      </c>
      <c r="Q193" s="45">
        <v>1.1800000000000001E-3</v>
      </c>
      <c r="R193" s="45">
        <v>1.1800000000000001E-3</v>
      </c>
      <c r="S193" s="45">
        <v>1.1800000000000001E-3</v>
      </c>
      <c r="T193" s="45">
        <v>1.1800000000000001E-3</v>
      </c>
      <c r="U193" s="45">
        <v>1.1800000000000001E-3</v>
      </c>
      <c r="V193" s="45">
        <v>1.58E-3</v>
      </c>
      <c r="W193" s="45">
        <v>1.58E-3</v>
      </c>
      <c r="X193" s="45">
        <v>1.58E-3</v>
      </c>
      <c r="Y193" s="45">
        <v>1.58E-3</v>
      </c>
      <c r="Z193" s="45">
        <v>1.58E-3</v>
      </c>
      <c r="AA193" s="45">
        <v>1.8400000000000001E-3</v>
      </c>
      <c r="AB193" s="45">
        <v>1.8400000000000001E-3</v>
      </c>
      <c r="AC193" s="45">
        <v>1.8400000000000001E-3</v>
      </c>
      <c r="AD193" s="45">
        <v>1.8400000000000001E-3</v>
      </c>
      <c r="AE193" s="45">
        <v>1.8400000000000001E-3</v>
      </c>
      <c r="AF193" s="45">
        <v>2.2499999999999998E-3</v>
      </c>
      <c r="AG193" s="45">
        <v>2.2499999999999998E-3</v>
      </c>
      <c r="AH193" s="45">
        <v>2.2499999999999998E-3</v>
      </c>
      <c r="AI193" s="45">
        <v>2.2499999999999998E-3</v>
      </c>
      <c r="AJ193" s="45">
        <v>2.2499999999999998E-3</v>
      </c>
      <c r="AK193" s="45">
        <v>2.9399999999999999E-3</v>
      </c>
      <c r="AL193" s="45">
        <v>2.9399999999999999E-3</v>
      </c>
      <c r="AM193" s="45">
        <v>2.9399999999999999E-3</v>
      </c>
      <c r="AN193" s="45">
        <v>2.9399999999999999E-3</v>
      </c>
      <c r="AO193" s="45">
        <v>2.9399999999999999E-3</v>
      </c>
      <c r="AP193" s="45">
        <v>3.9500000000000004E-3</v>
      </c>
      <c r="AQ193" s="45">
        <v>3.9500000000000004E-3</v>
      </c>
      <c r="AR193" s="45">
        <v>3.9500000000000004E-3</v>
      </c>
      <c r="AS193" s="45">
        <v>3.9500000000000004E-3</v>
      </c>
      <c r="AT193" s="45">
        <v>3.9500000000000004E-3</v>
      </c>
      <c r="AU193" s="45">
        <v>5.5599999999999998E-3</v>
      </c>
      <c r="AV193" s="45">
        <v>5.5599999999999998E-3</v>
      </c>
      <c r="AW193" s="45">
        <v>5.5599999999999998E-3</v>
      </c>
      <c r="AX193" s="45">
        <v>5.5599999999999998E-3</v>
      </c>
      <c r="AY193" s="45">
        <v>5.5599999999999998E-3</v>
      </c>
      <c r="AZ193" s="45">
        <v>8.1099999999999992E-3</v>
      </c>
      <c r="BA193" s="45">
        <v>8.1099999999999992E-3</v>
      </c>
      <c r="BB193" s="45">
        <v>8.1099999999999992E-3</v>
      </c>
      <c r="BC193" s="45">
        <v>8.1099999999999992E-3</v>
      </c>
      <c r="BD193" s="45">
        <v>8.1099999999999992E-3</v>
      </c>
      <c r="BE193" s="45">
        <v>1.222E-2</v>
      </c>
      <c r="BF193" s="45">
        <v>1.222E-2</v>
      </c>
      <c r="BG193" s="45">
        <v>1.222E-2</v>
      </c>
      <c r="BH193" s="45">
        <v>1.222E-2</v>
      </c>
      <c r="BI193" s="45">
        <v>1.222E-2</v>
      </c>
      <c r="BJ193" s="45">
        <v>1.8149999999999999E-2</v>
      </c>
      <c r="BK193" s="45">
        <v>1.8149999999999999E-2</v>
      </c>
      <c r="BL193" s="45">
        <v>1.8149999999999999E-2</v>
      </c>
      <c r="BM193" s="45">
        <v>1.8149999999999999E-2</v>
      </c>
      <c r="BN193" s="45">
        <v>1.8149999999999999E-2</v>
      </c>
      <c r="BO193" s="45">
        <v>2.9590000000000002E-2</v>
      </c>
      <c r="BP193" s="45">
        <v>2.9590000000000002E-2</v>
      </c>
      <c r="BQ193" s="45">
        <v>2.9590000000000002E-2</v>
      </c>
      <c r="BR193" s="45">
        <v>2.9590000000000002E-2</v>
      </c>
      <c r="BS193" s="45">
        <v>2.9590000000000002E-2</v>
      </c>
      <c r="BT193" s="45">
        <v>4.938E-2</v>
      </c>
      <c r="BU193" s="45">
        <v>4.938E-2</v>
      </c>
      <c r="BV193" s="45">
        <v>4.938E-2</v>
      </c>
      <c r="BW193" s="45">
        <v>4.938E-2</v>
      </c>
      <c r="BX193" s="45">
        <v>4.938E-2</v>
      </c>
      <c r="BY193" s="45">
        <v>8.1240000000000007E-2</v>
      </c>
      <c r="BZ193" s="45">
        <v>8.1240000000000007E-2</v>
      </c>
      <c r="CA193" s="45">
        <v>8.1240000000000007E-2</v>
      </c>
      <c r="CB193" s="45">
        <v>8.1240000000000007E-2</v>
      </c>
      <c r="CC193" s="45">
        <v>8.1240000000000007E-2</v>
      </c>
      <c r="CD193" s="45">
        <v>0.13009999999999999</v>
      </c>
      <c r="CE193" s="45">
        <v>0.13009999999999999</v>
      </c>
      <c r="CF193" s="45">
        <v>0.13009999999999999</v>
      </c>
      <c r="CG193" s="45">
        <v>0.13009999999999999</v>
      </c>
      <c r="CH193" s="45">
        <v>0.13009999999999999</v>
      </c>
      <c r="CI193" s="45">
        <v>0.19997999999999999</v>
      </c>
      <c r="CJ193" s="45">
        <v>0.19997999999999999</v>
      </c>
      <c r="CK193" s="45">
        <v>0.19997999999999999</v>
      </c>
      <c r="CL193" s="45">
        <v>0.19997999999999999</v>
      </c>
      <c r="CM193" s="45">
        <v>0.19997999999999999</v>
      </c>
      <c r="CN193" s="45">
        <v>0.29507</v>
      </c>
      <c r="CO193" s="45">
        <v>0.29507</v>
      </c>
      <c r="CP193" s="45">
        <v>0.29507</v>
      </c>
      <c r="CQ193" s="45">
        <v>0.29507</v>
      </c>
      <c r="CR193" s="45">
        <v>0.29507</v>
      </c>
      <c r="CS193" s="45">
        <v>0.41788999999999998</v>
      </c>
      <c r="CT193" s="45">
        <v>0.41788999999999998</v>
      </c>
      <c r="CU193" s="45">
        <v>0.41788999999999998</v>
      </c>
      <c r="CV193" s="45">
        <v>0.41788999999999998</v>
      </c>
      <c r="CW193" s="45">
        <v>0.41788999999999998</v>
      </c>
      <c r="CX193" s="45">
        <v>1</v>
      </c>
    </row>
    <row r="194" spans="1:102" ht="14.25" customHeight="1" x14ac:dyDescent="0.3">
      <c r="A194" s="45" t="s">
        <v>506</v>
      </c>
      <c r="B194" s="45">
        <v>8.0869999999999997E-2</v>
      </c>
      <c r="C194" s="45">
        <v>1.4160000000000001E-2</v>
      </c>
      <c r="D194" s="45">
        <v>1.4160000000000001E-2</v>
      </c>
      <c r="E194" s="45">
        <v>1.4160000000000001E-2</v>
      </c>
      <c r="F194" s="45">
        <v>1.4160000000000001E-2</v>
      </c>
      <c r="G194" s="45">
        <v>3.2000000000000002E-3</v>
      </c>
      <c r="H194" s="45">
        <v>3.2000000000000002E-3</v>
      </c>
      <c r="I194" s="45">
        <v>3.2000000000000002E-3</v>
      </c>
      <c r="J194" s="45">
        <v>3.2000000000000002E-3</v>
      </c>
      <c r="K194" s="45">
        <v>3.2000000000000002E-3</v>
      </c>
      <c r="L194" s="45">
        <v>2.66E-3</v>
      </c>
      <c r="M194" s="45">
        <v>2.66E-3</v>
      </c>
      <c r="N194" s="45">
        <v>2.66E-3</v>
      </c>
      <c r="O194" s="45">
        <v>2.66E-3</v>
      </c>
      <c r="P194" s="45">
        <v>2.66E-3</v>
      </c>
      <c r="Q194" s="45">
        <v>2.8800000000000002E-3</v>
      </c>
      <c r="R194" s="45">
        <v>2.8800000000000002E-3</v>
      </c>
      <c r="S194" s="45">
        <v>2.8800000000000002E-3</v>
      </c>
      <c r="T194" s="45">
        <v>2.8800000000000002E-3</v>
      </c>
      <c r="U194" s="45">
        <v>2.8800000000000002E-3</v>
      </c>
      <c r="V194" s="45">
        <v>5.9199999999999999E-3</v>
      </c>
      <c r="W194" s="45">
        <v>5.9199999999999999E-3</v>
      </c>
      <c r="X194" s="45">
        <v>5.9199999999999999E-3</v>
      </c>
      <c r="Y194" s="45">
        <v>5.9199999999999999E-3</v>
      </c>
      <c r="Z194" s="45">
        <v>5.9199999999999999E-3</v>
      </c>
      <c r="AA194" s="45">
        <v>1.013E-2</v>
      </c>
      <c r="AB194" s="45">
        <v>1.013E-2</v>
      </c>
      <c r="AC194" s="45">
        <v>1.013E-2</v>
      </c>
      <c r="AD194" s="45">
        <v>1.013E-2</v>
      </c>
      <c r="AE194" s="45">
        <v>1.013E-2</v>
      </c>
      <c r="AF194" s="45">
        <v>1.4200000000000001E-2</v>
      </c>
      <c r="AG194" s="45">
        <v>1.4200000000000001E-2</v>
      </c>
      <c r="AH194" s="45">
        <v>1.4200000000000001E-2</v>
      </c>
      <c r="AI194" s="45">
        <v>1.4200000000000001E-2</v>
      </c>
      <c r="AJ194" s="45">
        <v>1.4200000000000001E-2</v>
      </c>
      <c r="AK194" s="45">
        <v>1.8859999999999998E-2</v>
      </c>
      <c r="AL194" s="45">
        <v>1.8859999999999998E-2</v>
      </c>
      <c r="AM194" s="45">
        <v>1.8859999999999998E-2</v>
      </c>
      <c r="AN194" s="45">
        <v>1.8859999999999998E-2</v>
      </c>
      <c r="AO194" s="45">
        <v>1.8859999999999998E-2</v>
      </c>
      <c r="AP194" s="45">
        <v>1.9939999999999999E-2</v>
      </c>
      <c r="AQ194" s="45">
        <v>1.9939999999999999E-2</v>
      </c>
      <c r="AR194" s="45">
        <v>1.9939999999999999E-2</v>
      </c>
      <c r="AS194" s="45">
        <v>1.9939999999999999E-2</v>
      </c>
      <c r="AT194" s="45">
        <v>1.9939999999999999E-2</v>
      </c>
      <c r="AU194" s="45">
        <v>1.8169999999999999E-2</v>
      </c>
      <c r="AV194" s="45">
        <v>1.8169999999999999E-2</v>
      </c>
      <c r="AW194" s="45">
        <v>1.8169999999999999E-2</v>
      </c>
      <c r="AX194" s="45">
        <v>1.8169999999999999E-2</v>
      </c>
      <c r="AY194" s="45">
        <v>1.8169999999999999E-2</v>
      </c>
      <c r="AZ194" s="45">
        <v>1.805E-2</v>
      </c>
      <c r="BA194" s="45">
        <v>1.805E-2</v>
      </c>
      <c r="BB194" s="45">
        <v>1.805E-2</v>
      </c>
      <c r="BC194" s="45">
        <v>1.805E-2</v>
      </c>
      <c r="BD194" s="45">
        <v>1.805E-2</v>
      </c>
      <c r="BE194" s="45">
        <v>2.1239999999999998E-2</v>
      </c>
      <c r="BF194" s="45">
        <v>2.1239999999999998E-2</v>
      </c>
      <c r="BG194" s="45">
        <v>2.1239999999999998E-2</v>
      </c>
      <c r="BH194" s="45">
        <v>2.1239999999999998E-2</v>
      </c>
      <c r="BI194" s="45">
        <v>2.1239999999999998E-2</v>
      </c>
      <c r="BJ194" s="45">
        <v>2.664E-2</v>
      </c>
      <c r="BK194" s="45">
        <v>2.664E-2</v>
      </c>
      <c r="BL194" s="45">
        <v>2.664E-2</v>
      </c>
      <c r="BM194" s="45">
        <v>2.664E-2</v>
      </c>
      <c r="BN194" s="45">
        <v>2.664E-2</v>
      </c>
      <c r="BO194" s="45">
        <v>3.9550000000000002E-2</v>
      </c>
      <c r="BP194" s="45">
        <v>3.9550000000000002E-2</v>
      </c>
      <c r="BQ194" s="45">
        <v>3.9550000000000002E-2</v>
      </c>
      <c r="BR194" s="45">
        <v>3.9550000000000002E-2</v>
      </c>
      <c r="BS194" s="45">
        <v>3.9550000000000002E-2</v>
      </c>
      <c r="BT194" s="45">
        <v>6.0990000000000003E-2</v>
      </c>
      <c r="BU194" s="45">
        <v>6.0990000000000003E-2</v>
      </c>
      <c r="BV194" s="45">
        <v>6.0990000000000003E-2</v>
      </c>
      <c r="BW194" s="45">
        <v>6.0990000000000003E-2</v>
      </c>
      <c r="BX194" s="45">
        <v>6.0990000000000003E-2</v>
      </c>
      <c r="BY194" s="45">
        <v>9.3759999999999996E-2</v>
      </c>
      <c r="BZ194" s="45">
        <v>9.3759999999999996E-2</v>
      </c>
      <c r="CA194" s="45">
        <v>9.3759999999999996E-2</v>
      </c>
      <c r="CB194" s="45">
        <v>9.3759999999999996E-2</v>
      </c>
      <c r="CC194" s="45">
        <v>9.3759999999999996E-2</v>
      </c>
      <c r="CD194" s="45">
        <v>0.14249999999999999</v>
      </c>
      <c r="CE194" s="45">
        <v>0.14249999999999999</v>
      </c>
      <c r="CF194" s="45">
        <v>0.14249999999999999</v>
      </c>
      <c r="CG194" s="45">
        <v>0.14249999999999999</v>
      </c>
      <c r="CH194" s="45">
        <v>0.14249999999999999</v>
      </c>
      <c r="CI194" s="45">
        <v>0.21065</v>
      </c>
      <c r="CJ194" s="45">
        <v>0.21065</v>
      </c>
      <c r="CK194" s="45">
        <v>0.21065</v>
      </c>
      <c r="CL194" s="45">
        <v>0.21065</v>
      </c>
      <c r="CM194" s="45">
        <v>0.21065</v>
      </c>
      <c r="CN194" s="45">
        <v>0.30286000000000002</v>
      </c>
      <c r="CO194" s="45">
        <v>0.30286000000000002</v>
      </c>
      <c r="CP194" s="45">
        <v>0.30286000000000002</v>
      </c>
      <c r="CQ194" s="45">
        <v>0.30286000000000002</v>
      </c>
      <c r="CR194" s="45">
        <v>0.30286000000000002</v>
      </c>
      <c r="CS194" s="45">
        <v>0.42269000000000001</v>
      </c>
      <c r="CT194" s="45">
        <v>0.42269000000000001</v>
      </c>
      <c r="CU194" s="45">
        <v>0.42269000000000001</v>
      </c>
      <c r="CV194" s="45">
        <v>0.42269000000000001</v>
      </c>
      <c r="CW194" s="45">
        <v>0.42269000000000001</v>
      </c>
      <c r="CX194" s="45">
        <v>1</v>
      </c>
    </row>
    <row r="195" spans="1:102" ht="14.25" customHeight="1" x14ac:dyDescent="0.3">
      <c r="A195" s="45" t="s">
        <v>508</v>
      </c>
      <c r="B195" s="45">
        <v>5.6120000000000003E-2</v>
      </c>
      <c r="C195" s="45">
        <v>8.6199999999999992E-3</v>
      </c>
      <c r="D195" s="45">
        <v>8.6199999999999992E-3</v>
      </c>
      <c r="E195" s="45">
        <v>8.6199999999999992E-3</v>
      </c>
      <c r="F195" s="45">
        <v>8.6199999999999992E-3</v>
      </c>
      <c r="G195" s="45">
        <v>2.2599999999999999E-3</v>
      </c>
      <c r="H195" s="45">
        <v>2.2599999999999999E-3</v>
      </c>
      <c r="I195" s="45">
        <v>2.2599999999999999E-3</v>
      </c>
      <c r="J195" s="45">
        <v>2.2599999999999999E-3</v>
      </c>
      <c r="K195" s="45">
        <v>2.2599999999999999E-3</v>
      </c>
      <c r="L195" s="45">
        <v>2.66E-3</v>
      </c>
      <c r="M195" s="45">
        <v>2.66E-3</v>
      </c>
      <c r="N195" s="45">
        <v>2.66E-3</v>
      </c>
      <c r="O195" s="45">
        <v>2.66E-3</v>
      </c>
      <c r="P195" s="45">
        <v>2.66E-3</v>
      </c>
      <c r="Q195" s="45">
        <v>9.3000000000000005E-4</v>
      </c>
      <c r="R195" s="45">
        <v>9.3000000000000005E-4</v>
      </c>
      <c r="S195" s="45">
        <v>9.3000000000000005E-4</v>
      </c>
      <c r="T195" s="45">
        <v>9.3000000000000005E-4</v>
      </c>
      <c r="U195" s="45">
        <v>9.3000000000000005E-4</v>
      </c>
      <c r="V195" s="45">
        <v>3.32E-3</v>
      </c>
      <c r="W195" s="45">
        <v>3.32E-3</v>
      </c>
      <c r="X195" s="45">
        <v>3.32E-3</v>
      </c>
      <c r="Y195" s="45">
        <v>3.32E-3</v>
      </c>
      <c r="Z195" s="45">
        <v>3.32E-3</v>
      </c>
      <c r="AA195" s="45">
        <v>9.7400000000000004E-3</v>
      </c>
      <c r="AB195" s="45">
        <v>9.7400000000000004E-3</v>
      </c>
      <c r="AC195" s="45">
        <v>9.7400000000000004E-3</v>
      </c>
      <c r="AD195" s="45">
        <v>9.7400000000000004E-3</v>
      </c>
      <c r="AE195" s="45">
        <v>9.7400000000000004E-3</v>
      </c>
      <c r="AF195" s="45">
        <v>2.332E-2</v>
      </c>
      <c r="AG195" s="45">
        <v>2.332E-2</v>
      </c>
      <c r="AH195" s="45">
        <v>2.332E-2</v>
      </c>
      <c r="AI195" s="45">
        <v>2.332E-2</v>
      </c>
      <c r="AJ195" s="45">
        <v>2.332E-2</v>
      </c>
      <c r="AK195" s="45">
        <v>3.8039999999999997E-2</v>
      </c>
      <c r="AL195" s="45">
        <v>3.8039999999999997E-2</v>
      </c>
      <c r="AM195" s="45">
        <v>3.8039999999999997E-2</v>
      </c>
      <c r="AN195" s="45">
        <v>3.8039999999999997E-2</v>
      </c>
      <c r="AO195" s="45">
        <v>3.8039999999999997E-2</v>
      </c>
      <c r="AP195" s="45">
        <v>3.687E-2</v>
      </c>
      <c r="AQ195" s="45">
        <v>3.687E-2</v>
      </c>
      <c r="AR195" s="45">
        <v>3.687E-2</v>
      </c>
      <c r="AS195" s="45">
        <v>3.687E-2</v>
      </c>
      <c r="AT195" s="45">
        <v>3.687E-2</v>
      </c>
      <c r="AU195" s="45">
        <v>2.479E-2</v>
      </c>
      <c r="AV195" s="45">
        <v>2.479E-2</v>
      </c>
      <c r="AW195" s="45">
        <v>2.479E-2</v>
      </c>
      <c r="AX195" s="45">
        <v>2.479E-2</v>
      </c>
      <c r="AY195" s="45">
        <v>2.479E-2</v>
      </c>
      <c r="AZ195" s="45">
        <v>1.7160000000000002E-2</v>
      </c>
      <c r="BA195" s="45">
        <v>1.7160000000000002E-2</v>
      </c>
      <c r="BB195" s="45">
        <v>1.7160000000000002E-2</v>
      </c>
      <c r="BC195" s="45">
        <v>1.7160000000000002E-2</v>
      </c>
      <c r="BD195" s="45">
        <v>1.7160000000000002E-2</v>
      </c>
      <c r="BE195" s="45">
        <v>1.6119999999999999E-2</v>
      </c>
      <c r="BF195" s="45">
        <v>1.6119999999999999E-2</v>
      </c>
      <c r="BG195" s="45">
        <v>1.6119999999999999E-2</v>
      </c>
      <c r="BH195" s="45">
        <v>1.6119999999999999E-2</v>
      </c>
      <c r="BI195" s="45">
        <v>1.6119999999999999E-2</v>
      </c>
      <c r="BJ195" s="45">
        <v>1.9199999999999998E-2</v>
      </c>
      <c r="BK195" s="45">
        <v>1.9199999999999998E-2</v>
      </c>
      <c r="BL195" s="45">
        <v>1.9199999999999998E-2</v>
      </c>
      <c r="BM195" s="45">
        <v>1.9199999999999998E-2</v>
      </c>
      <c r="BN195" s="45">
        <v>1.9199999999999998E-2</v>
      </c>
      <c r="BO195" s="45">
        <v>2.7040000000000002E-2</v>
      </c>
      <c r="BP195" s="45">
        <v>2.7040000000000002E-2</v>
      </c>
      <c r="BQ195" s="45">
        <v>2.7040000000000002E-2</v>
      </c>
      <c r="BR195" s="45">
        <v>2.7040000000000002E-2</v>
      </c>
      <c r="BS195" s="45">
        <v>2.7040000000000002E-2</v>
      </c>
      <c r="BT195" s="45">
        <v>4.4639999999999999E-2</v>
      </c>
      <c r="BU195" s="45">
        <v>4.4639999999999999E-2</v>
      </c>
      <c r="BV195" s="45">
        <v>4.4639999999999999E-2</v>
      </c>
      <c r="BW195" s="45">
        <v>4.4639999999999999E-2</v>
      </c>
      <c r="BX195" s="45">
        <v>4.4639999999999999E-2</v>
      </c>
      <c r="BY195" s="45">
        <v>7.535E-2</v>
      </c>
      <c r="BZ195" s="45">
        <v>7.535E-2</v>
      </c>
      <c r="CA195" s="45">
        <v>7.535E-2</v>
      </c>
      <c r="CB195" s="45">
        <v>7.535E-2</v>
      </c>
      <c r="CC195" s="45">
        <v>7.535E-2</v>
      </c>
      <c r="CD195" s="45">
        <v>0.12465</v>
      </c>
      <c r="CE195" s="45">
        <v>0.12465</v>
      </c>
      <c r="CF195" s="45">
        <v>0.12465</v>
      </c>
      <c r="CG195" s="45">
        <v>0.12465</v>
      </c>
      <c r="CH195" s="45">
        <v>0.12465</v>
      </c>
      <c r="CI195" s="45">
        <v>0.19731000000000001</v>
      </c>
      <c r="CJ195" s="45">
        <v>0.19731000000000001</v>
      </c>
      <c r="CK195" s="45">
        <v>0.19731000000000001</v>
      </c>
      <c r="CL195" s="45">
        <v>0.19731000000000001</v>
      </c>
      <c r="CM195" s="45">
        <v>0.19731000000000001</v>
      </c>
      <c r="CN195" s="45">
        <v>0.29676999999999998</v>
      </c>
      <c r="CO195" s="45">
        <v>0.29676999999999998</v>
      </c>
      <c r="CP195" s="45">
        <v>0.29676999999999998</v>
      </c>
      <c r="CQ195" s="45">
        <v>0.29676999999999998</v>
      </c>
      <c r="CR195" s="45">
        <v>0.29676999999999998</v>
      </c>
      <c r="CS195" s="45">
        <v>0.42327999999999999</v>
      </c>
      <c r="CT195" s="45">
        <v>0.42327999999999999</v>
      </c>
      <c r="CU195" s="45">
        <v>0.42327999999999999</v>
      </c>
      <c r="CV195" s="45">
        <v>0.42327999999999999</v>
      </c>
      <c r="CW195" s="45">
        <v>0.42327999999999999</v>
      </c>
      <c r="CX195" s="45">
        <v>1</v>
      </c>
    </row>
    <row r="196" spans="1:102" ht="14.25" customHeight="1" x14ac:dyDescent="0.3"/>
    <row r="197" spans="1:102" ht="14.25" customHeight="1" x14ac:dyDescent="0.3"/>
    <row r="198" spans="1:102" ht="14.25" customHeight="1" x14ac:dyDescent="0.3"/>
    <row r="199" spans="1:102" ht="14.25" customHeight="1" x14ac:dyDescent="0.3"/>
    <row r="200" spans="1:102" ht="14.25" customHeight="1" x14ac:dyDescent="0.3"/>
    <row r="201" spans="1:102" ht="14.25" customHeight="1" x14ac:dyDescent="0.3"/>
    <row r="202" spans="1:102" ht="14.25" customHeight="1" x14ac:dyDescent="0.3"/>
    <row r="203" spans="1:102" ht="14.25" customHeight="1" x14ac:dyDescent="0.3"/>
    <row r="204" spans="1:102" ht="14.25" customHeight="1" x14ac:dyDescent="0.3"/>
    <row r="205" spans="1:102" ht="14.25" customHeight="1" x14ac:dyDescent="0.3"/>
    <row r="206" spans="1:102" ht="14.25" customHeight="1" x14ac:dyDescent="0.3"/>
    <row r="207" spans="1:102" ht="14.25" customHeight="1" x14ac:dyDescent="0.3"/>
    <row r="208" spans="1:102"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4.25" customHeight="1" x14ac:dyDescent="0.3"/>
    <row r="222" ht="14.25" customHeight="1" x14ac:dyDescent="0.3"/>
    <row r="223" ht="14.25" customHeight="1" x14ac:dyDescent="0.3"/>
    <row r="224" ht="14.25" customHeight="1" x14ac:dyDescent="0.3"/>
    <row r="225" ht="14.25" customHeight="1" x14ac:dyDescent="0.3"/>
    <row r="226" ht="14.25" customHeight="1" x14ac:dyDescent="0.3"/>
    <row r="227" ht="14.25" customHeight="1" x14ac:dyDescent="0.3"/>
    <row r="228" ht="14.25" customHeight="1" x14ac:dyDescent="0.3"/>
    <row r="229" ht="14.25" customHeight="1" x14ac:dyDescent="0.3"/>
    <row r="230" ht="14.25" customHeight="1" x14ac:dyDescent="0.3"/>
    <row r="231" ht="14.25" customHeight="1" x14ac:dyDescent="0.3"/>
    <row r="232" ht="14.25" customHeight="1" x14ac:dyDescent="0.3"/>
    <row r="233" ht="14.25" customHeight="1" x14ac:dyDescent="0.3"/>
    <row r="234" ht="14.25" customHeight="1" x14ac:dyDescent="0.3"/>
    <row r="235" ht="14.25" customHeight="1" x14ac:dyDescent="0.3"/>
    <row r="236" ht="14.25" customHeight="1" x14ac:dyDescent="0.3"/>
    <row r="237" ht="14.25" customHeight="1" x14ac:dyDescent="0.3"/>
    <row r="238" ht="14.25" customHeight="1" x14ac:dyDescent="0.3"/>
    <row r="239" ht="14.25" customHeight="1" x14ac:dyDescent="0.3"/>
    <row r="240" ht="14.25" customHeight="1" x14ac:dyDescent="0.3"/>
    <row r="241" ht="14.25" customHeight="1" x14ac:dyDescent="0.3"/>
    <row r="242" ht="14.25" customHeight="1" x14ac:dyDescent="0.3"/>
    <row r="243" ht="14.25" customHeight="1" x14ac:dyDescent="0.3"/>
    <row r="244" ht="14.25" customHeight="1" x14ac:dyDescent="0.3"/>
    <row r="245" ht="14.25" customHeight="1" x14ac:dyDescent="0.3"/>
    <row r="246" ht="14.25" customHeight="1" x14ac:dyDescent="0.3"/>
    <row r="247" ht="14.25" customHeight="1" x14ac:dyDescent="0.3"/>
    <row r="248" ht="14.25" customHeight="1" x14ac:dyDescent="0.3"/>
    <row r="249" ht="14.25" customHeight="1" x14ac:dyDescent="0.3"/>
    <row r="250" ht="14.25" customHeight="1" x14ac:dyDescent="0.3"/>
    <row r="251" ht="14.25" customHeight="1" x14ac:dyDescent="0.3"/>
    <row r="252" ht="14.25" customHeight="1" x14ac:dyDescent="0.3"/>
    <row r="253" ht="14.25" customHeight="1" x14ac:dyDescent="0.3"/>
    <row r="254" ht="14.25" customHeight="1" x14ac:dyDescent="0.3"/>
    <row r="255" ht="14.25" customHeight="1" x14ac:dyDescent="0.3"/>
    <row r="256" ht="14.25" customHeight="1" x14ac:dyDescent="0.3"/>
    <row r="257" ht="14.25" customHeight="1" x14ac:dyDescent="0.3"/>
    <row r="258" ht="14.25" customHeight="1" x14ac:dyDescent="0.3"/>
    <row r="259" ht="14.25" customHeight="1" x14ac:dyDescent="0.3"/>
    <row r="260" ht="14.25" customHeight="1" x14ac:dyDescent="0.3"/>
    <row r="261" ht="14.25" customHeight="1" x14ac:dyDescent="0.3"/>
    <row r="262" ht="14.25" customHeight="1" x14ac:dyDescent="0.3"/>
    <row r="263" ht="14.25" customHeight="1" x14ac:dyDescent="0.3"/>
    <row r="264" ht="14.25" customHeight="1" x14ac:dyDescent="0.3"/>
    <row r="265" ht="14.25" customHeight="1" x14ac:dyDescent="0.3"/>
    <row r="266" ht="14.25" customHeight="1" x14ac:dyDescent="0.3"/>
    <row r="267" ht="14.25" customHeight="1" x14ac:dyDescent="0.3"/>
    <row r="268" ht="14.25" customHeight="1" x14ac:dyDescent="0.3"/>
    <row r="269" ht="14.25" customHeight="1" x14ac:dyDescent="0.3"/>
    <row r="270" ht="14.25" customHeight="1" x14ac:dyDescent="0.3"/>
    <row r="271" ht="14.25" customHeight="1" x14ac:dyDescent="0.3"/>
    <row r="272" ht="14.25" customHeight="1" x14ac:dyDescent="0.3"/>
    <row r="273" ht="14.25" customHeight="1" x14ac:dyDescent="0.3"/>
    <row r="274" ht="14.25" customHeight="1" x14ac:dyDescent="0.3"/>
    <row r="275" ht="14.25" customHeight="1" x14ac:dyDescent="0.3"/>
    <row r="276" ht="14.25" customHeight="1" x14ac:dyDescent="0.3"/>
    <row r="277" ht="14.25" customHeight="1" x14ac:dyDescent="0.3"/>
    <row r="278" ht="14.25" customHeight="1" x14ac:dyDescent="0.3"/>
    <row r="279" ht="14.25" customHeight="1" x14ac:dyDescent="0.3"/>
    <row r="280" ht="14.25" customHeight="1" x14ac:dyDescent="0.3"/>
    <row r="281" ht="14.25" customHeight="1" x14ac:dyDescent="0.3"/>
    <row r="282" ht="14.25" customHeight="1" x14ac:dyDescent="0.3"/>
    <row r="283" ht="14.25" customHeight="1" x14ac:dyDescent="0.3"/>
    <row r="284" ht="14.25" customHeight="1" x14ac:dyDescent="0.3"/>
    <row r="285" ht="14.25" customHeight="1" x14ac:dyDescent="0.3"/>
    <row r="286" ht="14.25" customHeight="1" x14ac:dyDescent="0.3"/>
    <row r="287" ht="14.25" customHeight="1" x14ac:dyDescent="0.3"/>
    <row r="288" ht="14.25" customHeight="1" x14ac:dyDescent="0.3"/>
    <row r="289" ht="14.25" customHeight="1" x14ac:dyDescent="0.3"/>
    <row r="290" ht="14.25" customHeight="1" x14ac:dyDescent="0.3"/>
    <row r="291" ht="14.25" customHeight="1" x14ac:dyDescent="0.3"/>
    <row r="292" ht="14.25" customHeight="1" x14ac:dyDescent="0.3"/>
    <row r="293" ht="14.25" customHeight="1" x14ac:dyDescent="0.3"/>
    <row r="294" ht="14.25" customHeight="1" x14ac:dyDescent="0.3"/>
    <row r="295" ht="14.25" customHeight="1" x14ac:dyDescent="0.3"/>
    <row r="296" ht="14.25" customHeight="1" x14ac:dyDescent="0.3"/>
    <row r="297" ht="14.25" customHeight="1" x14ac:dyDescent="0.3"/>
    <row r="298" ht="14.25" customHeight="1" x14ac:dyDescent="0.3"/>
    <row r="299" ht="14.25" customHeight="1" x14ac:dyDescent="0.3"/>
    <row r="300" ht="14.25" customHeight="1" x14ac:dyDescent="0.3"/>
    <row r="301" ht="14.25" customHeight="1" x14ac:dyDescent="0.3"/>
    <row r="302" ht="14.25" customHeight="1" x14ac:dyDescent="0.3"/>
    <row r="303" ht="14.25" customHeight="1" x14ac:dyDescent="0.3"/>
    <row r="304" ht="14.25" customHeight="1" x14ac:dyDescent="0.3"/>
    <row r="305" ht="14.25" customHeight="1" x14ac:dyDescent="0.3"/>
    <row r="306" ht="14.25" customHeight="1" x14ac:dyDescent="0.3"/>
    <row r="307" ht="14.25" customHeight="1" x14ac:dyDescent="0.3"/>
    <row r="308" ht="14.25" customHeight="1" x14ac:dyDescent="0.3"/>
    <row r="309" ht="14.25" customHeight="1" x14ac:dyDescent="0.3"/>
    <row r="310" ht="14.25" customHeight="1" x14ac:dyDescent="0.3"/>
    <row r="311" ht="14.25" customHeight="1" x14ac:dyDescent="0.3"/>
    <row r="312" ht="14.25" customHeight="1" x14ac:dyDescent="0.3"/>
    <row r="313" ht="14.25" customHeight="1" x14ac:dyDescent="0.3"/>
    <row r="314" ht="14.25" customHeight="1" x14ac:dyDescent="0.3"/>
    <row r="315" ht="14.25" customHeight="1" x14ac:dyDescent="0.3"/>
    <row r="316" ht="14.25" customHeight="1" x14ac:dyDescent="0.3"/>
    <row r="317" ht="14.25" customHeight="1" x14ac:dyDescent="0.3"/>
    <row r="318" ht="14.25" customHeight="1" x14ac:dyDescent="0.3"/>
    <row r="319" ht="14.25" customHeight="1" x14ac:dyDescent="0.3"/>
    <row r="320" ht="14.25" customHeight="1" x14ac:dyDescent="0.3"/>
    <row r="321" ht="14.25" customHeight="1" x14ac:dyDescent="0.3"/>
    <row r="322" ht="14.25" customHeight="1" x14ac:dyDescent="0.3"/>
    <row r="323" ht="14.25" customHeight="1" x14ac:dyDescent="0.3"/>
    <row r="324" ht="14.25" customHeight="1" x14ac:dyDescent="0.3"/>
    <row r="325" ht="14.25" customHeight="1" x14ac:dyDescent="0.3"/>
    <row r="326" ht="14.25" customHeight="1" x14ac:dyDescent="0.3"/>
    <row r="327" ht="14.25" customHeight="1" x14ac:dyDescent="0.3"/>
    <row r="328" ht="14.25" customHeight="1" x14ac:dyDescent="0.3"/>
    <row r="329" ht="14.25" customHeight="1" x14ac:dyDescent="0.3"/>
    <row r="330" ht="14.25" customHeight="1" x14ac:dyDescent="0.3"/>
    <row r="331" ht="14.25" customHeight="1" x14ac:dyDescent="0.3"/>
    <row r="332" ht="14.25" customHeight="1" x14ac:dyDescent="0.3"/>
    <row r="333" ht="14.25" customHeight="1" x14ac:dyDescent="0.3"/>
    <row r="334" ht="14.25" customHeight="1" x14ac:dyDescent="0.3"/>
    <row r="335" ht="14.25" customHeight="1" x14ac:dyDescent="0.3"/>
    <row r="336" ht="14.25" customHeight="1" x14ac:dyDescent="0.3"/>
    <row r="337" ht="14.25" customHeight="1" x14ac:dyDescent="0.3"/>
    <row r="338" ht="14.25" customHeight="1" x14ac:dyDescent="0.3"/>
    <row r="339" ht="14.25" customHeight="1" x14ac:dyDescent="0.3"/>
    <row r="340" ht="14.25" customHeight="1" x14ac:dyDescent="0.3"/>
    <row r="341" ht="14.25" customHeight="1" x14ac:dyDescent="0.3"/>
    <row r="342" ht="14.25" customHeight="1" x14ac:dyDescent="0.3"/>
    <row r="343" ht="14.25" customHeight="1" x14ac:dyDescent="0.3"/>
    <row r="344" ht="14.25" customHeight="1" x14ac:dyDescent="0.3"/>
    <row r="345" ht="14.25" customHeight="1" x14ac:dyDescent="0.3"/>
    <row r="346" ht="14.25" customHeight="1" x14ac:dyDescent="0.3"/>
    <row r="347" ht="14.25" customHeight="1" x14ac:dyDescent="0.3"/>
    <row r="348" ht="14.25" customHeight="1" x14ac:dyDescent="0.3"/>
    <row r="349" ht="14.25" customHeight="1" x14ac:dyDescent="0.3"/>
    <row r="350" ht="14.25" customHeight="1" x14ac:dyDescent="0.3"/>
    <row r="351" ht="14.25" customHeight="1" x14ac:dyDescent="0.3"/>
    <row r="352" ht="14.25" customHeight="1" x14ac:dyDescent="0.3"/>
    <row r="353" ht="14.25" customHeight="1" x14ac:dyDescent="0.3"/>
    <row r="354" ht="14.25" customHeight="1" x14ac:dyDescent="0.3"/>
    <row r="355" ht="14.25" customHeight="1" x14ac:dyDescent="0.3"/>
    <row r="356" ht="14.25" customHeight="1" x14ac:dyDescent="0.3"/>
    <row r="357" ht="14.25" customHeight="1" x14ac:dyDescent="0.3"/>
    <row r="358" ht="14.25" customHeight="1" x14ac:dyDescent="0.3"/>
    <row r="359" ht="14.25" customHeight="1" x14ac:dyDescent="0.3"/>
    <row r="360" ht="14.25" customHeight="1" x14ac:dyDescent="0.3"/>
    <row r="361" ht="14.25" customHeight="1" x14ac:dyDescent="0.3"/>
    <row r="362" ht="14.25" customHeight="1" x14ac:dyDescent="0.3"/>
    <row r="363" ht="14.25" customHeight="1" x14ac:dyDescent="0.3"/>
    <row r="364" ht="14.25" customHeight="1" x14ac:dyDescent="0.3"/>
    <row r="365" ht="14.25" customHeight="1" x14ac:dyDescent="0.3"/>
    <row r="366" ht="14.25" customHeight="1" x14ac:dyDescent="0.3"/>
    <row r="367" ht="14.25" customHeight="1" x14ac:dyDescent="0.3"/>
    <row r="368" ht="14.25" customHeight="1" x14ac:dyDescent="0.3"/>
    <row r="369" ht="14.25" customHeight="1" x14ac:dyDescent="0.3"/>
    <row r="370" ht="14.25" customHeight="1" x14ac:dyDescent="0.3"/>
    <row r="371" ht="14.25" customHeight="1" x14ac:dyDescent="0.3"/>
    <row r="372" ht="14.25" customHeight="1" x14ac:dyDescent="0.3"/>
    <row r="373" ht="14.25" customHeight="1" x14ac:dyDescent="0.3"/>
    <row r="374" ht="14.25" customHeight="1" x14ac:dyDescent="0.3"/>
    <row r="375" ht="14.25" customHeight="1" x14ac:dyDescent="0.3"/>
    <row r="376" ht="14.25" customHeight="1" x14ac:dyDescent="0.3"/>
    <row r="377" ht="14.25" customHeight="1" x14ac:dyDescent="0.3"/>
    <row r="378" ht="14.25" customHeight="1" x14ac:dyDescent="0.3"/>
    <row r="379" ht="14.25" customHeight="1" x14ac:dyDescent="0.3"/>
    <row r="380" ht="14.25" customHeight="1" x14ac:dyDescent="0.3"/>
    <row r="381" ht="14.25" customHeight="1" x14ac:dyDescent="0.3"/>
    <row r="382" ht="14.25" customHeight="1" x14ac:dyDescent="0.3"/>
    <row r="383" ht="14.25" customHeight="1" x14ac:dyDescent="0.3"/>
    <row r="384" ht="14.25" customHeight="1" x14ac:dyDescent="0.3"/>
    <row r="385" ht="14.25" customHeight="1" x14ac:dyDescent="0.3"/>
    <row r="386" ht="14.25" customHeight="1" x14ac:dyDescent="0.3"/>
    <row r="387" ht="14.25" customHeight="1" x14ac:dyDescent="0.3"/>
    <row r="388" ht="14.25" customHeight="1" x14ac:dyDescent="0.3"/>
    <row r="389" ht="14.25" customHeight="1" x14ac:dyDescent="0.3"/>
    <row r="390" ht="14.25" customHeight="1" x14ac:dyDescent="0.3"/>
    <row r="391" ht="14.25" customHeight="1" x14ac:dyDescent="0.3"/>
    <row r="392" ht="14.25" customHeight="1" x14ac:dyDescent="0.3"/>
    <row r="393" ht="14.25" customHeight="1" x14ac:dyDescent="0.3"/>
    <row r="394" ht="14.25" customHeight="1" x14ac:dyDescent="0.3"/>
    <row r="395" ht="14.25" customHeight="1" x14ac:dyDescent="0.3"/>
    <row r="396" ht="14.25" customHeight="1" x14ac:dyDescent="0.3"/>
    <row r="397" ht="14.25" customHeight="1" x14ac:dyDescent="0.3"/>
    <row r="398" ht="14.25" customHeight="1" x14ac:dyDescent="0.3"/>
    <row r="399" ht="14.25" customHeight="1" x14ac:dyDescent="0.3"/>
    <row r="400" ht="14.25" customHeight="1" x14ac:dyDescent="0.3"/>
    <row r="401" ht="14.25" customHeight="1" x14ac:dyDescent="0.3"/>
    <row r="402" ht="14.25" customHeight="1" x14ac:dyDescent="0.3"/>
    <row r="403" ht="14.25" customHeight="1" x14ac:dyDescent="0.3"/>
    <row r="404" ht="14.25" customHeight="1" x14ac:dyDescent="0.3"/>
    <row r="405" ht="14.25" customHeight="1" x14ac:dyDescent="0.3"/>
    <row r="406" ht="14.25" customHeight="1" x14ac:dyDescent="0.3"/>
    <row r="407" ht="14.25" customHeight="1" x14ac:dyDescent="0.3"/>
    <row r="408" ht="14.25" customHeight="1" x14ac:dyDescent="0.3"/>
    <row r="409" ht="14.25" customHeight="1" x14ac:dyDescent="0.3"/>
    <row r="410" ht="14.25" customHeight="1" x14ac:dyDescent="0.3"/>
    <row r="411" ht="14.25" customHeight="1" x14ac:dyDescent="0.3"/>
    <row r="412" ht="14.25" customHeight="1" x14ac:dyDescent="0.3"/>
    <row r="413" ht="14.25" customHeight="1" x14ac:dyDescent="0.3"/>
    <row r="414" ht="14.25" customHeight="1" x14ac:dyDescent="0.3"/>
    <row r="415" ht="14.25" customHeight="1" x14ac:dyDescent="0.3"/>
    <row r="416" ht="14.25" customHeight="1" x14ac:dyDescent="0.3"/>
    <row r="417" ht="14.25" customHeight="1" x14ac:dyDescent="0.3"/>
    <row r="418" ht="14.25" customHeight="1" x14ac:dyDescent="0.3"/>
    <row r="419" ht="14.25" customHeight="1" x14ac:dyDescent="0.3"/>
    <row r="420" ht="14.25" customHeight="1" x14ac:dyDescent="0.3"/>
    <row r="421" ht="14.25" customHeight="1" x14ac:dyDescent="0.3"/>
    <row r="422" ht="14.25" customHeight="1" x14ac:dyDescent="0.3"/>
    <row r="423" ht="14.25" customHeight="1" x14ac:dyDescent="0.3"/>
    <row r="424" ht="14.25" customHeight="1" x14ac:dyDescent="0.3"/>
    <row r="425" ht="14.25" customHeight="1" x14ac:dyDescent="0.3"/>
    <row r="426" ht="14.25" customHeight="1" x14ac:dyDescent="0.3"/>
    <row r="427" ht="14.25" customHeight="1" x14ac:dyDescent="0.3"/>
    <row r="428" ht="14.25" customHeight="1" x14ac:dyDescent="0.3"/>
    <row r="429" ht="14.25" customHeight="1" x14ac:dyDescent="0.3"/>
    <row r="430" ht="14.25" customHeight="1" x14ac:dyDescent="0.3"/>
    <row r="431" ht="14.25" customHeight="1" x14ac:dyDescent="0.3"/>
    <row r="432" ht="14.25" customHeight="1" x14ac:dyDescent="0.3"/>
    <row r="433" ht="14.25" customHeight="1" x14ac:dyDescent="0.3"/>
    <row r="434" ht="14.25" customHeight="1" x14ac:dyDescent="0.3"/>
    <row r="435" ht="14.25" customHeight="1" x14ac:dyDescent="0.3"/>
    <row r="436" ht="14.25" customHeight="1" x14ac:dyDescent="0.3"/>
    <row r="437" ht="14.25" customHeight="1" x14ac:dyDescent="0.3"/>
    <row r="438" ht="14.25" customHeight="1" x14ac:dyDescent="0.3"/>
    <row r="439" ht="14.25" customHeight="1" x14ac:dyDescent="0.3"/>
    <row r="440" ht="14.25" customHeight="1" x14ac:dyDescent="0.3"/>
    <row r="441" ht="14.25" customHeight="1" x14ac:dyDescent="0.3"/>
    <row r="442" ht="14.25" customHeight="1" x14ac:dyDescent="0.3"/>
    <row r="443" ht="14.25" customHeight="1" x14ac:dyDescent="0.3"/>
    <row r="444" ht="14.25" customHeight="1" x14ac:dyDescent="0.3"/>
    <row r="445" ht="14.25" customHeight="1" x14ac:dyDescent="0.3"/>
    <row r="446" ht="14.25" customHeight="1" x14ac:dyDescent="0.3"/>
    <row r="447" ht="14.25" customHeight="1" x14ac:dyDescent="0.3"/>
    <row r="448" ht="14.25" customHeight="1" x14ac:dyDescent="0.3"/>
    <row r="449" ht="14.25" customHeight="1" x14ac:dyDescent="0.3"/>
    <row r="450" ht="14.25" customHeight="1" x14ac:dyDescent="0.3"/>
    <row r="451" ht="14.25" customHeight="1" x14ac:dyDescent="0.3"/>
    <row r="452" ht="14.25" customHeight="1" x14ac:dyDescent="0.3"/>
    <row r="453" ht="14.25" customHeight="1" x14ac:dyDescent="0.3"/>
    <row r="454" ht="14.25" customHeight="1" x14ac:dyDescent="0.3"/>
    <row r="455" ht="14.25" customHeight="1" x14ac:dyDescent="0.3"/>
    <row r="456" ht="14.25" customHeight="1" x14ac:dyDescent="0.3"/>
    <row r="457" ht="14.25" customHeight="1" x14ac:dyDescent="0.3"/>
    <row r="458" ht="14.25" customHeight="1" x14ac:dyDescent="0.3"/>
    <row r="459" ht="14.25" customHeight="1" x14ac:dyDescent="0.3"/>
    <row r="460" ht="14.25" customHeight="1" x14ac:dyDescent="0.3"/>
    <row r="461" ht="14.25" customHeight="1" x14ac:dyDescent="0.3"/>
    <row r="462" ht="14.25" customHeight="1" x14ac:dyDescent="0.3"/>
    <row r="463" ht="14.25" customHeight="1" x14ac:dyDescent="0.3"/>
    <row r="464" ht="14.25" customHeight="1" x14ac:dyDescent="0.3"/>
    <row r="465" ht="14.25" customHeight="1" x14ac:dyDescent="0.3"/>
    <row r="466" ht="14.25" customHeight="1" x14ac:dyDescent="0.3"/>
    <row r="467" ht="14.25" customHeight="1" x14ac:dyDescent="0.3"/>
    <row r="468" ht="14.25" customHeight="1" x14ac:dyDescent="0.3"/>
    <row r="469" ht="14.25" customHeight="1" x14ac:dyDescent="0.3"/>
    <row r="470" ht="14.25" customHeight="1" x14ac:dyDescent="0.3"/>
    <row r="471" ht="14.25" customHeight="1" x14ac:dyDescent="0.3"/>
    <row r="472" ht="14.25" customHeight="1" x14ac:dyDescent="0.3"/>
    <row r="473" ht="14.25" customHeight="1" x14ac:dyDescent="0.3"/>
    <row r="474" ht="14.25" customHeight="1" x14ac:dyDescent="0.3"/>
    <row r="475" ht="14.25" customHeight="1" x14ac:dyDescent="0.3"/>
    <row r="476" ht="14.25" customHeight="1" x14ac:dyDescent="0.3"/>
    <row r="477" ht="14.25" customHeight="1" x14ac:dyDescent="0.3"/>
    <row r="478" ht="14.25" customHeight="1" x14ac:dyDescent="0.3"/>
    <row r="479" ht="14.25" customHeight="1" x14ac:dyDescent="0.3"/>
    <row r="480" ht="14.25" customHeight="1" x14ac:dyDescent="0.3"/>
    <row r="481" ht="14.25" customHeight="1" x14ac:dyDescent="0.3"/>
    <row r="482" ht="14.25" customHeight="1" x14ac:dyDescent="0.3"/>
    <row r="483" ht="14.25" customHeight="1" x14ac:dyDescent="0.3"/>
    <row r="484" ht="14.25" customHeight="1" x14ac:dyDescent="0.3"/>
    <row r="485" ht="14.25" customHeight="1" x14ac:dyDescent="0.3"/>
    <row r="486" ht="14.25" customHeight="1" x14ac:dyDescent="0.3"/>
    <row r="487" ht="14.25" customHeight="1" x14ac:dyDescent="0.3"/>
    <row r="488" ht="14.25" customHeight="1" x14ac:dyDescent="0.3"/>
    <row r="489" ht="14.25" customHeight="1" x14ac:dyDescent="0.3"/>
    <row r="490" ht="14.25" customHeight="1" x14ac:dyDescent="0.3"/>
    <row r="491" ht="14.25" customHeight="1" x14ac:dyDescent="0.3"/>
    <row r="492" ht="14.25" customHeight="1" x14ac:dyDescent="0.3"/>
    <row r="493" ht="14.25" customHeight="1" x14ac:dyDescent="0.3"/>
    <row r="494" ht="14.25" customHeight="1" x14ac:dyDescent="0.3"/>
    <row r="495" ht="14.25" customHeight="1" x14ac:dyDescent="0.3"/>
    <row r="496" ht="14.25" customHeight="1" x14ac:dyDescent="0.3"/>
    <row r="497" ht="14.25" customHeight="1" x14ac:dyDescent="0.3"/>
    <row r="498" ht="14.25" customHeight="1" x14ac:dyDescent="0.3"/>
    <row r="499" ht="14.25" customHeight="1" x14ac:dyDescent="0.3"/>
    <row r="500" ht="14.25" customHeight="1" x14ac:dyDescent="0.3"/>
    <row r="501" ht="14.25" customHeight="1" x14ac:dyDescent="0.3"/>
    <row r="502" ht="14.25" customHeight="1" x14ac:dyDescent="0.3"/>
    <row r="503" ht="14.25" customHeight="1" x14ac:dyDescent="0.3"/>
    <row r="504" ht="14.25" customHeight="1" x14ac:dyDescent="0.3"/>
    <row r="505" ht="14.25" customHeight="1" x14ac:dyDescent="0.3"/>
    <row r="506" ht="14.25" customHeight="1" x14ac:dyDescent="0.3"/>
    <row r="507" ht="14.25" customHeight="1" x14ac:dyDescent="0.3"/>
    <row r="508" ht="14.25" customHeight="1" x14ac:dyDescent="0.3"/>
    <row r="509" ht="14.25" customHeight="1" x14ac:dyDescent="0.3"/>
    <row r="510" ht="14.25" customHeight="1" x14ac:dyDescent="0.3"/>
    <row r="511" ht="14.25" customHeight="1" x14ac:dyDescent="0.3"/>
    <row r="512" ht="14.25" customHeight="1" x14ac:dyDescent="0.3"/>
    <row r="513" ht="14.25" customHeight="1" x14ac:dyDescent="0.3"/>
    <row r="514" ht="14.25" customHeight="1" x14ac:dyDescent="0.3"/>
    <row r="515" ht="14.25" customHeight="1" x14ac:dyDescent="0.3"/>
    <row r="516" ht="14.25" customHeight="1" x14ac:dyDescent="0.3"/>
    <row r="517" ht="14.25" customHeight="1" x14ac:dyDescent="0.3"/>
    <row r="518" ht="14.25" customHeight="1" x14ac:dyDescent="0.3"/>
    <row r="519" ht="14.25" customHeight="1" x14ac:dyDescent="0.3"/>
    <row r="520" ht="14.25" customHeight="1" x14ac:dyDescent="0.3"/>
    <row r="521" ht="14.25" customHeight="1" x14ac:dyDescent="0.3"/>
    <row r="522" ht="14.25" customHeight="1" x14ac:dyDescent="0.3"/>
    <row r="523" ht="14.25" customHeight="1" x14ac:dyDescent="0.3"/>
    <row r="524" ht="14.25" customHeight="1" x14ac:dyDescent="0.3"/>
    <row r="525" ht="14.25" customHeight="1" x14ac:dyDescent="0.3"/>
    <row r="526" ht="14.25" customHeight="1" x14ac:dyDescent="0.3"/>
    <row r="527" ht="14.25" customHeight="1" x14ac:dyDescent="0.3"/>
    <row r="528" ht="14.25" customHeight="1" x14ac:dyDescent="0.3"/>
    <row r="529" ht="14.25" customHeight="1" x14ac:dyDescent="0.3"/>
    <row r="530" ht="14.25" customHeight="1" x14ac:dyDescent="0.3"/>
    <row r="531" ht="14.25" customHeight="1" x14ac:dyDescent="0.3"/>
    <row r="532" ht="14.25" customHeight="1" x14ac:dyDescent="0.3"/>
    <row r="533" ht="14.25" customHeight="1" x14ac:dyDescent="0.3"/>
    <row r="534" ht="14.25" customHeight="1" x14ac:dyDescent="0.3"/>
    <row r="535" ht="14.25" customHeight="1" x14ac:dyDescent="0.3"/>
    <row r="536" ht="14.25" customHeight="1" x14ac:dyDescent="0.3"/>
    <row r="537" ht="14.25" customHeight="1" x14ac:dyDescent="0.3"/>
    <row r="538" ht="14.25" customHeight="1" x14ac:dyDescent="0.3"/>
    <row r="539" ht="14.25" customHeight="1" x14ac:dyDescent="0.3"/>
    <row r="540" ht="14.25" customHeight="1" x14ac:dyDescent="0.3"/>
    <row r="541" ht="14.25" customHeight="1" x14ac:dyDescent="0.3"/>
    <row r="542" ht="14.25" customHeight="1" x14ac:dyDescent="0.3"/>
    <row r="543" ht="14.25" customHeight="1" x14ac:dyDescent="0.3"/>
    <row r="544" ht="14.25" customHeight="1" x14ac:dyDescent="0.3"/>
    <row r="545" ht="14.25" customHeight="1" x14ac:dyDescent="0.3"/>
    <row r="546" ht="14.25" customHeight="1" x14ac:dyDescent="0.3"/>
    <row r="547" ht="14.25" customHeight="1" x14ac:dyDescent="0.3"/>
    <row r="548" ht="14.25" customHeight="1" x14ac:dyDescent="0.3"/>
    <row r="549" ht="14.25" customHeight="1" x14ac:dyDescent="0.3"/>
    <row r="550" ht="14.25" customHeight="1" x14ac:dyDescent="0.3"/>
    <row r="551" ht="14.25" customHeight="1" x14ac:dyDescent="0.3"/>
    <row r="552" ht="14.25" customHeight="1" x14ac:dyDescent="0.3"/>
    <row r="553" ht="14.25" customHeight="1" x14ac:dyDescent="0.3"/>
    <row r="554" ht="14.25" customHeight="1" x14ac:dyDescent="0.3"/>
    <row r="555" ht="14.25" customHeight="1" x14ac:dyDescent="0.3"/>
    <row r="556" ht="14.25" customHeight="1" x14ac:dyDescent="0.3"/>
    <row r="557" ht="14.25" customHeight="1" x14ac:dyDescent="0.3"/>
    <row r="558" ht="14.25" customHeight="1" x14ac:dyDescent="0.3"/>
    <row r="559" ht="14.25" customHeight="1" x14ac:dyDescent="0.3"/>
    <row r="560" ht="14.25" customHeight="1" x14ac:dyDescent="0.3"/>
    <row r="561" ht="14.25" customHeight="1" x14ac:dyDescent="0.3"/>
    <row r="562" ht="14.25" customHeight="1" x14ac:dyDescent="0.3"/>
    <row r="563" ht="14.25" customHeight="1" x14ac:dyDescent="0.3"/>
    <row r="564" ht="14.25" customHeight="1" x14ac:dyDescent="0.3"/>
    <row r="565" ht="14.25" customHeight="1" x14ac:dyDescent="0.3"/>
    <row r="566" ht="14.25" customHeight="1" x14ac:dyDescent="0.3"/>
    <row r="567" ht="14.25" customHeight="1" x14ac:dyDescent="0.3"/>
    <row r="568" ht="14.25" customHeight="1" x14ac:dyDescent="0.3"/>
    <row r="569" ht="14.25" customHeight="1" x14ac:dyDescent="0.3"/>
    <row r="570" ht="14.25" customHeight="1" x14ac:dyDescent="0.3"/>
    <row r="571" ht="14.25" customHeight="1" x14ac:dyDescent="0.3"/>
    <row r="572" ht="14.25" customHeight="1" x14ac:dyDescent="0.3"/>
    <row r="573" ht="14.25" customHeight="1" x14ac:dyDescent="0.3"/>
    <row r="574" ht="14.25" customHeight="1" x14ac:dyDescent="0.3"/>
    <row r="575" ht="14.25" customHeight="1" x14ac:dyDescent="0.3"/>
    <row r="576" ht="14.25" customHeight="1" x14ac:dyDescent="0.3"/>
    <row r="577" ht="14.25" customHeight="1" x14ac:dyDescent="0.3"/>
    <row r="578" ht="14.25" customHeight="1" x14ac:dyDescent="0.3"/>
    <row r="579" ht="14.25" customHeight="1" x14ac:dyDescent="0.3"/>
    <row r="580" ht="14.25" customHeight="1" x14ac:dyDescent="0.3"/>
    <row r="581" ht="14.25" customHeight="1" x14ac:dyDescent="0.3"/>
    <row r="582" ht="14.25" customHeight="1" x14ac:dyDescent="0.3"/>
    <row r="583" ht="14.25" customHeight="1" x14ac:dyDescent="0.3"/>
    <row r="584" ht="14.25" customHeight="1" x14ac:dyDescent="0.3"/>
    <row r="585" ht="14.25" customHeight="1" x14ac:dyDescent="0.3"/>
    <row r="586" ht="14.25" customHeight="1" x14ac:dyDescent="0.3"/>
    <row r="587" ht="14.25" customHeight="1" x14ac:dyDescent="0.3"/>
    <row r="588" ht="14.25" customHeight="1" x14ac:dyDescent="0.3"/>
    <row r="589" ht="14.25" customHeight="1" x14ac:dyDescent="0.3"/>
    <row r="590" ht="14.25" customHeight="1" x14ac:dyDescent="0.3"/>
    <row r="591" ht="14.25" customHeight="1" x14ac:dyDescent="0.3"/>
    <row r="592" ht="14.25" customHeight="1" x14ac:dyDescent="0.3"/>
    <row r="593" ht="14.25" customHeight="1" x14ac:dyDescent="0.3"/>
    <row r="594" ht="14.25" customHeight="1" x14ac:dyDescent="0.3"/>
    <row r="595" ht="14.25" customHeight="1" x14ac:dyDescent="0.3"/>
    <row r="596" ht="14.25" customHeight="1" x14ac:dyDescent="0.3"/>
    <row r="597" ht="14.25" customHeight="1" x14ac:dyDescent="0.3"/>
    <row r="598" ht="14.25" customHeight="1" x14ac:dyDescent="0.3"/>
    <row r="599" ht="14.25" customHeight="1" x14ac:dyDescent="0.3"/>
    <row r="600" ht="14.25" customHeight="1" x14ac:dyDescent="0.3"/>
    <row r="601" ht="14.25" customHeight="1" x14ac:dyDescent="0.3"/>
    <row r="602" ht="14.25" customHeight="1" x14ac:dyDescent="0.3"/>
    <row r="603" ht="14.25" customHeight="1" x14ac:dyDescent="0.3"/>
    <row r="604" ht="14.25" customHeight="1" x14ac:dyDescent="0.3"/>
    <row r="605" ht="14.25" customHeight="1" x14ac:dyDescent="0.3"/>
    <row r="606" ht="14.25" customHeight="1" x14ac:dyDescent="0.3"/>
    <row r="607" ht="14.25" customHeight="1" x14ac:dyDescent="0.3"/>
    <row r="608" ht="14.25" customHeight="1" x14ac:dyDescent="0.3"/>
    <row r="609" ht="14.25" customHeight="1" x14ac:dyDescent="0.3"/>
    <row r="610" ht="14.25" customHeight="1" x14ac:dyDescent="0.3"/>
    <row r="611" ht="14.25" customHeight="1" x14ac:dyDescent="0.3"/>
    <row r="612" ht="14.25" customHeight="1" x14ac:dyDescent="0.3"/>
    <row r="613" ht="14.25" customHeight="1" x14ac:dyDescent="0.3"/>
    <row r="614" ht="14.25" customHeight="1" x14ac:dyDescent="0.3"/>
    <row r="615" ht="14.25" customHeight="1" x14ac:dyDescent="0.3"/>
    <row r="616" ht="14.25" customHeight="1" x14ac:dyDescent="0.3"/>
    <row r="617" ht="14.25" customHeight="1" x14ac:dyDescent="0.3"/>
    <row r="618" ht="14.25" customHeight="1" x14ac:dyDescent="0.3"/>
    <row r="619" ht="14.25" customHeight="1" x14ac:dyDescent="0.3"/>
    <row r="620" ht="14.25" customHeight="1" x14ac:dyDescent="0.3"/>
    <row r="621" ht="14.25" customHeight="1" x14ac:dyDescent="0.3"/>
    <row r="622" ht="14.25" customHeight="1" x14ac:dyDescent="0.3"/>
    <row r="623" ht="14.25" customHeight="1" x14ac:dyDescent="0.3"/>
    <row r="624" ht="14.25" customHeight="1" x14ac:dyDescent="0.3"/>
    <row r="625" ht="14.25" customHeight="1" x14ac:dyDescent="0.3"/>
    <row r="626" ht="14.25" customHeight="1" x14ac:dyDescent="0.3"/>
    <row r="627" ht="14.25" customHeight="1" x14ac:dyDescent="0.3"/>
    <row r="628" ht="14.25" customHeight="1" x14ac:dyDescent="0.3"/>
    <row r="629" ht="14.25" customHeight="1" x14ac:dyDescent="0.3"/>
    <row r="630" ht="14.25" customHeight="1" x14ac:dyDescent="0.3"/>
    <row r="631" ht="14.25" customHeight="1" x14ac:dyDescent="0.3"/>
    <row r="632" ht="14.25" customHeight="1" x14ac:dyDescent="0.3"/>
    <row r="633" ht="14.25" customHeight="1" x14ac:dyDescent="0.3"/>
    <row r="634" ht="14.25" customHeight="1" x14ac:dyDescent="0.3"/>
    <row r="635" ht="14.25" customHeight="1" x14ac:dyDescent="0.3"/>
    <row r="636" ht="14.25" customHeight="1" x14ac:dyDescent="0.3"/>
    <row r="637" ht="14.25" customHeight="1" x14ac:dyDescent="0.3"/>
    <row r="638" ht="14.25" customHeight="1" x14ac:dyDescent="0.3"/>
    <row r="639" ht="14.25" customHeight="1" x14ac:dyDescent="0.3"/>
    <row r="640" ht="14.25" customHeight="1" x14ac:dyDescent="0.3"/>
    <row r="641" ht="14.25" customHeight="1" x14ac:dyDescent="0.3"/>
    <row r="642" ht="14.25" customHeight="1" x14ac:dyDescent="0.3"/>
    <row r="643" ht="14.25" customHeight="1" x14ac:dyDescent="0.3"/>
    <row r="644" ht="14.25" customHeight="1" x14ac:dyDescent="0.3"/>
    <row r="645" ht="14.25" customHeight="1" x14ac:dyDescent="0.3"/>
    <row r="646" ht="14.25" customHeight="1" x14ac:dyDescent="0.3"/>
    <row r="647" ht="14.25" customHeight="1" x14ac:dyDescent="0.3"/>
    <row r="648" ht="14.25" customHeight="1" x14ac:dyDescent="0.3"/>
    <row r="649" ht="14.25" customHeight="1" x14ac:dyDescent="0.3"/>
    <row r="650" ht="14.25" customHeight="1" x14ac:dyDescent="0.3"/>
    <row r="651" ht="14.25" customHeight="1" x14ac:dyDescent="0.3"/>
    <row r="652" ht="14.25" customHeight="1" x14ac:dyDescent="0.3"/>
    <row r="653" ht="14.25" customHeight="1" x14ac:dyDescent="0.3"/>
    <row r="654" ht="14.25" customHeight="1" x14ac:dyDescent="0.3"/>
    <row r="655" ht="14.25" customHeight="1" x14ac:dyDescent="0.3"/>
    <row r="656" ht="14.25" customHeight="1" x14ac:dyDescent="0.3"/>
    <row r="657" ht="14.25" customHeight="1" x14ac:dyDescent="0.3"/>
    <row r="658" ht="14.25" customHeight="1" x14ac:dyDescent="0.3"/>
    <row r="659" ht="14.25" customHeight="1" x14ac:dyDescent="0.3"/>
    <row r="660" ht="14.25" customHeight="1" x14ac:dyDescent="0.3"/>
    <row r="661" ht="14.25" customHeight="1" x14ac:dyDescent="0.3"/>
    <row r="662" ht="14.25" customHeight="1" x14ac:dyDescent="0.3"/>
    <row r="663" ht="14.25" customHeight="1" x14ac:dyDescent="0.3"/>
    <row r="664" ht="14.25" customHeight="1" x14ac:dyDescent="0.3"/>
    <row r="665" ht="14.25" customHeight="1" x14ac:dyDescent="0.3"/>
    <row r="666" ht="14.25" customHeight="1" x14ac:dyDescent="0.3"/>
    <row r="667" ht="14.25" customHeight="1" x14ac:dyDescent="0.3"/>
    <row r="668" ht="14.25" customHeight="1" x14ac:dyDescent="0.3"/>
    <row r="669" ht="14.25" customHeight="1" x14ac:dyDescent="0.3"/>
    <row r="670" ht="14.25" customHeight="1" x14ac:dyDescent="0.3"/>
    <row r="671" ht="14.25" customHeight="1" x14ac:dyDescent="0.3"/>
    <row r="672" ht="14.25" customHeight="1" x14ac:dyDescent="0.3"/>
    <row r="673" ht="14.25" customHeight="1" x14ac:dyDescent="0.3"/>
    <row r="674" ht="14.25" customHeight="1" x14ac:dyDescent="0.3"/>
    <row r="675" ht="14.25" customHeight="1" x14ac:dyDescent="0.3"/>
    <row r="676" ht="14.25" customHeight="1" x14ac:dyDescent="0.3"/>
    <row r="677" ht="14.25" customHeight="1" x14ac:dyDescent="0.3"/>
    <row r="678" ht="14.25" customHeight="1" x14ac:dyDescent="0.3"/>
    <row r="679" ht="14.25" customHeight="1" x14ac:dyDescent="0.3"/>
    <row r="680" ht="14.25" customHeight="1" x14ac:dyDescent="0.3"/>
    <row r="681" ht="14.25" customHeight="1" x14ac:dyDescent="0.3"/>
    <row r="682" ht="14.25" customHeight="1" x14ac:dyDescent="0.3"/>
    <row r="683" ht="14.25" customHeight="1" x14ac:dyDescent="0.3"/>
    <row r="684" ht="14.25" customHeight="1" x14ac:dyDescent="0.3"/>
    <row r="685" ht="14.25" customHeight="1" x14ac:dyDescent="0.3"/>
    <row r="686" ht="14.25" customHeight="1" x14ac:dyDescent="0.3"/>
    <row r="687" ht="14.25" customHeight="1" x14ac:dyDescent="0.3"/>
    <row r="688" ht="14.25" customHeight="1" x14ac:dyDescent="0.3"/>
    <row r="689" ht="14.25" customHeight="1" x14ac:dyDescent="0.3"/>
    <row r="690" ht="14.25" customHeight="1" x14ac:dyDescent="0.3"/>
    <row r="691" ht="14.25" customHeight="1" x14ac:dyDescent="0.3"/>
    <row r="692" ht="14.25" customHeight="1" x14ac:dyDescent="0.3"/>
    <row r="693" ht="14.25" customHeight="1" x14ac:dyDescent="0.3"/>
    <row r="694" ht="14.25" customHeight="1" x14ac:dyDescent="0.3"/>
    <row r="695" ht="14.25" customHeight="1" x14ac:dyDescent="0.3"/>
    <row r="696" ht="14.25" customHeight="1" x14ac:dyDescent="0.3"/>
    <row r="697" ht="14.25" customHeight="1" x14ac:dyDescent="0.3"/>
    <row r="698" ht="14.25" customHeight="1" x14ac:dyDescent="0.3"/>
    <row r="699" ht="14.25" customHeight="1" x14ac:dyDescent="0.3"/>
    <row r="700" ht="14.25" customHeight="1" x14ac:dyDescent="0.3"/>
    <row r="701" ht="14.25" customHeight="1" x14ac:dyDescent="0.3"/>
    <row r="702" ht="14.25" customHeight="1" x14ac:dyDescent="0.3"/>
    <row r="703" ht="14.25" customHeight="1" x14ac:dyDescent="0.3"/>
    <row r="704" ht="14.25" customHeight="1" x14ac:dyDescent="0.3"/>
    <row r="705" ht="14.25" customHeight="1" x14ac:dyDescent="0.3"/>
    <row r="706" ht="14.25" customHeight="1" x14ac:dyDescent="0.3"/>
    <row r="707" ht="14.25" customHeight="1" x14ac:dyDescent="0.3"/>
    <row r="708" ht="14.25" customHeight="1" x14ac:dyDescent="0.3"/>
    <row r="709" ht="14.25" customHeight="1" x14ac:dyDescent="0.3"/>
    <row r="710" ht="14.25" customHeight="1" x14ac:dyDescent="0.3"/>
    <row r="711" ht="14.25" customHeight="1" x14ac:dyDescent="0.3"/>
    <row r="712" ht="14.25" customHeight="1" x14ac:dyDescent="0.3"/>
    <row r="713" ht="14.25" customHeight="1" x14ac:dyDescent="0.3"/>
    <row r="714" ht="14.25" customHeight="1" x14ac:dyDescent="0.3"/>
    <row r="715" ht="14.25" customHeight="1" x14ac:dyDescent="0.3"/>
    <row r="716" ht="14.25" customHeight="1" x14ac:dyDescent="0.3"/>
    <row r="717" ht="14.25" customHeight="1" x14ac:dyDescent="0.3"/>
    <row r="718" ht="14.25" customHeight="1" x14ac:dyDescent="0.3"/>
    <row r="719" ht="14.25" customHeight="1" x14ac:dyDescent="0.3"/>
    <row r="720" ht="14.25" customHeight="1" x14ac:dyDescent="0.3"/>
    <row r="721" ht="14.25" customHeight="1" x14ac:dyDescent="0.3"/>
    <row r="722" ht="14.25" customHeight="1" x14ac:dyDescent="0.3"/>
    <row r="723" ht="14.25" customHeight="1" x14ac:dyDescent="0.3"/>
    <row r="724" ht="14.25" customHeight="1" x14ac:dyDescent="0.3"/>
    <row r="725" ht="14.25" customHeight="1" x14ac:dyDescent="0.3"/>
    <row r="726" ht="14.25" customHeight="1" x14ac:dyDescent="0.3"/>
    <row r="727" ht="14.25" customHeight="1" x14ac:dyDescent="0.3"/>
    <row r="728" ht="14.25" customHeight="1" x14ac:dyDescent="0.3"/>
    <row r="729" ht="14.25" customHeight="1" x14ac:dyDescent="0.3"/>
    <row r="730" ht="14.25" customHeight="1" x14ac:dyDescent="0.3"/>
    <row r="731" ht="14.25" customHeight="1" x14ac:dyDescent="0.3"/>
    <row r="732" ht="14.25" customHeight="1" x14ac:dyDescent="0.3"/>
    <row r="733" ht="14.25" customHeight="1" x14ac:dyDescent="0.3"/>
    <row r="734" ht="14.25" customHeight="1" x14ac:dyDescent="0.3"/>
    <row r="735" ht="14.25" customHeight="1" x14ac:dyDescent="0.3"/>
    <row r="736" ht="14.25" customHeight="1" x14ac:dyDescent="0.3"/>
    <row r="737" ht="14.25" customHeight="1" x14ac:dyDescent="0.3"/>
    <row r="738" ht="14.25" customHeight="1" x14ac:dyDescent="0.3"/>
    <row r="739" ht="14.25" customHeight="1" x14ac:dyDescent="0.3"/>
    <row r="740" ht="14.25" customHeight="1" x14ac:dyDescent="0.3"/>
    <row r="741" ht="14.25" customHeight="1" x14ac:dyDescent="0.3"/>
    <row r="742" ht="14.25" customHeight="1" x14ac:dyDescent="0.3"/>
    <row r="743" ht="14.25" customHeight="1" x14ac:dyDescent="0.3"/>
    <row r="744" ht="14.25" customHeight="1" x14ac:dyDescent="0.3"/>
    <row r="745" ht="14.25" customHeight="1" x14ac:dyDescent="0.3"/>
    <row r="746" ht="14.25" customHeight="1" x14ac:dyDescent="0.3"/>
    <row r="747" ht="14.25" customHeight="1" x14ac:dyDescent="0.3"/>
    <row r="748" ht="14.25" customHeight="1" x14ac:dyDescent="0.3"/>
    <row r="749" ht="14.25" customHeight="1" x14ac:dyDescent="0.3"/>
    <row r="750" ht="14.25" customHeight="1" x14ac:dyDescent="0.3"/>
    <row r="751" ht="14.25" customHeight="1" x14ac:dyDescent="0.3"/>
    <row r="752" ht="14.25" customHeight="1" x14ac:dyDescent="0.3"/>
    <row r="753" ht="14.25" customHeight="1" x14ac:dyDescent="0.3"/>
    <row r="754" ht="14.25" customHeight="1" x14ac:dyDescent="0.3"/>
    <row r="755" ht="14.25" customHeight="1" x14ac:dyDescent="0.3"/>
    <row r="756" ht="14.25" customHeight="1" x14ac:dyDescent="0.3"/>
    <row r="757" ht="14.25" customHeight="1" x14ac:dyDescent="0.3"/>
    <row r="758" ht="14.25" customHeight="1" x14ac:dyDescent="0.3"/>
    <row r="759" ht="14.25" customHeight="1" x14ac:dyDescent="0.3"/>
    <row r="760" ht="14.25" customHeight="1" x14ac:dyDescent="0.3"/>
    <row r="761" ht="14.25" customHeight="1" x14ac:dyDescent="0.3"/>
    <row r="762" ht="14.25" customHeight="1" x14ac:dyDescent="0.3"/>
    <row r="763" ht="14.25" customHeight="1" x14ac:dyDescent="0.3"/>
    <row r="764" ht="14.25" customHeight="1" x14ac:dyDescent="0.3"/>
    <row r="765" ht="14.25" customHeight="1" x14ac:dyDescent="0.3"/>
    <row r="766" ht="14.25" customHeight="1" x14ac:dyDescent="0.3"/>
    <row r="767" ht="14.25" customHeight="1" x14ac:dyDescent="0.3"/>
    <row r="768" ht="14.25" customHeight="1" x14ac:dyDescent="0.3"/>
    <row r="769" ht="14.25" customHeight="1" x14ac:dyDescent="0.3"/>
    <row r="770" ht="14.25" customHeight="1" x14ac:dyDescent="0.3"/>
    <row r="771" ht="14.25" customHeight="1" x14ac:dyDescent="0.3"/>
    <row r="772" ht="14.25" customHeight="1" x14ac:dyDescent="0.3"/>
    <row r="773" ht="14.25" customHeight="1" x14ac:dyDescent="0.3"/>
    <row r="774" ht="14.25" customHeight="1" x14ac:dyDescent="0.3"/>
    <row r="775" ht="14.25" customHeight="1" x14ac:dyDescent="0.3"/>
    <row r="776" ht="14.25" customHeight="1" x14ac:dyDescent="0.3"/>
    <row r="777" ht="14.25" customHeight="1" x14ac:dyDescent="0.3"/>
    <row r="778" ht="14.25" customHeight="1" x14ac:dyDescent="0.3"/>
    <row r="779" ht="14.25" customHeight="1" x14ac:dyDescent="0.3"/>
    <row r="780" ht="14.25" customHeight="1" x14ac:dyDescent="0.3"/>
    <row r="781" ht="14.25" customHeight="1" x14ac:dyDescent="0.3"/>
    <row r="782" ht="14.25" customHeight="1" x14ac:dyDescent="0.3"/>
    <row r="783" ht="14.25" customHeight="1" x14ac:dyDescent="0.3"/>
    <row r="784" ht="14.25" customHeight="1" x14ac:dyDescent="0.3"/>
    <row r="785" ht="14.25" customHeight="1" x14ac:dyDescent="0.3"/>
    <row r="786" ht="14.25" customHeight="1" x14ac:dyDescent="0.3"/>
    <row r="787" ht="14.25" customHeight="1" x14ac:dyDescent="0.3"/>
    <row r="788" ht="14.25" customHeight="1" x14ac:dyDescent="0.3"/>
    <row r="789" ht="14.25" customHeight="1" x14ac:dyDescent="0.3"/>
    <row r="790" ht="14.25" customHeight="1" x14ac:dyDescent="0.3"/>
    <row r="791" ht="14.25" customHeight="1" x14ac:dyDescent="0.3"/>
    <row r="792" ht="14.25" customHeight="1" x14ac:dyDescent="0.3"/>
    <row r="793" ht="14.25" customHeight="1" x14ac:dyDescent="0.3"/>
    <row r="794" ht="14.25" customHeight="1" x14ac:dyDescent="0.3"/>
    <row r="795" ht="14.25" customHeight="1" x14ac:dyDescent="0.3"/>
    <row r="796" ht="14.25" customHeight="1" x14ac:dyDescent="0.3"/>
    <row r="797" ht="14.25" customHeight="1" x14ac:dyDescent="0.3"/>
    <row r="798" ht="14.25" customHeight="1" x14ac:dyDescent="0.3"/>
    <row r="799" ht="14.25" customHeight="1" x14ac:dyDescent="0.3"/>
    <row r="800" ht="14.25" customHeight="1" x14ac:dyDescent="0.3"/>
    <row r="801" ht="14.25" customHeight="1" x14ac:dyDescent="0.3"/>
    <row r="802" ht="14.25" customHeight="1" x14ac:dyDescent="0.3"/>
    <row r="803" ht="14.25" customHeight="1" x14ac:dyDescent="0.3"/>
    <row r="804" ht="14.25" customHeight="1" x14ac:dyDescent="0.3"/>
    <row r="805" ht="14.25" customHeight="1" x14ac:dyDescent="0.3"/>
    <row r="806" ht="14.25" customHeight="1" x14ac:dyDescent="0.3"/>
    <row r="807" ht="14.25" customHeight="1" x14ac:dyDescent="0.3"/>
    <row r="808" ht="14.25" customHeight="1" x14ac:dyDescent="0.3"/>
    <row r="809" ht="14.25" customHeight="1" x14ac:dyDescent="0.3"/>
    <row r="810" ht="14.25" customHeight="1" x14ac:dyDescent="0.3"/>
    <row r="811" ht="14.25" customHeight="1" x14ac:dyDescent="0.3"/>
    <row r="812" ht="14.25" customHeight="1" x14ac:dyDescent="0.3"/>
    <row r="813" ht="14.25" customHeight="1" x14ac:dyDescent="0.3"/>
    <row r="814" ht="14.25" customHeight="1" x14ac:dyDescent="0.3"/>
    <row r="815" ht="14.25" customHeight="1" x14ac:dyDescent="0.3"/>
    <row r="816" ht="14.25" customHeight="1" x14ac:dyDescent="0.3"/>
    <row r="817" ht="14.25" customHeight="1" x14ac:dyDescent="0.3"/>
    <row r="818" ht="14.25" customHeight="1" x14ac:dyDescent="0.3"/>
    <row r="819" ht="14.25" customHeight="1" x14ac:dyDescent="0.3"/>
    <row r="820" ht="14.25" customHeight="1" x14ac:dyDescent="0.3"/>
    <row r="821" ht="14.25" customHeight="1" x14ac:dyDescent="0.3"/>
    <row r="822" ht="14.25" customHeight="1" x14ac:dyDescent="0.3"/>
    <row r="823" ht="14.25" customHeight="1" x14ac:dyDescent="0.3"/>
    <row r="824" ht="14.25" customHeight="1" x14ac:dyDescent="0.3"/>
    <row r="825" ht="14.25" customHeight="1" x14ac:dyDescent="0.3"/>
    <row r="826" ht="14.25" customHeight="1" x14ac:dyDescent="0.3"/>
    <row r="827" ht="14.25" customHeight="1" x14ac:dyDescent="0.3"/>
    <row r="828" ht="14.25" customHeight="1" x14ac:dyDescent="0.3"/>
    <row r="829" ht="14.25" customHeight="1" x14ac:dyDescent="0.3"/>
    <row r="830" ht="14.25" customHeight="1" x14ac:dyDescent="0.3"/>
    <row r="831" ht="14.25" customHeight="1" x14ac:dyDescent="0.3"/>
    <row r="832" ht="14.25" customHeight="1" x14ac:dyDescent="0.3"/>
    <row r="833" ht="14.25" customHeight="1" x14ac:dyDescent="0.3"/>
    <row r="834" ht="14.25" customHeight="1" x14ac:dyDescent="0.3"/>
    <row r="835" ht="14.25" customHeight="1" x14ac:dyDescent="0.3"/>
    <row r="836" ht="14.25" customHeight="1" x14ac:dyDescent="0.3"/>
    <row r="837" ht="14.25" customHeight="1" x14ac:dyDescent="0.3"/>
    <row r="838" ht="14.25" customHeight="1" x14ac:dyDescent="0.3"/>
    <row r="839" ht="14.25" customHeight="1" x14ac:dyDescent="0.3"/>
    <row r="840" ht="14.25" customHeight="1" x14ac:dyDescent="0.3"/>
    <row r="841" ht="14.25" customHeight="1" x14ac:dyDescent="0.3"/>
    <row r="842" ht="14.25" customHeight="1" x14ac:dyDescent="0.3"/>
    <row r="843" ht="14.25" customHeight="1" x14ac:dyDescent="0.3"/>
    <row r="844" ht="14.25" customHeight="1" x14ac:dyDescent="0.3"/>
    <row r="845" ht="14.25" customHeight="1" x14ac:dyDescent="0.3"/>
    <row r="846" ht="14.25" customHeight="1" x14ac:dyDescent="0.3"/>
    <row r="847" ht="14.25" customHeight="1" x14ac:dyDescent="0.3"/>
    <row r="848" ht="14.25" customHeight="1" x14ac:dyDescent="0.3"/>
    <row r="849" ht="14.25" customHeight="1" x14ac:dyDescent="0.3"/>
    <row r="850" ht="14.25" customHeight="1" x14ac:dyDescent="0.3"/>
    <row r="851" ht="14.25" customHeight="1" x14ac:dyDescent="0.3"/>
    <row r="852" ht="14.25" customHeight="1" x14ac:dyDescent="0.3"/>
    <row r="853" ht="14.25" customHeight="1" x14ac:dyDescent="0.3"/>
    <row r="854" ht="14.25" customHeight="1" x14ac:dyDescent="0.3"/>
    <row r="855" ht="14.25" customHeight="1" x14ac:dyDescent="0.3"/>
    <row r="856" ht="14.25" customHeight="1" x14ac:dyDescent="0.3"/>
    <row r="857" ht="14.25" customHeight="1" x14ac:dyDescent="0.3"/>
    <row r="858" ht="14.25" customHeight="1" x14ac:dyDescent="0.3"/>
    <row r="859" ht="14.25" customHeight="1" x14ac:dyDescent="0.3"/>
    <row r="860" ht="14.25" customHeight="1" x14ac:dyDescent="0.3"/>
    <row r="861" ht="14.25" customHeight="1" x14ac:dyDescent="0.3"/>
    <row r="862" ht="14.25" customHeight="1" x14ac:dyDescent="0.3"/>
    <row r="863" ht="14.25" customHeight="1" x14ac:dyDescent="0.3"/>
    <row r="864" ht="14.25" customHeight="1" x14ac:dyDescent="0.3"/>
    <row r="865" ht="14.25" customHeight="1" x14ac:dyDescent="0.3"/>
    <row r="866" ht="14.25" customHeight="1" x14ac:dyDescent="0.3"/>
    <row r="867" ht="14.25" customHeight="1" x14ac:dyDescent="0.3"/>
    <row r="868" ht="14.25" customHeight="1" x14ac:dyDescent="0.3"/>
    <row r="869" ht="14.25" customHeight="1" x14ac:dyDescent="0.3"/>
    <row r="870" ht="14.25" customHeight="1" x14ac:dyDescent="0.3"/>
    <row r="871" ht="14.25" customHeight="1" x14ac:dyDescent="0.3"/>
    <row r="872" ht="14.25" customHeight="1" x14ac:dyDescent="0.3"/>
    <row r="873" ht="14.25" customHeight="1" x14ac:dyDescent="0.3"/>
    <row r="874" ht="14.25" customHeight="1" x14ac:dyDescent="0.3"/>
    <row r="875" ht="14.25" customHeight="1" x14ac:dyDescent="0.3"/>
    <row r="876" ht="14.25" customHeight="1" x14ac:dyDescent="0.3"/>
    <row r="877" ht="14.25" customHeight="1" x14ac:dyDescent="0.3"/>
    <row r="878" ht="14.25" customHeight="1" x14ac:dyDescent="0.3"/>
    <row r="879" ht="14.25" customHeight="1" x14ac:dyDescent="0.3"/>
    <row r="880" ht="14.25" customHeight="1" x14ac:dyDescent="0.3"/>
    <row r="881" ht="14.25" customHeight="1" x14ac:dyDescent="0.3"/>
    <row r="882" ht="14.25" customHeight="1" x14ac:dyDescent="0.3"/>
    <row r="883" ht="14.25" customHeight="1" x14ac:dyDescent="0.3"/>
    <row r="884" ht="14.25" customHeight="1" x14ac:dyDescent="0.3"/>
    <row r="885" ht="14.25" customHeight="1" x14ac:dyDescent="0.3"/>
    <row r="886" ht="14.25" customHeight="1" x14ac:dyDescent="0.3"/>
    <row r="887" ht="14.25" customHeight="1" x14ac:dyDescent="0.3"/>
    <row r="888" ht="14.25" customHeight="1" x14ac:dyDescent="0.3"/>
    <row r="889" ht="14.25" customHeight="1" x14ac:dyDescent="0.3"/>
    <row r="890" ht="14.25" customHeight="1" x14ac:dyDescent="0.3"/>
    <row r="891" ht="14.25" customHeight="1" x14ac:dyDescent="0.3"/>
    <row r="892" ht="14.25" customHeight="1" x14ac:dyDescent="0.3"/>
    <row r="893" ht="14.25" customHeight="1" x14ac:dyDescent="0.3"/>
    <row r="894" ht="14.25" customHeight="1" x14ac:dyDescent="0.3"/>
    <row r="895" ht="14.25" customHeight="1" x14ac:dyDescent="0.3"/>
    <row r="896" ht="14.25" customHeight="1" x14ac:dyDescent="0.3"/>
    <row r="897" ht="14.25" customHeight="1" x14ac:dyDescent="0.3"/>
    <row r="898" ht="14.25" customHeight="1" x14ac:dyDescent="0.3"/>
    <row r="899" ht="14.25" customHeight="1" x14ac:dyDescent="0.3"/>
    <row r="900" ht="14.25" customHeight="1" x14ac:dyDescent="0.3"/>
    <row r="901" ht="14.25" customHeight="1" x14ac:dyDescent="0.3"/>
    <row r="902" ht="14.25" customHeight="1" x14ac:dyDescent="0.3"/>
    <row r="903" ht="14.25" customHeight="1" x14ac:dyDescent="0.3"/>
    <row r="904" ht="14.25" customHeight="1" x14ac:dyDescent="0.3"/>
    <row r="905" ht="14.25" customHeight="1" x14ac:dyDescent="0.3"/>
    <row r="906" ht="14.25" customHeight="1" x14ac:dyDescent="0.3"/>
    <row r="907" ht="14.25" customHeight="1" x14ac:dyDescent="0.3"/>
    <row r="908" ht="14.25" customHeight="1" x14ac:dyDescent="0.3"/>
    <row r="909" ht="14.25" customHeight="1" x14ac:dyDescent="0.3"/>
    <row r="910" ht="14.25" customHeight="1" x14ac:dyDescent="0.3"/>
    <row r="911" ht="14.25" customHeight="1" x14ac:dyDescent="0.3"/>
    <row r="912" ht="14.25" customHeight="1" x14ac:dyDescent="0.3"/>
    <row r="913" ht="14.25" customHeight="1" x14ac:dyDescent="0.3"/>
    <row r="914" ht="14.25" customHeight="1" x14ac:dyDescent="0.3"/>
    <row r="915" ht="14.25" customHeight="1" x14ac:dyDescent="0.3"/>
    <row r="916" ht="14.25" customHeight="1" x14ac:dyDescent="0.3"/>
    <row r="917" ht="14.25" customHeight="1" x14ac:dyDescent="0.3"/>
    <row r="918" ht="14.25" customHeight="1" x14ac:dyDescent="0.3"/>
    <row r="919" ht="14.25" customHeight="1" x14ac:dyDescent="0.3"/>
    <row r="920" ht="14.25" customHeight="1" x14ac:dyDescent="0.3"/>
    <row r="921" ht="14.25" customHeight="1" x14ac:dyDescent="0.3"/>
    <row r="922" ht="14.25" customHeight="1" x14ac:dyDescent="0.3"/>
    <row r="923" ht="14.25" customHeight="1" x14ac:dyDescent="0.3"/>
    <row r="924" ht="14.25" customHeight="1" x14ac:dyDescent="0.3"/>
    <row r="925" ht="14.25" customHeight="1" x14ac:dyDescent="0.3"/>
    <row r="926" ht="14.25" customHeight="1" x14ac:dyDescent="0.3"/>
    <row r="927" ht="14.25" customHeight="1" x14ac:dyDescent="0.3"/>
    <row r="928" ht="14.25" customHeight="1" x14ac:dyDescent="0.3"/>
    <row r="929" ht="14.25" customHeight="1" x14ac:dyDescent="0.3"/>
    <row r="930" ht="14.25" customHeight="1" x14ac:dyDescent="0.3"/>
    <row r="931" ht="14.25" customHeight="1" x14ac:dyDescent="0.3"/>
    <row r="932" ht="14.25" customHeight="1" x14ac:dyDescent="0.3"/>
    <row r="933" ht="14.25" customHeight="1" x14ac:dyDescent="0.3"/>
    <row r="934" ht="14.25" customHeight="1" x14ac:dyDescent="0.3"/>
    <row r="935" ht="14.25" customHeight="1" x14ac:dyDescent="0.3"/>
    <row r="936" ht="14.25" customHeight="1" x14ac:dyDescent="0.3"/>
    <row r="937" ht="14.25" customHeight="1" x14ac:dyDescent="0.3"/>
    <row r="938" ht="14.25" customHeight="1" x14ac:dyDescent="0.3"/>
    <row r="939" ht="14.25" customHeight="1" x14ac:dyDescent="0.3"/>
    <row r="940" ht="14.25" customHeight="1" x14ac:dyDescent="0.3"/>
    <row r="941" ht="14.25" customHeight="1" x14ac:dyDescent="0.3"/>
    <row r="942" ht="14.25" customHeight="1" x14ac:dyDescent="0.3"/>
    <row r="943" ht="14.25" customHeight="1" x14ac:dyDescent="0.3"/>
    <row r="944" ht="14.25" customHeight="1" x14ac:dyDescent="0.3"/>
    <row r="945" ht="14.25" customHeight="1" x14ac:dyDescent="0.3"/>
    <row r="946" ht="14.25" customHeight="1" x14ac:dyDescent="0.3"/>
    <row r="947" ht="14.25" customHeight="1" x14ac:dyDescent="0.3"/>
    <row r="948" ht="14.25" customHeight="1" x14ac:dyDescent="0.3"/>
    <row r="949" ht="14.25" customHeight="1" x14ac:dyDescent="0.3"/>
    <row r="950" ht="14.25" customHeight="1" x14ac:dyDescent="0.3"/>
    <row r="951" ht="14.25" customHeight="1" x14ac:dyDescent="0.3"/>
    <row r="952" ht="14.25" customHeight="1" x14ac:dyDescent="0.3"/>
    <row r="953" ht="14.25" customHeight="1" x14ac:dyDescent="0.3"/>
    <row r="954" ht="14.25" customHeight="1" x14ac:dyDescent="0.3"/>
    <row r="955" ht="14.25" customHeight="1" x14ac:dyDescent="0.3"/>
    <row r="956" ht="14.25" customHeight="1" x14ac:dyDescent="0.3"/>
    <row r="957" ht="14.25" customHeight="1" x14ac:dyDescent="0.3"/>
    <row r="958" ht="14.25" customHeight="1" x14ac:dyDescent="0.3"/>
    <row r="959" ht="14.25" customHeight="1" x14ac:dyDescent="0.3"/>
    <row r="960" ht="14.25" customHeight="1" x14ac:dyDescent="0.3"/>
    <row r="961" ht="14.25" customHeight="1" x14ac:dyDescent="0.3"/>
    <row r="962" ht="14.25" customHeight="1" x14ac:dyDescent="0.3"/>
    <row r="963" ht="14.25" customHeight="1" x14ac:dyDescent="0.3"/>
    <row r="964" ht="14.25" customHeight="1" x14ac:dyDescent="0.3"/>
    <row r="965" ht="14.25" customHeight="1" x14ac:dyDescent="0.3"/>
    <row r="966" ht="14.25" customHeight="1" x14ac:dyDescent="0.3"/>
    <row r="967" ht="14.25" customHeight="1" x14ac:dyDescent="0.3"/>
    <row r="968" ht="14.25" customHeight="1" x14ac:dyDescent="0.3"/>
    <row r="969" ht="14.25" customHeight="1" x14ac:dyDescent="0.3"/>
    <row r="970" ht="14.25" customHeight="1" x14ac:dyDescent="0.3"/>
    <row r="971" ht="14.25" customHeight="1" x14ac:dyDescent="0.3"/>
    <row r="972" ht="14.25" customHeight="1" x14ac:dyDescent="0.3"/>
    <row r="973" ht="14.25" customHeight="1" x14ac:dyDescent="0.3"/>
    <row r="974" ht="14.25" customHeight="1" x14ac:dyDescent="0.3"/>
    <row r="975" ht="14.25" customHeight="1" x14ac:dyDescent="0.3"/>
    <row r="976" ht="14.25" customHeight="1" x14ac:dyDescent="0.3"/>
    <row r="977" ht="14.25" customHeight="1" x14ac:dyDescent="0.3"/>
    <row r="978" ht="14.25" customHeight="1" x14ac:dyDescent="0.3"/>
    <row r="979" ht="14.25" customHeight="1" x14ac:dyDescent="0.3"/>
    <row r="980" ht="14.25" customHeight="1" x14ac:dyDescent="0.3"/>
    <row r="981" ht="14.25" customHeight="1" x14ac:dyDescent="0.3"/>
    <row r="982" ht="14.25" customHeight="1" x14ac:dyDescent="0.3"/>
    <row r="983" ht="14.25" customHeight="1" x14ac:dyDescent="0.3"/>
    <row r="984" ht="14.25" customHeight="1" x14ac:dyDescent="0.3"/>
    <row r="985" ht="14.25" customHeight="1" x14ac:dyDescent="0.3"/>
    <row r="986" ht="14.25" customHeight="1" x14ac:dyDescent="0.3"/>
    <row r="987" ht="14.25" customHeight="1" x14ac:dyDescent="0.3"/>
    <row r="988" ht="14.25" customHeight="1" x14ac:dyDescent="0.3"/>
    <row r="989" ht="14.25" customHeight="1" x14ac:dyDescent="0.3"/>
    <row r="990" ht="14.25" customHeight="1" x14ac:dyDescent="0.3"/>
    <row r="991" ht="14.25" customHeight="1" x14ac:dyDescent="0.3"/>
    <row r="992" ht="14.25" customHeight="1" x14ac:dyDescent="0.3"/>
    <row r="993" ht="14.25" customHeight="1" x14ac:dyDescent="0.3"/>
    <row r="994" ht="14.25" customHeight="1" x14ac:dyDescent="0.3"/>
    <row r="995" ht="14.25" customHeight="1" x14ac:dyDescent="0.3"/>
    <row r="996" ht="14.25" customHeight="1" x14ac:dyDescent="0.3"/>
    <row r="997" ht="14.25" customHeight="1" x14ac:dyDescent="0.3"/>
    <row r="998" ht="14.25" customHeight="1" x14ac:dyDescent="0.3"/>
    <row r="999" ht="14.25" customHeight="1" x14ac:dyDescent="0.3"/>
    <row r="1000" ht="14.25" customHeight="1" x14ac:dyDescent="0.3"/>
  </sheetData>
  <pageMargins left="0.7" right="0.7" top="0.75" bottom="0.75" header="0" footer="0"/>
  <pageSetup orientation="landscape"/>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0">
    <tabColor rgb="FFFF0000"/>
  </sheetPr>
  <dimension ref="A1:CX1000"/>
  <sheetViews>
    <sheetView tabSelected="1" workbookViewId="0">
      <selection activeCell="I10" sqref="I10"/>
    </sheetView>
  </sheetViews>
  <sheetFormatPr baseColWidth="10" defaultColWidth="14.44140625" defaultRowHeight="15" customHeight="1" x14ac:dyDescent="0.3"/>
  <cols>
    <col min="1" max="102" width="8.6640625" customWidth="1"/>
  </cols>
  <sheetData>
    <row r="1" spans="1:102" ht="14.25" customHeight="1" x14ac:dyDescent="0.3">
      <c r="A1" s="45" t="s">
        <v>511</v>
      </c>
      <c r="B1" s="45">
        <v>0</v>
      </c>
      <c r="C1" s="45">
        <v>1</v>
      </c>
      <c r="D1" s="45">
        <v>2</v>
      </c>
      <c r="E1" s="45">
        <v>3</v>
      </c>
      <c r="F1" s="45">
        <v>4</v>
      </c>
      <c r="G1" s="45">
        <v>5</v>
      </c>
      <c r="H1" s="45">
        <v>6</v>
      </c>
      <c r="I1" s="45">
        <v>7</v>
      </c>
      <c r="J1" s="45">
        <v>8</v>
      </c>
      <c r="K1" s="45">
        <v>9</v>
      </c>
      <c r="L1" s="45">
        <v>10</v>
      </c>
      <c r="M1" s="45">
        <v>11</v>
      </c>
      <c r="N1" s="45">
        <v>12</v>
      </c>
      <c r="O1" s="45">
        <v>13</v>
      </c>
      <c r="P1" s="45">
        <v>14</v>
      </c>
      <c r="Q1" s="45">
        <v>15</v>
      </c>
      <c r="R1" s="45">
        <v>16</v>
      </c>
      <c r="S1" s="45">
        <v>17</v>
      </c>
      <c r="T1" s="45">
        <v>18</v>
      </c>
      <c r="U1" s="45">
        <v>19</v>
      </c>
      <c r="V1" s="45">
        <v>20</v>
      </c>
      <c r="W1" s="45">
        <v>21</v>
      </c>
      <c r="X1" s="45">
        <v>22</v>
      </c>
      <c r="Y1" s="45">
        <v>23</v>
      </c>
      <c r="Z1" s="45">
        <v>24</v>
      </c>
      <c r="AA1" s="45">
        <v>25</v>
      </c>
      <c r="AB1" s="45">
        <v>26</v>
      </c>
      <c r="AC1" s="45">
        <v>27</v>
      </c>
      <c r="AD1" s="45">
        <v>28</v>
      </c>
      <c r="AE1" s="45">
        <v>29</v>
      </c>
      <c r="AF1" s="45">
        <v>30</v>
      </c>
      <c r="AG1" s="45">
        <v>31</v>
      </c>
      <c r="AH1" s="45">
        <v>32</v>
      </c>
      <c r="AI1" s="45">
        <v>33</v>
      </c>
      <c r="AJ1" s="45">
        <v>34</v>
      </c>
      <c r="AK1" s="45">
        <v>35</v>
      </c>
      <c r="AL1" s="45">
        <v>36</v>
      </c>
      <c r="AM1" s="45">
        <v>37</v>
      </c>
      <c r="AN1" s="45">
        <v>38</v>
      </c>
      <c r="AO1" s="45">
        <v>39</v>
      </c>
      <c r="AP1" s="45">
        <v>40</v>
      </c>
      <c r="AQ1" s="45">
        <v>41</v>
      </c>
      <c r="AR1" s="45">
        <v>42</v>
      </c>
      <c r="AS1" s="45">
        <v>43</v>
      </c>
      <c r="AT1" s="45">
        <v>44</v>
      </c>
      <c r="AU1" s="45">
        <v>45</v>
      </c>
      <c r="AV1" s="45">
        <v>46</v>
      </c>
      <c r="AW1" s="45">
        <v>47</v>
      </c>
      <c r="AX1" s="45">
        <v>48</v>
      </c>
      <c r="AY1" s="45">
        <v>49</v>
      </c>
      <c r="AZ1" s="45">
        <v>50</v>
      </c>
      <c r="BA1" s="45">
        <v>51</v>
      </c>
      <c r="BB1" s="45">
        <v>52</v>
      </c>
      <c r="BC1" s="45">
        <v>53</v>
      </c>
      <c r="BD1" s="45">
        <v>54</v>
      </c>
      <c r="BE1" s="45">
        <v>55</v>
      </c>
      <c r="BF1" s="45">
        <v>56</v>
      </c>
      <c r="BG1" s="45">
        <v>57</v>
      </c>
      <c r="BH1" s="45">
        <v>58</v>
      </c>
      <c r="BI1" s="45">
        <v>59</v>
      </c>
      <c r="BJ1" s="45">
        <v>60</v>
      </c>
      <c r="BK1" s="45">
        <v>61</v>
      </c>
      <c r="BL1" s="45">
        <v>62</v>
      </c>
      <c r="BM1" s="45">
        <v>63</v>
      </c>
      <c r="BN1" s="45">
        <v>64</v>
      </c>
      <c r="BO1" s="45">
        <v>65</v>
      </c>
      <c r="BP1" s="45">
        <v>66</v>
      </c>
      <c r="BQ1" s="45">
        <v>67</v>
      </c>
      <c r="BR1" s="45">
        <v>68</v>
      </c>
      <c r="BS1" s="45">
        <v>69</v>
      </c>
      <c r="BT1" s="45">
        <v>70</v>
      </c>
      <c r="BU1" s="45">
        <v>71</v>
      </c>
      <c r="BV1" s="45">
        <v>72</v>
      </c>
      <c r="BW1" s="45">
        <v>73</v>
      </c>
      <c r="BX1" s="45">
        <v>74</v>
      </c>
      <c r="BY1" s="45">
        <v>75</v>
      </c>
      <c r="BZ1" s="45">
        <v>76</v>
      </c>
      <c r="CA1" s="45">
        <v>77</v>
      </c>
      <c r="CB1" s="45">
        <v>78</v>
      </c>
      <c r="CC1" s="45">
        <v>79</v>
      </c>
      <c r="CD1" s="45">
        <v>80</v>
      </c>
      <c r="CE1" s="45">
        <v>81</v>
      </c>
      <c r="CF1" s="45">
        <v>82</v>
      </c>
      <c r="CG1" s="45">
        <v>83</v>
      </c>
      <c r="CH1" s="45">
        <v>84</v>
      </c>
      <c r="CI1" s="45">
        <v>85</v>
      </c>
      <c r="CJ1" s="45">
        <v>86</v>
      </c>
      <c r="CK1" s="45">
        <v>87</v>
      </c>
      <c r="CL1" s="45">
        <v>88</v>
      </c>
      <c r="CM1" s="45">
        <v>89</v>
      </c>
      <c r="CN1" s="45">
        <v>90</v>
      </c>
      <c r="CO1" s="45">
        <v>91</v>
      </c>
      <c r="CP1" s="45">
        <v>92</v>
      </c>
      <c r="CQ1" s="45">
        <v>93</v>
      </c>
      <c r="CR1" s="45">
        <v>94</v>
      </c>
      <c r="CS1" s="45">
        <v>95</v>
      </c>
      <c r="CT1" s="45">
        <v>96</v>
      </c>
      <c r="CU1" s="45">
        <v>97</v>
      </c>
      <c r="CV1" s="45">
        <v>98</v>
      </c>
      <c r="CW1" s="45">
        <v>99</v>
      </c>
      <c r="CX1" s="45">
        <v>100</v>
      </c>
    </row>
    <row r="2" spans="1:102" ht="14.25" customHeight="1" x14ac:dyDescent="0.3">
      <c r="A2" s="45" t="s">
        <v>103</v>
      </c>
      <c r="B2" s="45">
        <v>0</v>
      </c>
      <c r="C2" s="45">
        <v>0</v>
      </c>
      <c r="D2" s="45">
        <v>0</v>
      </c>
      <c r="E2" s="45">
        <v>0</v>
      </c>
      <c r="F2" s="45">
        <v>0</v>
      </c>
      <c r="G2" s="45">
        <v>0</v>
      </c>
      <c r="H2" s="45">
        <v>0</v>
      </c>
      <c r="I2" s="45">
        <v>0</v>
      </c>
      <c r="J2" s="45">
        <v>0</v>
      </c>
      <c r="K2" s="45">
        <v>0</v>
      </c>
      <c r="L2" s="45">
        <v>0</v>
      </c>
      <c r="M2" s="45">
        <v>0</v>
      </c>
      <c r="N2" s="45">
        <v>0</v>
      </c>
      <c r="O2" s="45">
        <v>0</v>
      </c>
      <c r="P2" s="45">
        <v>0</v>
      </c>
      <c r="Q2" s="45">
        <v>1.5E-5</v>
      </c>
      <c r="R2" s="45">
        <v>1.5E-5</v>
      </c>
      <c r="S2" s="45">
        <v>1.5E-5</v>
      </c>
      <c r="T2" s="45">
        <v>1.5E-5</v>
      </c>
      <c r="U2" s="45">
        <v>1.5E-5</v>
      </c>
      <c r="V2" s="45">
        <v>1.5E-5</v>
      </c>
      <c r="W2" s="45">
        <v>1.5E-5</v>
      </c>
      <c r="X2" s="45">
        <v>1.5E-5</v>
      </c>
      <c r="Y2" s="45">
        <v>1.5E-5</v>
      </c>
      <c r="Z2" s="45">
        <v>1.5E-5</v>
      </c>
      <c r="AA2" s="45">
        <v>1.5E-5</v>
      </c>
      <c r="AB2" s="45">
        <v>1.5E-5</v>
      </c>
      <c r="AC2" s="45">
        <v>1.5E-5</v>
      </c>
      <c r="AD2" s="45">
        <v>1.5E-5</v>
      </c>
      <c r="AE2" s="45">
        <v>1.5E-5</v>
      </c>
      <c r="AF2" s="45">
        <v>1.5E-5</v>
      </c>
      <c r="AG2" s="45">
        <v>1.5E-5</v>
      </c>
      <c r="AH2" s="45">
        <v>1.5E-5</v>
      </c>
      <c r="AI2" s="45">
        <v>1.5E-5</v>
      </c>
      <c r="AJ2" s="45">
        <v>1.5E-5</v>
      </c>
      <c r="AK2" s="45">
        <v>1.5E-5</v>
      </c>
      <c r="AL2" s="45">
        <v>1.5E-5</v>
      </c>
      <c r="AM2" s="45">
        <v>1.5E-5</v>
      </c>
      <c r="AN2" s="45">
        <v>1.5E-5</v>
      </c>
      <c r="AO2" s="45">
        <v>1.5E-5</v>
      </c>
      <c r="AP2" s="45">
        <v>1.1400000000000001E-4</v>
      </c>
      <c r="AQ2" s="45">
        <v>1.1400000000000001E-4</v>
      </c>
      <c r="AR2" s="45">
        <v>1.1400000000000001E-4</v>
      </c>
      <c r="AS2" s="45">
        <v>1.1400000000000001E-4</v>
      </c>
      <c r="AT2" s="45">
        <v>1.1400000000000001E-4</v>
      </c>
      <c r="AU2" s="45">
        <v>1.7899999999999999E-4</v>
      </c>
      <c r="AV2" s="45">
        <v>1.7899999999999999E-4</v>
      </c>
      <c r="AW2" s="45">
        <v>1.7899999999999999E-4</v>
      </c>
      <c r="AX2" s="45">
        <v>1.7899999999999999E-4</v>
      </c>
      <c r="AY2" s="45">
        <v>1.7899999999999999E-4</v>
      </c>
      <c r="AZ2" s="45">
        <v>2.33E-4</v>
      </c>
      <c r="BA2" s="45">
        <v>2.33E-4</v>
      </c>
      <c r="BB2" s="45">
        <v>2.33E-4</v>
      </c>
      <c r="BC2" s="45">
        <v>2.33E-4</v>
      </c>
      <c r="BD2" s="45">
        <v>2.33E-4</v>
      </c>
      <c r="BE2" s="45">
        <v>2.5500000000000002E-4</v>
      </c>
      <c r="BF2" s="45">
        <v>2.5500000000000002E-4</v>
      </c>
      <c r="BG2" s="45">
        <v>2.5500000000000002E-4</v>
      </c>
      <c r="BH2" s="45">
        <v>2.5500000000000002E-4</v>
      </c>
      <c r="BI2" s="45">
        <v>2.5500000000000002E-4</v>
      </c>
      <c r="BJ2" s="45">
        <v>2.4899999999999998E-4</v>
      </c>
      <c r="BK2" s="45">
        <v>2.4899999999999998E-4</v>
      </c>
      <c r="BL2" s="45">
        <v>2.4899999999999998E-4</v>
      </c>
      <c r="BM2" s="45">
        <v>2.4899999999999998E-4</v>
      </c>
      <c r="BN2" s="45">
        <v>2.4899999999999998E-4</v>
      </c>
      <c r="BO2" s="45">
        <v>2.32E-4</v>
      </c>
      <c r="BP2" s="45">
        <v>2.32E-4</v>
      </c>
      <c r="BQ2" s="45">
        <v>2.32E-4</v>
      </c>
      <c r="BR2" s="45">
        <v>2.32E-4</v>
      </c>
      <c r="BS2" s="45">
        <v>2.32E-4</v>
      </c>
      <c r="BT2" s="45">
        <v>1.9599999999999999E-4</v>
      </c>
      <c r="BU2" s="45">
        <v>1.9599999999999999E-4</v>
      </c>
      <c r="BV2" s="45">
        <v>1.9599999999999999E-4</v>
      </c>
      <c r="BW2" s="45">
        <v>1.9599999999999999E-4</v>
      </c>
      <c r="BX2" s="45">
        <v>1.9599999999999999E-4</v>
      </c>
      <c r="BY2" s="45">
        <v>1.4799999999999999E-4</v>
      </c>
      <c r="BZ2" s="45">
        <v>1.4799999999999999E-4</v>
      </c>
      <c r="CA2" s="45">
        <v>1.4799999999999999E-4</v>
      </c>
      <c r="CB2" s="45">
        <v>1.4799999999999999E-4</v>
      </c>
      <c r="CC2" s="45">
        <v>1.4799999999999999E-4</v>
      </c>
      <c r="CD2" s="45">
        <v>1.4799999999999999E-4</v>
      </c>
      <c r="CE2" s="45">
        <v>1.4799999999999999E-4</v>
      </c>
      <c r="CF2" s="45">
        <v>1.4799999999999999E-4</v>
      </c>
      <c r="CG2" s="45">
        <v>1.4799999999999999E-4</v>
      </c>
      <c r="CH2" s="45">
        <v>1.4799999999999999E-4</v>
      </c>
      <c r="CI2" s="45">
        <v>1.4799999999999999E-4</v>
      </c>
      <c r="CJ2" s="45">
        <v>1.4799999999999999E-4</v>
      </c>
      <c r="CK2" s="45">
        <v>1.4799999999999999E-4</v>
      </c>
      <c r="CL2" s="45">
        <v>1.4799999999999999E-4</v>
      </c>
      <c r="CM2" s="45">
        <v>1.4799999999999999E-4</v>
      </c>
      <c r="CN2" s="45">
        <v>1.4799999999999999E-4</v>
      </c>
      <c r="CO2" s="45">
        <v>1.4799999999999999E-4</v>
      </c>
      <c r="CP2" s="45">
        <v>1.4799999999999999E-4</v>
      </c>
      <c r="CQ2" s="45">
        <v>1.4799999999999999E-4</v>
      </c>
      <c r="CR2" s="45">
        <v>1.4799999999999999E-4</v>
      </c>
      <c r="CS2" s="45">
        <v>1.4799999999999999E-4</v>
      </c>
      <c r="CT2" s="45">
        <v>1.4799999999999999E-4</v>
      </c>
      <c r="CU2" s="45">
        <v>1.4799999999999999E-4</v>
      </c>
      <c r="CV2" s="45">
        <v>1.4799999999999999E-4</v>
      </c>
      <c r="CW2" s="45">
        <v>1.4799999999999999E-4</v>
      </c>
      <c r="CX2" s="45">
        <v>1.4799999999999999E-4</v>
      </c>
    </row>
    <row r="3" spans="1:102" ht="14.25" customHeight="1" x14ac:dyDescent="0.3">
      <c r="A3" s="45" t="s">
        <v>110</v>
      </c>
      <c r="B3" s="45">
        <v>0</v>
      </c>
      <c r="C3" s="45">
        <v>0</v>
      </c>
      <c r="D3" s="45">
        <v>0</v>
      </c>
      <c r="E3" s="45">
        <v>0</v>
      </c>
      <c r="F3" s="45">
        <v>0</v>
      </c>
      <c r="G3" s="45">
        <v>0</v>
      </c>
      <c r="H3" s="45">
        <v>0</v>
      </c>
      <c r="I3" s="45">
        <v>0</v>
      </c>
      <c r="J3" s="45">
        <v>0</v>
      </c>
      <c r="K3" s="45">
        <v>0</v>
      </c>
      <c r="L3" s="45">
        <v>0</v>
      </c>
      <c r="M3" s="45">
        <v>0</v>
      </c>
      <c r="N3" s="45">
        <v>0</v>
      </c>
      <c r="O3" s="45">
        <v>0</v>
      </c>
      <c r="P3" s="45">
        <v>0</v>
      </c>
      <c r="Q3" s="45">
        <v>6.0000000000000002E-6</v>
      </c>
      <c r="R3" s="45">
        <v>6.0000000000000002E-6</v>
      </c>
      <c r="S3" s="45">
        <v>6.0000000000000002E-6</v>
      </c>
      <c r="T3" s="45">
        <v>6.0000000000000002E-6</v>
      </c>
      <c r="U3" s="45">
        <v>6.0000000000000002E-6</v>
      </c>
      <c r="V3" s="45">
        <v>6.0000000000000002E-6</v>
      </c>
      <c r="W3" s="45">
        <v>6.0000000000000002E-6</v>
      </c>
      <c r="X3" s="45">
        <v>6.0000000000000002E-6</v>
      </c>
      <c r="Y3" s="45">
        <v>6.0000000000000002E-6</v>
      </c>
      <c r="Z3" s="45">
        <v>6.0000000000000002E-6</v>
      </c>
      <c r="AA3" s="45">
        <v>6.0000000000000002E-6</v>
      </c>
      <c r="AB3" s="45">
        <v>6.0000000000000002E-6</v>
      </c>
      <c r="AC3" s="45">
        <v>6.0000000000000002E-6</v>
      </c>
      <c r="AD3" s="45">
        <v>6.0000000000000002E-6</v>
      </c>
      <c r="AE3" s="45">
        <v>6.0000000000000002E-6</v>
      </c>
      <c r="AF3" s="45">
        <v>6.0000000000000002E-6</v>
      </c>
      <c r="AG3" s="45">
        <v>6.0000000000000002E-6</v>
      </c>
      <c r="AH3" s="45">
        <v>6.0000000000000002E-6</v>
      </c>
      <c r="AI3" s="45">
        <v>6.0000000000000002E-6</v>
      </c>
      <c r="AJ3" s="45">
        <v>6.0000000000000002E-6</v>
      </c>
      <c r="AK3" s="45">
        <v>6.0000000000000002E-6</v>
      </c>
      <c r="AL3" s="45">
        <v>6.0000000000000002E-6</v>
      </c>
      <c r="AM3" s="45">
        <v>6.0000000000000002E-6</v>
      </c>
      <c r="AN3" s="45">
        <v>6.0000000000000002E-6</v>
      </c>
      <c r="AO3" s="45">
        <v>6.0000000000000002E-6</v>
      </c>
      <c r="AP3" s="45">
        <v>3.8000000000000002E-5</v>
      </c>
      <c r="AQ3" s="45">
        <v>3.8000000000000002E-5</v>
      </c>
      <c r="AR3" s="45">
        <v>3.8000000000000002E-5</v>
      </c>
      <c r="AS3" s="45">
        <v>3.8000000000000002E-5</v>
      </c>
      <c r="AT3" s="45">
        <v>3.8000000000000002E-5</v>
      </c>
      <c r="AU3" s="45">
        <v>2.9E-5</v>
      </c>
      <c r="AV3" s="45">
        <v>2.9E-5</v>
      </c>
      <c r="AW3" s="45">
        <v>2.9E-5</v>
      </c>
      <c r="AX3" s="45">
        <v>2.9E-5</v>
      </c>
      <c r="AY3" s="45">
        <v>2.9E-5</v>
      </c>
      <c r="AZ3" s="45">
        <v>6.6000000000000005E-5</v>
      </c>
      <c r="BA3" s="45">
        <v>6.6000000000000005E-5</v>
      </c>
      <c r="BB3" s="45">
        <v>6.6000000000000005E-5</v>
      </c>
      <c r="BC3" s="45">
        <v>6.6000000000000005E-5</v>
      </c>
      <c r="BD3" s="45">
        <v>6.6000000000000005E-5</v>
      </c>
      <c r="BE3" s="45">
        <v>3.6000000000000001E-5</v>
      </c>
      <c r="BF3" s="45">
        <v>3.6000000000000001E-5</v>
      </c>
      <c r="BG3" s="45">
        <v>3.6000000000000001E-5</v>
      </c>
      <c r="BH3" s="45">
        <v>3.6000000000000001E-5</v>
      </c>
      <c r="BI3" s="45">
        <v>3.6000000000000001E-5</v>
      </c>
      <c r="BJ3" s="45">
        <v>5.1E-5</v>
      </c>
      <c r="BK3" s="45">
        <v>5.1E-5</v>
      </c>
      <c r="BL3" s="45">
        <v>5.1E-5</v>
      </c>
      <c r="BM3" s="45">
        <v>5.1E-5</v>
      </c>
      <c r="BN3" s="45">
        <v>5.1E-5</v>
      </c>
      <c r="BO3" s="45">
        <v>7.2000000000000002E-5</v>
      </c>
      <c r="BP3" s="45">
        <v>7.2000000000000002E-5</v>
      </c>
      <c r="BQ3" s="45">
        <v>7.2000000000000002E-5</v>
      </c>
      <c r="BR3" s="45">
        <v>7.2000000000000002E-5</v>
      </c>
      <c r="BS3" s="45">
        <v>7.2000000000000002E-5</v>
      </c>
      <c r="BT3" s="45">
        <v>1.02E-4</v>
      </c>
      <c r="BU3" s="45">
        <v>1.02E-4</v>
      </c>
      <c r="BV3" s="45">
        <v>1.02E-4</v>
      </c>
      <c r="BW3" s="45">
        <v>1.02E-4</v>
      </c>
      <c r="BX3" s="45">
        <v>1.02E-4</v>
      </c>
      <c r="BY3" s="45">
        <v>0</v>
      </c>
      <c r="BZ3" s="45">
        <v>0</v>
      </c>
      <c r="CA3" s="45">
        <v>0</v>
      </c>
      <c r="CB3" s="45">
        <v>0</v>
      </c>
      <c r="CC3" s="45">
        <v>0</v>
      </c>
      <c r="CD3" s="45">
        <v>0</v>
      </c>
      <c r="CE3" s="45">
        <v>0</v>
      </c>
      <c r="CF3" s="45">
        <v>0</v>
      </c>
      <c r="CG3" s="45">
        <v>0</v>
      </c>
      <c r="CH3" s="45">
        <v>0</v>
      </c>
      <c r="CI3" s="45">
        <v>0</v>
      </c>
      <c r="CJ3" s="45">
        <v>0</v>
      </c>
      <c r="CK3" s="45">
        <v>0</v>
      </c>
      <c r="CL3" s="45">
        <v>0</v>
      </c>
      <c r="CM3" s="45">
        <v>0</v>
      </c>
      <c r="CN3" s="45">
        <v>0</v>
      </c>
      <c r="CO3" s="45">
        <v>0</v>
      </c>
      <c r="CP3" s="45">
        <v>0</v>
      </c>
      <c r="CQ3" s="45">
        <v>0</v>
      </c>
      <c r="CR3" s="45">
        <v>0</v>
      </c>
      <c r="CS3" s="45">
        <v>0</v>
      </c>
      <c r="CT3" s="45">
        <v>0</v>
      </c>
      <c r="CU3" s="45">
        <v>0</v>
      </c>
      <c r="CV3" s="45">
        <v>0</v>
      </c>
      <c r="CW3" s="45">
        <v>0</v>
      </c>
      <c r="CX3" s="45">
        <v>0</v>
      </c>
    </row>
    <row r="4" spans="1:102" ht="14.25" customHeight="1" x14ac:dyDescent="0.3">
      <c r="A4" s="45" t="s">
        <v>116</v>
      </c>
      <c r="B4" s="45">
        <v>0</v>
      </c>
      <c r="C4" s="45">
        <v>0</v>
      </c>
      <c r="D4" s="45">
        <v>0</v>
      </c>
      <c r="E4" s="45">
        <v>0</v>
      </c>
      <c r="F4" s="45">
        <v>0</v>
      </c>
      <c r="G4" s="45">
        <v>0</v>
      </c>
      <c r="H4" s="45">
        <v>0</v>
      </c>
      <c r="I4" s="45">
        <v>0</v>
      </c>
      <c r="J4" s="45">
        <v>0</v>
      </c>
      <c r="K4" s="45">
        <v>0</v>
      </c>
      <c r="L4" s="45">
        <v>0</v>
      </c>
      <c r="M4" s="45">
        <v>0</v>
      </c>
      <c r="N4" s="45">
        <v>0</v>
      </c>
      <c r="O4" s="45">
        <v>0</v>
      </c>
      <c r="P4" s="45">
        <v>0</v>
      </c>
      <c r="Q4" s="45">
        <v>9.9999999999999995E-7</v>
      </c>
      <c r="R4" s="45">
        <v>9.9999999999999995E-7</v>
      </c>
      <c r="S4" s="45">
        <v>9.9999999999999995E-7</v>
      </c>
      <c r="T4" s="45">
        <v>9.9999999999999995E-7</v>
      </c>
      <c r="U4" s="45">
        <v>9.9999999999999995E-7</v>
      </c>
      <c r="V4" s="45">
        <v>9.9999999999999995E-7</v>
      </c>
      <c r="W4" s="45">
        <v>9.9999999999999995E-7</v>
      </c>
      <c r="X4" s="45">
        <v>9.9999999999999995E-7</v>
      </c>
      <c r="Y4" s="45">
        <v>9.9999999999999995E-7</v>
      </c>
      <c r="Z4" s="45">
        <v>9.9999999999999995E-7</v>
      </c>
      <c r="AA4" s="45">
        <v>9.9999999999999995E-7</v>
      </c>
      <c r="AB4" s="45">
        <v>9.9999999999999995E-7</v>
      </c>
      <c r="AC4" s="45">
        <v>9.9999999999999995E-7</v>
      </c>
      <c r="AD4" s="45">
        <v>9.9999999999999995E-7</v>
      </c>
      <c r="AE4" s="45">
        <v>9.9999999999999995E-7</v>
      </c>
      <c r="AF4" s="45">
        <v>9.9999999999999995E-7</v>
      </c>
      <c r="AG4" s="45">
        <v>9.9999999999999995E-7</v>
      </c>
      <c r="AH4" s="45">
        <v>9.9999999999999995E-7</v>
      </c>
      <c r="AI4" s="45">
        <v>9.9999999999999995E-7</v>
      </c>
      <c r="AJ4" s="45">
        <v>9.9999999999999995E-7</v>
      </c>
      <c r="AK4" s="45">
        <v>9.9999999999999995E-7</v>
      </c>
      <c r="AL4" s="45">
        <v>9.9999999999999995E-7</v>
      </c>
      <c r="AM4" s="45">
        <v>9.9999999999999995E-7</v>
      </c>
      <c r="AN4" s="45">
        <v>9.9999999999999995E-7</v>
      </c>
      <c r="AO4" s="45">
        <v>9.9999999999999995E-7</v>
      </c>
      <c r="AP4" s="45">
        <v>2.0999999999999999E-5</v>
      </c>
      <c r="AQ4" s="45">
        <v>2.0999999999999999E-5</v>
      </c>
      <c r="AR4" s="45">
        <v>2.0999999999999999E-5</v>
      </c>
      <c r="AS4" s="45">
        <v>2.0999999999999999E-5</v>
      </c>
      <c r="AT4" s="45">
        <v>2.0999999999999999E-5</v>
      </c>
      <c r="AU4" s="45">
        <v>4.8999999999999998E-5</v>
      </c>
      <c r="AV4" s="45">
        <v>4.8999999999999998E-5</v>
      </c>
      <c r="AW4" s="45">
        <v>4.8999999999999998E-5</v>
      </c>
      <c r="AX4" s="45">
        <v>4.8999999999999998E-5</v>
      </c>
      <c r="AY4" s="45">
        <v>4.8999999999999998E-5</v>
      </c>
      <c r="AZ4" s="45">
        <v>8.5000000000000006E-5</v>
      </c>
      <c r="BA4" s="45">
        <v>8.5000000000000006E-5</v>
      </c>
      <c r="BB4" s="45">
        <v>8.5000000000000006E-5</v>
      </c>
      <c r="BC4" s="45">
        <v>8.5000000000000006E-5</v>
      </c>
      <c r="BD4" s="45">
        <v>8.5000000000000006E-5</v>
      </c>
      <c r="BE4" s="45">
        <v>1.27E-4</v>
      </c>
      <c r="BF4" s="45">
        <v>1.27E-4</v>
      </c>
      <c r="BG4" s="45">
        <v>1.27E-4</v>
      </c>
      <c r="BH4" s="45">
        <v>1.27E-4</v>
      </c>
      <c r="BI4" s="45">
        <v>1.27E-4</v>
      </c>
      <c r="BJ4" s="45">
        <v>1.66E-4</v>
      </c>
      <c r="BK4" s="45">
        <v>1.66E-4</v>
      </c>
      <c r="BL4" s="45">
        <v>1.66E-4</v>
      </c>
      <c r="BM4" s="45">
        <v>1.66E-4</v>
      </c>
      <c r="BN4" s="45">
        <v>1.66E-4</v>
      </c>
      <c r="BO4" s="45">
        <v>2.0100000000000001E-4</v>
      </c>
      <c r="BP4" s="45">
        <v>2.0100000000000001E-4</v>
      </c>
      <c r="BQ4" s="45">
        <v>2.0100000000000001E-4</v>
      </c>
      <c r="BR4" s="45">
        <v>2.0100000000000001E-4</v>
      </c>
      <c r="BS4" s="45">
        <v>2.0100000000000001E-4</v>
      </c>
      <c r="BT4" s="45">
        <v>2.1499999999999999E-4</v>
      </c>
      <c r="BU4" s="45">
        <v>2.1499999999999999E-4</v>
      </c>
      <c r="BV4" s="45">
        <v>2.1499999999999999E-4</v>
      </c>
      <c r="BW4" s="45">
        <v>2.1499999999999999E-4</v>
      </c>
      <c r="BX4" s="45">
        <v>2.1499999999999999E-4</v>
      </c>
      <c r="BY4" s="45">
        <v>2.1100000000000001E-4</v>
      </c>
      <c r="BZ4" s="45">
        <v>2.1100000000000001E-4</v>
      </c>
      <c r="CA4" s="45">
        <v>2.1100000000000001E-4</v>
      </c>
      <c r="CB4" s="45">
        <v>2.1100000000000001E-4</v>
      </c>
      <c r="CC4" s="45">
        <v>2.1100000000000001E-4</v>
      </c>
      <c r="CD4" s="45">
        <v>2.1100000000000001E-4</v>
      </c>
      <c r="CE4" s="45">
        <v>2.1100000000000001E-4</v>
      </c>
      <c r="CF4" s="45">
        <v>2.1100000000000001E-4</v>
      </c>
      <c r="CG4" s="45">
        <v>2.1100000000000001E-4</v>
      </c>
      <c r="CH4" s="45">
        <v>2.1100000000000001E-4</v>
      </c>
      <c r="CI4" s="45">
        <v>2.1100000000000001E-4</v>
      </c>
      <c r="CJ4" s="45">
        <v>2.1100000000000001E-4</v>
      </c>
      <c r="CK4" s="45">
        <v>2.1100000000000001E-4</v>
      </c>
      <c r="CL4" s="45">
        <v>2.1100000000000001E-4</v>
      </c>
      <c r="CM4" s="45">
        <v>2.1100000000000001E-4</v>
      </c>
      <c r="CN4" s="45">
        <v>2.1100000000000001E-4</v>
      </c>
      <c r="CO4" s="45">
        <v>2.1100000000000001E-4</v>
      </c>
      <c r="CP4" s="45">
        <v>2.1100000000000001E-4</v>
      </c>
      <c r="CQ4" s="45">
        <v>2.1100000000000001E-4</v>
      </c>
      <c r="CR4" s="45">
        <v>2.1100000000000001E-4</v>
      </c>
      <c r="CS4" s="45">
        <v>2.1100000000000001E-4</v>
      </c>
      <c r="CT4" s="45">
        <v>2.1100000000000001E-4</v>
      </c>
      <c r="CU4" s="45">
        <v>2.1100000000000001E-4</v>
      </c>
      <c r="CV4" s="45">
        <v>2.1100000000000001E-4</v>
      </c>
      <c r="CW4" s="45">
        <v>2.1100000000000001E-4</v>
      </c>
      <c r="CX4" s="45">
        <v>2.1100000000000001E-4</v>
      </c>
    </row>
    <row r="5" spans="1:102" ht="14.25" customHeight="1" x14ac:dyDescent="0.3">
      <c r="A5" s="45" t="s">
        <v>121</v>
      </c>
      <c r="B5" s="45">
        <v>0</v>
      </c>
      <c r="C5" s="45">
        <v>0</v>
      </c>
      <c r="D5" s="45">
        <v>0</v>
      </c>
      <c r="E5" s="45">
        <v>0</v>
      </c>
      <c r="F5" s="45">
        <v>0</v>
      </c>
      <c r="G5" s="45">
        <v>0</v>
      </c>
      <c r="H5" s="45">
        <v>0</v>
      </c>
      <c r="I5" s="45">
        <v>0</v>
      </c>
      <c r="J5" s="45">
        <v>0</v>
      </c>
      <c r="K5" s="45">
        <v>0</v>
      </c>
      <c r="L5" s="45">
        <v>0</v>
      </c>
      <c r="M5" s="45">
        <v>0</v>
      </c>
      <c r="N5" s="45">
        <v>0</v>
      </c>
      <c r="O5" s="45">
        <v>0</v>
      </c>
      <c r="P5" s="45">
        <v>0</v>
      </c>
      <c r="Q5" s="45">
        <v>1.7E-5</v>
      </c>
      <c r="R5" s="45">
        <v>1.7E-5</v>
      </c>
      <c r="S5" s="45">
        <v>1.7E-5</v>
      </c>
      <c r="T5" s="45">
        <v>1.7E-5</v>
      </c>
      <c r="U5" s="45">
        <v>1.7E-5</v>
      </c>
      <c r="V5" s="45">
        <v>1.7E-5</v>
      </c>
      <c r="W5" s="45">
        <v>1.7E-5</v>
      </c>
      <c r="X5" s="45">
        <v>1.7E-5</v>
      </c>
      <c r="Y5" s="45">
        <v>1.7E-5</v>
      </c>
      <c r="Z5" s="45">
        <v>1.7E-5</v>
      </c>
      <c r="AA5" s="45">
        <v>1.7E-5</v>
      </c>
      <c r="AB5" s="45">
        <v>1.7E-5</v>
      </c>
      <c r="AC5" s="45">
        <v>1.7E-5</v>
      </c>
      <c r="AD5" s="45">
        <v>1.7E-5</v>
      </c>
      <c r="AE5" s="45">
        <v>1.7E-5</v>
      </c>
      <c r="AF5" s="45">
        <v>1.7E-5</v>
      </c>
      <c r="AG5" s="45">
        <v>1.7E-5</v>
      </c>
      <c r="AH5" s="45">
        <v>1.7E-5</v>
      </c>
      <c r="AI5" s="45">
        <v>1.7E-5</v>
      </c>
      <c r="AJ5" s="45">
        <v>1.7E-5</v>
      </c>
      <c r="AK5" s="45">
        <v>1.7E-5</v>
      </c>
      <c r="AL5" s="45">
        <v>1.7E-5</v>
      </c>
      <c r="AM5" s="45">
        <v>1.7E-5</v>
      </c>
      <c r="AN5" s="45">
        <v>1.7E-5</v>
      </c>
      <c r="AO5" s="45">
        <v>1.7E-5</v>
      </c>
      <c r="AP5" s="45">
        <v>6.0000000000000002E-5</v>
      </c>
      <c r="AQ5" s="45">
        <v>6.0000000000000002E-5</v>
      </c>
      <c r="AR5" s="45">
        <v>6.0000000000000002E-5</v>
      </c>
      <c r="AS5" s="45">
        <v>6.0000000000000002E-5</v>
      </c>
      <c r="AT5" s="45">
        <v>6.0000000000000002E-5</v>
      </c>
      <c r="AU5" s="45">
        <v>7.7999999999999999E-5</v>
      </c>
      <c r="AV5" s="45">
        <v>7.7999999999999999E-5</v>
      </c>
      <c r="AW5" s="45">
        <v>7.7999999999999999E-5</v>
      </c>
      <c r="AX5" s="45">
        <v>7.7999999999999999E-5</v>
      </c>
      <c r="AY5" s="45">
        <v>7.7999999999999999E-5</v>
      </c>
      <c r="AZ5" s="45">
        <v>9.7999999999999997E-5</v>
      </c>
      <c r="BA5" s="45">
        <v>9.7999999999999997E-5</v>
      </c>
      <c r="BB5" s="45">
        <v>9.7999999999999997E-5</v>
      </c>
      <c r="BC5" s="45">
        <v>9.7999999999999997E-5</v>
      </c>
      <c r="BD5" s="45">
        <v>9.7999999999999997E-5</v>
      </c>
      <c r="BE5" s="45">
        <v>1.11E-4</v>
      </c>
      <c r="BF5" s="45">
        <v>1.11E-4</v>
      </c>
      <c r="BG5" s="45">
        <v>1.11E-4</v>
      </c>
      <c r="BH5" s="45">
        <v>1.11E-4</v>
      </c>
      <c r="BI5" s="45">
        <v>1.11E-4</v>
      </c>
      <c r="BJ5" s="45">
        <v>1.1400000000000001E-4</v>
      </c>
      <c r="BK5" s="45">
        <v>1.1400000000000001E-4</v>
      </c>
      <c r="BL5" s="45">
        <v>1.1400000000000001E-4</v>
      </c>
      <c r="BM5" s="45">
        <v>1.1400000000000001E-4</v>
      </c>
      <c r="BN5" s="45">
        <v>1.1400000000000001E-4</v>
      </c>
      <c r="BO5" s="45">
        <v>1.15E-4</v>
      </c>
      <c r="BP5" s="45">
        <v>1.15E-4</v>
      </c>
      <c r="BQ5" s="45">
        <v>1.15E-4</v>
      </c>
      <c r="BR5" s="45">
        <v>1.15E-4</v>
      </c>
      <c r="BS5" s="45">
        <v>1.15E-4</v>
      </c>
      <c r="BT5" s="45">
        <v>1.35E-4</v>
      </c>
      <c r="BU5" s="45">
        <v>1.35E-4</v>
      </c>
      <c r="BV5" s="45">
        <v>1.35E-4</v>
      </c>
      <c r="BW5" s="45">
        <v>1.35E-4</v>
      </c>
      <c r="BX5" s="45">
        <v>1.35E-4</v>
      </c>
      <c r="BY5" s="45">
        <v>1.63E-4</v>
      </c>
      <c r="BZ5" s="45">
        <v>1.63E-4</v>
      </c>
      <c r="CA5" s="45">
        <v>1.63E-4</v>
      </c>
      <c r="CB5" s="45">
        <v>1.63E-4</v>
      </c>
      <c r="CC5" s="45">
        <v>1.63E-4</v>
      </c>
      <c r="CD5" s="45">
        <v>1.63E-4</v>
      </c>
      <c r="CE5" s="45">
        <v>1.63E-4</v>
      </c>
      <c r="CF5" s="45">
        <v>1.63E-4</v>
      </c>
      <c r="CG5" s="45">
        <v>1.63E-4</v>
      </c>
      <c r="CH5" s="45">
        <v>1.63E-4</v>
      </c>
      <c r="CI5" s="45">
        <v>1.63E-4</v>
      </c>
      <c r="CJ5" s="45">
        <v>1.63E-4</v>
      </c>
      <c r="CK5" s="45">
        <v>1.63E-4</v>
      </c>
      <c r="CL5" s="45">
        <v>1.63E-4</v>
      </c>
      <c r="CM5" s="45">
        <v>1.63E-4</v>
      </c>
      <c r="CN5" s="45">
        <v>1.63E-4</v>
      </c>
      <c r="CO5" s="45">
        <v>1.63E-4</v>
      </c>
      <c r="CP5" s="45">
        <v>1.63E-4</v>
      </c>
      <c r="CQ5" s="45">
        <v>1.63E-4</v>
      </c>
      <c r="CR5" s="45">
        <v>1.63E-4</v>
      </c>
      <c r="CS5" s="45">
        <v>1.63E-4</v>
      </c>
      <c r="CT5" s="45">
        <v>1.63E-4</v>
      </c>
      <c r="CU5" s="45">
        <v>1.63E-4</v>
      </c>
      <c r="CV5" s="45">
        <v>1.63E-4</v>
      </c>
      <c r="CW5" s="45">
        <v>1.63E-4</v>
      </c>
      <c r="CX5" s="45">
        <v>1.63E-4</v>
      </c>
    </row>
    <row r="6" spans="1:102" ht="14.25" customHeight="1" x14ac:dyDescent="0.3">
      <c r="A6" s="45" t="s">
        <v>124</v>
      </c>
      <c r="B6" s="45">
        <v>0</v>
      </c>
      <c r="C6" s="45">
        <v>0</v>
      </c>
      <c r="D6" s="45">
        <v>0</v>
      </c>
      <c r="E6" s="45">
        <v>0</v>
      </c>
      <c r="F6" s="45">
        <v>0</v>
      </c>
      <c r="G6" s="45">
        <v>0</v>
      </c>
      <c r="H6" s="45">
        <v>0</v>
      </c>
      <c r="I6" s="45">
        <v>0</v>
      </c>
      <c r="J6" s="45">
        <v>0</v>
      </c>
      <c r="K6" s="45">
        <v>0</v>
      </c>
      <c r="L6" s="45">
        <v>0</v>
      </c>
      <c r="M6" s="45">
        <v>0</v>
      </c>
      <c r="N6" s="45">
        <v>0</v>
      </c>
      <c r="O6" s="45">
        <v>0</v>
      </c>
      <c r="P6" s="45">
        <v>0</v>
      </c>
      <c r="Q6" s="45">
        <v>6.0000000000000002E-5</v>
      </c>
      <c r="R6" s="45">
        <v>6.0000000000000002E-5</v>
      </c>
      <c r="S6" s="45">
        <v>6.0000000000000002E-5</v>
      </c>
      <c r="T6" s="45">
        <v>6.0000000000000002E-5</v>
      </c>
      <c r="U6" s="45">
        <v>6.0000000000000002E-5</v>
      </c>
      <c r="V6" s="45">
        <v>6.0000000000000002E-5</v>
      </c>
      <c r="W6" s="45">
        <v>6.0000000000000002E-5</v>
      </c>
      <c r="X6" s="45">
        <v>6.0000000000000002E-5</v>
      </c>
      <c r="Y6" s="45">
        <v>6.0000000000000002E-5</v>
      </c>
      <c r="Z6" s="45">
        <v>6.0000000000000002E-5</v>
      </c>
      <c r="AA6" s="45">
        <v>6.0000000000000002E-5</v>
      </c>
      <c r="AB6" s="45">
        <v>6.0000000000000002E-5</v>
      </c>
      <c r="AC6" s="45">
        <v>6.0000000000000002E-5</v>
      </c>
      <c r="AD6" s="45">
        <v>6.0000000000000002E-5</v>
      </c>
      <c r="AE6" s="45">
        <v>6.0000000000000002E-5</v>
      </c>
      <c r="AF6" s="45">
        <v>6.0000000000000002E-5</v>
      </c>
      <c r="AG6" s="45">
        <v>6.0000000000000002E-5</v>
      </c>
      <c r="AH6" s="45">
        <v>6.0000000000000002E-5</v>
      </c>
      <c r="AI6" s="45">
        <v>6.0000000000000002E-5</v>
      </c>
      <c r="AJ6" s="45">
        <v>6.0000000000000002E-5</v>
      </c>
      <c r="AK6" s="45">
        <v>6.0000000000000002E-5</v>
      </c>
      <c r="AL6" s="45">
        <v>6.0000000000000002E-5</v>
      </c>
      <c r="AM6" s="45">
        <v>6.0000000000000002E-5</v>
      </c>
      <c r="AN6" s="45">
        <v>6.0000000000000002E-5</v>
      </c>
      <c r="AO6" s="45">
        <v>6.0000000000000002E-5</v>
      </c>
      <c r="AP6" s="45">
        <v>2.61E-4</v>
      </c>
      <c r="AQ6" s="45">
        <v>2.61E-4</v>
      </c>
      <c r="AR6" s="45">
        <v>2.61E-4</v>
      </c>
      <c r="AS6" s="45">
        <v>2.61E-4</v>
      </c>
      <c r="AT6" s="45">
        <v>2.61E-4</v>
      </c>
      <c r="AU6" s="45">
        <v>3.79E-4</v>
      </c>
      <c r="AV6" s="45">
        <v>3.79E-4</v>
      </c>
      <c r="AW6" s="45">
        <v>3.79E-4</v>
      </c>
      <c r="AX6" s="45">
        <v>3.79E-4</v>
      </c>
      <c r="AY6" s="45">
        <v>3.79E-4</v>
      </c>
      <c r="AZ6" s="45">
        <v>5.0299999999999997E-4</v>
      </c>
      <c r="BA6" s="45">
        <v>5.0299999999999997E-4</v>
      </c>
      <c r="BB6" s="45">
        <v>5.0299999999999997E-4</v>
      </c>
      <c r="BC6" s="45">
        <v>5.0299999999999997E-4</v>
      </c>
      <c r="BD6" s="45">
        <v>5.0299999999999997E-4</v>
      </c>
      <c r="BE6" s="45">
        <v>6.2600000000000004E-4</v>
      </c>
      <c r="BF6" s="45">
        <v>6.2600000000000004E-4</v>
      </c>
      <c r="BG6" s="45">
        <v>6.2600000000000004E-4</v>
      </c>
      <c r="BH6" s="45">
        <v>6.2600000000000004E-4</v>
      </c>
      <c r="BI6" s="45">
        <v>6.2600000000000004E-4</v>
      </c>
      <c r="BJ6" s="45">
        <v>7.5100000000000004E-4</v>
      </c>
      <c r="BK6" s="45">
        <v>7.5100000000000004E-4</v>
      </c>
      <c r="BL6" s="45">
        <v>7.5100000000000004E-4</v>
      </c>
      <c r="BM6" s="45">
        <v>7.5100000000000004E-4</v>
      </c>
      <c r="BN6" s="45">
        <v>7.5100000000000004E-4</v>
      </c>
      <c r="BO6" s="45">
        <v>8.8500000000000004E-4</v>
      </c>
      <c r="BP6" s="45">
        <v>8.8500000000000004E-4</v>
      </c>
      <c r="BQ6" s="45">
        <v>8.8500000000000004E-4</v>
      </c>
      <c r="BR6" s="45">
        <v>8.8500000000000004E-4</v>
      </c>
      <c r="BS6" s="45">
        <v>8.8500000000000004E-4</v>
      </c>
      <c r="BT6" s="45">
        <v>1.029E-3</v>
      </c>
      <c r="BU6" s="45">
        <v>1.029E-3</v>
      </c>
      <c r="BV6" s="45">
        <v>1.029E-3</v>
      </c>
      <c r="BW6" s="45">
        <v>1.029E-3</v>
      </c>
      <c r="BX6" s="45">
        <v>1.029E-3</v>
      </c>
      <c r="BY6" s="45">
        <v>1.176E-3</v>
      </c>
      <c r="BZ6" s="45">
        <v>1.176E-3</v>
      </c>
      <c r="CA6" s="45">
        <v>1.176E-3</v>
      </c>
      <c r="CB6" s="45">
        <v>1.176E-3</v>
      </c>
      <c r="CC6" s="45">
        <v>1.176E-3</v>
      </c>
      <c r="CD6" s="45">
        <v>1.176E-3</v>
      </c>
      <c r="CE6" s="45">
        <v>1.176E-3</v>
      </c>
      <c r="CF6" s="45">
        <v>1.176E-3</v>
      </c>
      <c r="CG6" s="45">
        <v>1.176E-3</v>
      </c>
      <c r="CH6" s="45">
        <v>1.176E-3</v>
      </c>
      <c r="CI6" s="45">
        <v>1.176E-3</v>
      </c>
      <c r="CJ6" s="45">
        <v>1.176E-3</v>
      </c>
      <c r="CK6" s="45">
        <v>1.176E-3</v>
      </c>
      <c r="CL6" s="45">
        <v>1.176E-3</v>
      </c>
      <c r="CM6" s="45">
        <v>1.176E-3</v>
      </c>
      <c r="CN6" s="45">
        <v>1.176E-3</v>
      </c>
      <c r="CO6" s="45">
        <v>1.176E-3</v>
      </c>
      <c r="CP6" s="45">
        <v>1.176E-3</v>
      </c>
      <c r="CQ6" s="45">
        <v>1.176E-3</v>
      </c>
      <c r="CR6" s="45">
        <v>1.176E-3</v>
      </c>
      <c r="CS6" s="45">
        <v>1.176E-3</v>
      </c>
      <c r="CT6" s="45">
        <v>1.176E-3</v>
      </c>
      <c r="CU6" s="45">
        <v>1.176E-3</v>
      </c>
      <c r="CV6" s="45">
        <v>1.176E-3</v>
      </c>
      <c r="CW6" s="45">
        <v>1.176E-3</v>
      </c>
      <c r="CX6" s="45">
        <v>1.176E-3</v>
      </c>
    </row>
    <row r="7" spans="1:102" ht="14.25" customHeight="1" x14ac:dyDescent="0.3">
      <c r="A7" s="45" t="s">
        <v>128</v>
      </c>
      <c r="B7" s="45">
        <v>0</v>
      </c>
      <c r="C7" s="45">
        <v>0</v>
      </c>
      <c r="D7" s="45">
        <v>0</v>
      </c>
      <c r="E7" s="45">
        <v>0</v>
      </c>
      <c r="F7" s="45">
        <v>0</v>
      </c>
      <c r="G7" s="45">
        <v>0</v>
      </c>
      <c r="H7" s="45">
        <v>0</v>
      </c>
      <c r="I7" s="45">
        <v>0</v>
      </c>
      <c r="J7" s="45">
        <v>0</v>
      </c>
      <c r="K7" s="45">
        <v>0</v>
      </c>
      <c r="L7" s="45">
        <v>0</v>
      </c>
      <c r="M7" s="45">
        <v>0</v>
      </c>
      <c r="N7" s="45">
        <v>0</v>
      </c>
      <c r="O7" s="45">
        <v>0</v>
      </c>
      <c r="P7" s="45">
        <v>0</v>
      </c>
      <c r="Q7" s="45">
        <v>2.3E-5</v>
      </c>
      <c r="R7" s="45">
        <v>2.3E-5</v>
      </c>
      <c r="S7" s="45">
        <v>2.3E-5</v>
      </c>
      <c r="T7" s="45">
        <v>2.3E-5</v>
      </c>
      <c r="U7" s="45">
        <v>2.3E-5</v>
      </c>
      <c r="V7" s="45">
        <v>2.3E-5</v>
      </c>
      <c r="W7" s="45">
        <v>2.3E-5</v>
      </c>
      <c r="X7" s="45">
        <v>2.3E-5</v>
      </c>
      <c r="Y7" s="45">
        <v>2.3E-5</v>
      </c>
      <c r="Z7" s="45">
        <v>2.3E-5</v>
      </c>
      <c r="AA7" s="45">
        <v>2.3E-5</v>
      </c>
      <c r="AB7" s="45">
        <v>2.3E-5</v>
      </c>
      <c r="AC7" s="45">
        <v>2.3E-5</v>
      </c>
      <c r="AD7" s="45">
        <v>2.3E-5</v>
      </c>
      <c r="AE7" s="45">
        <v>2.3E-5</v>
      </c>
      <c r="AF7" s="45">
        <v>2.3E-5</v>
      </c>
      <c r="AG7" s="45">
        <v>2.3E-5</v>
      </c>
      <c r="AH7" s="45">
        <v>2.3E-5</v>
      </c>
      <c r="AI7" s="45">
        <v>2.3E-5</v>
      </c>
      <c r="AJ7" s="45">
        <v>2.3E-5</v>
      </c>
      <c r="AK7" s="45">
        <v>2.3E-5</v>
      </c>
      <c r="AL7" s="45">
        <v>2.3E-5</v>
      </c>
      <c r="AM7" s="45">
        <v>2.3E-5</v>
      </c>
      <c r="AN7" s="45">
        <v>2.3E-5</v>
      </c>
      <c r="AO7" s="45">
        <v>2.3E-5</v>
      </c>
      <c r="AP7" s="45">
        <v>9.2E-5</v>
      </c>
      <c r="AQ7" s="45">
        <v>9.2E-5</v>
      </c>
      <c r="AR7" s="45">
        <v>9.2E-5</v>
      </c>
      <c r="AS7" s="45">
        <v>9.2E-5</v>
      </c>
      <c r="AT7" s="45">
        <v>9.2E-5</v>
      </c>
      <c r="AU7" s="45">
        <v>1.18E-4</v>
      </c>
      <c r="AV7" s="45">
        <v>1.18E-4</v>
      </c>
      <c r="AW7" s="45">
        <v>1.18E-4</v>
      </c>
      <c r="AX7" s="45">
        <v>1.18E-4</v>
      </c>
      <c r="AY7" s="45">
        <v>1.18E-4</v>
      </c>
      <c r="AZ7" s="45">
        <v>1.3899999999999999E-4</v>
      </c>
      <c r="BA7" s="45">
        <v>1.3899999999999999E-4</v>
      </c>
      <c r="BB7" s="45">
        <v>1.3899999999999999E-4</v>
      </c>
      <c r="BC7" s="45">
        <v>1.3899999999999999E-4</v>
      </c>
      <c r="BD7" s="45">
        <v>1.3899999999999999E-4</v>
      </c>
      <c r="BE7" s="45">
        <v>1.5799999999999999E-4</v>
      </c>
      <c r="BF7" s="45">
        <v>1.5799999999999999E-4</v>
      </c>
      <c r="BG7" s="45">
        <v>1.5799999999999999E-4</v>
      </c>
      <c r="BH7" s="45">
        <v>1.5799999999999999E-4</v>
      </c>
      <c r="BI7" s="45">
        <v>1.5799999999999999E-4</v>
      </c>
      <c r="BJ7" s="45">
        <v>1.75E-4</v>
      </c>
      <c r="BK7" s="45">
        <v>1.75E-4</v>
      </c>
      <c r="BL7" s="45">
        <v>1.75E-4</v>
      </c>
      <c r="BM7" s="45">
        <v>1.75E-4</v>
      </c>
      <c r="BN7" s="45">
        <v>1.75E-4</v>
      </c>
      <c r="BO7" s="45">
        <v>2.1000000000000001E-4</v>
      </c>
      <c r="BP7" s="45">
        <v>2.1000000000000001E-4</v>
      </c>
      <c r="BQ7" s="45">
        <v>2.1000000000000001E-4</v>
      </c>
      <c r="BR7" s="45">
        <v>2.1000000000000001E-4</v>
      </c>
      <c r="BS7" s="45">
        <v>2.1000000000000001E-4</v>
      </c>
      <c r="BT7" s="45">
        <v>2.6400000000000002E-4</v>
      </c>
      <c r="BU7" s="45">
        <v>2.6400000000000002E-4</v>
      </c>
      <c r="BV7" s="45">
        <v>2.6400000000000002E-4</v>
      </c>
      <c r="BW7" s="45">
        <v>2.6400000000000002E-4</v>
      </c>
      <c r="BX7" s="45">
        <v>2.6400000000000002E-4</v>
      </c>
      <c r="BY7" s="45">
        <v>2.9599999999999998E-4</v>
      </c>
      <c r="BZ7" s="45">
        <v>2.9599999999999998E-4</v>
      </c>
      <c r="CA7" s="45">
        <v>2.9599999999999998E-4</v>
      </c>
      <c r="CB7" s="45">
        <v>2.9599999999999998E-4</v>
      </c>
      <c r="CC7" s="45">
        <v>2.9599999999999998E-4</v>
      </c>
      <c r="CD7" s="45">
        <v>2.9599999999999998E-4</v>
      </c>
      <c r="CE7" s="45">
        <v>2.9599999999999998E-4</v>
      </c>
      <c r="CF7" s="45">
        <v>2.9599999999999998E-4</v>
      </c>
      <c r="CG7" s="45">
        <v>2.9599999999999998E-4</v>
      </c>
      <c r="CH7" s="45">
        <v>2.9599999999999998E-4</v>
      </c>
      <c r="CI7" s="45">
        <v>2.9599999999999998E-4</v>
      </c>
      <c r="CJ7" s="45">
        <v>2.9599999999999998E-4</v>
      </c>
      <c r="CK7" s="45">
        <v>2.9599999999999998E-4</v>
      </c>
      <c r="CL7" s="45">
        <v>2.9599999999999998E-4</v>
      </c>
      <c r="CM7" s="45">
        <v>2.9599999999999998E-4</v>
      </c>
      <c r="CN7" s="45">
        <v>2.9599999999999998E-4</v>
      </c>
      <c r="CO7" s="45">
        <v>2.9599999999999998E-4</v>
      </c>
      <c r="CP7" s="45">
        <v>2.9599999999999998E-4</v>
      </c>
      <c r="CQ7" s="45">
        <v>2.9599999999999998E-4</v>
      </c>
      <c r="CR7" s="45">
        <v>2.9599999999999998E-4</v>
      </c>
      <c r="CS7" s="45">
        <v>2.9599999999999998E-4</v>
      </c>
      <c r="CT7" s="45">
        <v>2.9599999999999998E-4</v>
      </c>
      <c r="CU7" s="45">
        <v>2.9599999999999998E-4</v>
      </c>
      <c r="CV7" s="45">
        <v>2.9599999999999998E-4</v>
      </c>
      <c r="CW7" s="45">
        <v>2.9599999999999998E-4</v>
      </c>
      <c r="CX7" s="45">
        <v>2.9599999999999998E-4</v>
      </c>
    </row>
    <row r="8" spans="1:102" ht="14.25" customHeight="1" x14ac:dyDescent="0.3">
      <c r="A8" s="45" t="s">
        <v>2</v>
      </c>
      <c r="B8" s="45">
        <v>0</v>
      </c>
      <c r="C8" s="45">
        <v>0</v>
      </c>
      <c r="D8" s="45">
        <v>0</v>
      </c>
      <c r="E8" s="45">
        <v>0</v>
      </c>
      <c r="F8" s="45">
        <v>0</v>
      </c>
      <c r="G8" s="45">
        <v>0</v>
      </c>
      <c r="H8" s="45">
        <v>0</v>
      </c>
      <c r="I8" s="45">
        <v>0</v>
      </c>
      <c r="J8" s="45">
        <v>0</v>
      </c>
      <c r="K8" s="45">
        <v>0</v>
      </c>
      <c r="L8" s="45">
        <v>0</v>
      </c>
      <c r="M8" s="45">
        <v>0</v>
      </c>
      <c r="N8" s="45">
        <v>0</v>
      </c>
      <c r="O8" s="45">
        <v>0</v>
      </c>
      <c r="P8" s="45">
        <v>0</v>
      </c>
      <c r="Q8" s="45">
        <v>3.8999999999999999E-5</v>
      </c>
      <c r="R8" s="45">
        <v>3.8999999999999999E-5</v>
      </c>
      <c r="S8" s="45">
        <v>3.8999999999999999E-5</v>
      </c>
      <c r="T8" s="45">
        <v>3.8999999999999999E-5</v>
      </c>
      <c r="U8" s="45">
        <v>3.8999999999999999E-5</v>
      </c>
      <c r="V8" s="45">
        <v>3.8999999999999999E-5</v>
      </c>
      <c r="W8" s="45">
        <v>3.8999999999999999E-5</v>
      </c>
      <c r="X8" s="45">
        <v>3.8999999999999999E-5</v>
      </c>
      <c r="Y8" s="45">
        <v>3.8999999999999999E-5</v>
      </c>
      <c r="Z8" s="45">
        <v>3.8999999999999999E-5</v>
      </c>
      <c r="AA8" s="45">
        <v>3.8999999999999999E-5</v>
      </c>
      <c r="AB8" s="45">
        <v>3.8999999999999999E-5</v>
      </c>
      <c r="AC8" s="45">
        <v>3.8999999999999999E-5</v>
      </c>
      <c r="AD8" s="45">
        <v>3.8999999999999999E-5</v>
      </c>
      <c r="AE8" s="45">
        <v>3.8999999999999999E-5</v>
      </c>
      <c r="AF8" s="45">
        <v>3.8999999999999999E-5</v>
      </c>
      <c r="AG8" s="45">
        <v>3.8999999999999999E-5</v>
      </c>
      <c r="AH8" s="45">
        <v>3.8999999999999999E-5</v>
      </c>
      <c r="AI8" s="45">
        <v>3.8999999999999999E-5</v>
      </c>
      <c r="AJ8" s="45">
        <v>3.8999999999999999E-5</v>
      </c>
      <c r="AK8" s="45">
        <v>3.8999999999999999E-5</v>
      </c>
      <c r="AL8" s="45">
        <v>3.8999999999999999E-5</v>
      </c>
      <c r="AM8" s="45">
        <v>3.8999999999999999E-5</v>
      </c>
      <c r="AN8" s="45">
        <v>3.8999999999999999E-5</v>
      </c>
      <c r="AO8" s="45">
        <v>3.8999999999999999E-5</v>
      </c>
      <c r="AP8" s="45">
        <v>1.5100000000000001E-4</v>
      </c>
      <c r="AQ8" s="45">
        <v>1.5100000000000001E-4</v>
      </c>
      <c r="AR8" s="45">
        <v>1.5100000000000001E-4</v>
      </c>
      <c r="AS8" s="45">
        <v>1.5100000000000001E-4</v>
      </c>
      <c r="AT8" s="45">
        <v>1.5100000000000001E-4</v>
      </c>
      <c r="AU8" s="45">
        <v>1.9599999999999999E-4</v>
      </c>
      <c r="AV8" s="45">
        <v>1.9599999999999999E-4</v>
      </c>
      <c r="AW8" s="45">
        <v>1.9599999999999999E-4</v>
      </c>
      <c r="AX8" s="45">
        <v>1.9599999999999999E-4</v>
      </c>
      <c r="AY8" s="45">
        <v>1.9599999999999999E-4</v>
      </c>
      <c r="AZ8" s="45">
        <v>2.2599999999999999E-4</v>
      </c>
      <c r="BA8" s="45">
        <v>2.2599999999999999E-4</v>
      </c>
      <c r="BB8" s="45">
        <v>2.2599999999999999E-4</v>
      </c>
      <c r="BC8" s="45">
        <v>2.2599999999999999E-4</v>
      </c>
      <c r="BD8" s="45">
        <v>2.2599999999999999E-4</v>
      </c>
      <c r="BE8" s="45">
        <v>2.3800000000000001E-4</v>
      </c>
      <c r="BF8" s="45">
        <v>2.3800000000000001E-4</v>
      </c>
      <c r="BG8" s="45">
        <v>2.3800000000000001E-4</v>
      </c>
      <c r="BH8" s="45">
        <v>2.3800000000000001E-4</v>
      </c>
      <c r="BI8" s="45">
        <v>2.3800000000000001E-4</v>
      </c>
      <c r="BJ8" s="45">
        <v>2.3499999999999999E-4</v>
      </c>
      <c r="BK8" s="45">
        <v>2.3499999999999999E-4</v>
      </c>
      <c r="BL8" s="45">
        <v>2.3499999999999999E-4</v>
      </c>
      <c r="BM8" s="45">
        <v>2.3499999999999999E-4</v>
      </c>
      <c r="BN8" s="45">
        <v>2.3499999999999999E-4</v>
      </c>
      <c r="BO8" s="45">
        <v>2.43E-4</v>
      </c>
      <c r="BP8" s="45">
        <v>2.43E-4</v>
      </c>
      <c r="BQ8" s="45">
        <v>2.43E-4</v>
      </c>
      <c r="BR8" s="45">
        <v>2.43E-4</v>
      </c>
      <c r="BS8" s="45">
        <v>2.43E-4</v>
      </c>
      <c r="BT8" s="45">
        <v>2.5700000000000001E-4</v>
      </c>
      <c r="BU8" s="45">
        <v>2.5700000000000001E-4</v>
      </c>
      <c r="BV8" s="45">
        <v>2.5700000000000001E-4</v>
      </c>
      <c r="BW8" s="45">
        <v>2.5700000000000001E-4</v>
      </c>
      <c r="BX8" s="45">
        <v>2.5700000000000001E-4</v>
      </c>
      <c r="BY8" s="45">
        <v>2.7900000000000001E-4</v>
      </c>
      <c r="BZ8" s="45">
        <v>2.7900000000000001E-4</v>
      </c>
      <c r="CA8" s="45">
        <v>2.7900000000000001E-4</v>
      </c>
      <c r="CB8" s="45">
        <v>2.7900000000000001E-4</v>
      </c>
      <c r="CC8" s="45">
        <v>2.7900000000000001E-4</v>
      </c>
      <c r="CD8" s="45">
        <v>2.7900000000000001E-4</v>
      </c>
      <c r="CE8" s="45">
        <v>2.7900000000000001E-4</v>
      </c>
      <c r="CF8" s="45">
        <v>2.7900000000000001E-4</v>
      </c>
      <c r="CG8" s="45">
        <v>2.7900000000000001E-4</v>
      </c>
      <c r="CH8" s="45">
        <v>2.7900000000000001E-4</v>
      </c>
      <c r="CI8" s="45">
        <v>2.7900000000000001E-4</v>
      </c>
      <c r="CJ8" s="45">
        <v>2.7900000000000001E-4</v>
      </c>
      <c r="CK8" s="45">
        <v>2.7900000000000001E-4</v>
      </c>
      <c r="CL8" s="45">
        <v>2.7900000000000001E-4</v>
      </c>
      <c r="CM8" s="45">
        <v>2.7900000000000001E-4</v>
      </c>
      <c r="CN8" s="45">
        <v>2.7900000000000001E-4</v>
      </c>
      <c r="CO8" s="45">
        <v>2.7900000000000001E-4</v>
      </c>
      <c r="CP8" s="45">
        <v>2.7900000000000001E-4</v>
      </c>
      <c r="CQ8" s="45">
        <v>2.7900000000000001E-4</v>
      </c>
      <c r="CR8" s="45">
        <v>2.7900000000000001E-4</v>
      </c>
      <c r="CS8" s="45">
        <v>2.7900000000000001E-4</v>
      </c>
      <c r="CT8" s="45">
        <v>2.7900000000000001E-4</v>
      </c>
      <c r="CU8" s="45">
        <v>2.7900000000000001E-4</v>
      </c>
      <c r="CV8" s="45">
        <v>2.7900000000000001E-4</v>
      </c>
      <c r="CW8" s="45">
        <v>2.7900000000000001E-4</v>
      </c>
      <c r="CX8" s="45">
        <v>2.7900000000000001E-4</v>
      </c>
    </row>
    <row r="9" spans="1:102" ht="14.25" customHeight="1" x14ac:dyDescent="0.3">
      <c r="A9" s="45" t="s">
        <v>132</v>
      </c>
      <c r="B9" s="45">
        <v>0</v>
      </c>
      <c r="C9" s="45">
        <v>0</v>
      </c>
      <c r="D9" s="45">
        <v>0</v>
      </c>
      <c r="E9" s="45">
        <v>0</v>
      </c>
      <c r="F9" s="45">
        <v>0</v>
      </c>
      <c r="G9" s="45">
        <v>0</v>
      </c>
      <c r="H9" s="45">
        <v>0</v>
      </c>
      <c r="I9" s="45">
        <v>0</v>
      </c>
      <c r="J9" s="45">
        <v>0</v>
      </c>
      <c r="K9" s="45">
        <v>0</v>
      </c>
      <c r="L9" s="45">
        <v>0</v>
      </c>
      <c r="M9" s="45">
        <v>0</v>
      </c>
      <c r="N9" s="45">
        <v>0</v>
      </c>
      <c r="O9" s="45">
        <v>0</v>
      </c>
      <c r="P9" s="45">
        <v>0</v>
      </c>
      <c r="Q9" s="45">
        <v>2.5000000000000001E-5</v>
      </c>
      <c r="R9" s="45">
        <v>2.5000000000000001E-5</v>
      </c>
      <c r="S9" s="45">
        <v>2.5000000000000001E-5</v>
      </c>
      <c r="T9" s="45">
        <v>2.5000000000000001E-5</v>
      </c>
      <c r="U9" s="45">
        <v>2.5000000000000001E-5</v>
      </c>
      <c r="V9" s="45">
        <v>2.5000000000000001E-5</v>
      </c>
      <c r="W9" s="45">
        <v>2.5000000000000001E-5</v>
      </c>
      <c r="X9" s="45">
        <v>2.5000000000000001E-5</v>
      </c>
      <c r="Y9" s="45">
        <v>2.5000000000000001E-5</v>
      </c>
      <c r="Z9" s="45">
        <v>2.5000000000000001E-5</v>
      </c>
      <c r="AA9" s="45">
        <v>2.5000000000000001E-5</v>
      </c>
      <c r="AB9" s="45">
        <v>2.5000000000000001E-5</v>
      </c>
      <c r="AC9" s="45">
        <v>2.5000000000000001E-5</v>
      </c>
      <c r="AD9" s="45">
        <v>2.5000000000000001E-5</v>
      </c>
      <c r="AE9" s="45">
        <v>2.5000000000000001E-5</v>
      </c>
      <c r="AF9" s="45">
        <v>2.5000000000000001E-5</v>
      </c>
      <c r="AG9" s="45">
        <v>2.5000000000000001E-5</v>
      </c>
      <c r="AH9" s="45">
        <v>2.5000000000000001E-5</v>
      </c>
      <c r="AI9" s="45">
        <v>2.5000000000000001E-5</v>
      </c>
      <c r="AJ9" s="45">
        <v>2.5000000000000001E-5</v>
      </c>
      <c r="AK9" s="45">
        <v>2.5000000000000001E-5</v>
      </c>
      <c r="AL9" s="45">
        <v>2.5000000000000001E-5</v>
      </c>
      <c r="AM9" s="45">
        <v>2.5000000000000001E-5</v>
      </c>
      <c r="AN9" s="45">
        <v>2.5000000000000001E-5</v>
      </c>
      <c r="AO9" s="45">
        <v>2.5000000000000001E-5</v>
      </c>
      <c r="AP9" s="45">
        <v>1.34E-4</v>
      </c>
      <c r="AQ9" s="45">
        <v>1.34E-4</v>
      </c>
      <c r="AR9" s="45">
        <v>1.34E-4</v>
      </c>
      <c r="AS9" s="45">
        <v>1.34E-4</v>
      </c>
      <c r="AT9" s="45">
        <v>1.34E-4</v>
      </c>
      <c r="AU9" s="45">
        <v>1.5300000000000001E-4</v>
      </c>
      <c r="AV9" s="45">
        <v>1.5300000000000001E-4</v>
      </c>
      <c r="AW9" s="45">
        <v>1.5300000000000001E-4</v>
      </c>
      <c r="AX9" s="45">
        <v>1.5300000000000001E-4</v>
      </c>
      <c r="AY9" s="45">
        <v>1.5300000000000001E-4</v>
      </c>
      <c r="AZ9" s="45">
        <v>1.4799999999999999E-4</v>
      </c>
      <c r="BA9" s="45">
        <v>1.4799999999999999E-4</v>
      </c>
      <c r="BB9" s="45">
        <v>1.4799999999999999E-4</v>
      </c>
      <c r="BC9" s="45">
        <v>1.4799999999999999E-4</v>
      </c>
      <c r="BD9" s="45">
        <v>1.4799999999999999E-4</v>
      </c>
      <c r="BE9" s="45">
        <v>1.3300000000000001E-4</v>
      </c>
      <c r="BF9" s="45">
        <v>1.3300000000000001E-4</v>
      </c>
      <c r="BG9" s="45">
        <v>1.3300000000000001E-4</v>
      </c>
      <c r="BH9" s="45">
        <v>1.3300000000000001E-4</v>
      </c>
      <c r="BI9" s="45">
        <v>1.3300000000000001E-4</v>
      </c>
      <c r="BJ9" s="45">
        <v>1.2E-4</v>
      </c>
      <c r="BK9" s="45">
        <v>1.2E-4</v>
      </c>
      <c r="BL9" s="45">
        <v>1.2E-4</v>
      </c>
      <c r="BM9" s="45">
        <v>1.2E-4</v>
      </c>
      <c r="BN9" s="45">
        <v>1.2E-4</v>
      </c>
      <c r="BO9" s="45">
        <v>9.7999999999999997E-5</v>
      </c>
      <c r="BP9" s="45">
        <v>9.7999999999999997E-5</v>
      </c>
      <c r="BQ9" s="45">
        <v>9.7999999999999997E-5</v>
      </c>
      <c r="BR9" s="45">
        <v>9.7999999999999997E-5</v>
      </c>
      <c r="BS9" s="45">
        <v>9.7999999999999997E-5</v>
      </c>
      <c r="BT9" s="45">
        <v>1.0399999999999999E-4</v>
      </c>
      <c r="BU9" s="45">
        <v>1.0399999999999999E-4</v>
      </c>
      <c r="BV9" s="45">
        <v>1.0399999999999999E-4</v>
      </c>
      <c r="BW9" s="45">
        <v>1.0399999999999999E-4</v>
      </c>
      <c r="BX9" s="45">
        <v>1.0399999999999999E-4</v>
      </c>
      <c r="BY9" s="45">
        <v>1.3300000000000001E-4</v>
      </c>
      <c r="BZ9" s="45">
        <v>1.3300000000000001E-4</v>
      </c>
      <c r="CA9" s="45">
        <v>1.3300000000000001E-4</v>
      </c>
      <c r="CB9" s="45">
        <v>1.3300000000000001E-4</v>
      </c>
      <c r="CC9" s="45">
        <v>1.3300000000000001E-4</v>
      </c>
      <c r="CD9" s="45">
        <v>1.3300000000000001E-4</v>
      </c>
      <c r="CE9" s="45">
        <v>1.3300000000000001E-4</v>
      </c>
      <c r="CF9" s="45">
        <v>1.3300000000000001E-4</v>
      </c>
      <c r="CG9" s="45">
        <v>1.3300000000000001E-4</v>
      </c>
      <c r="CH9" s="45">
        <v>1.3300000000000001E-4</v>
      </c>
      <c r="CI9" s="45">
        <v>1.3300000000000001E-4</v>
      </c>
      <c r="CJ9" s="45">
        <v>1.3300000000000001E-4</v>
      </c>
      <c r="CK9" s="45">
        <v>1.3300000000000001E-4</v>
      </c>
      <c r="CL9" s="45">
        <v>1.3300000000000001E-4</v>
      </c>
      <c r="CM9" s="45">
        <v>1.3300000000000001E-4</v>
      </c>
      <c r="CN9" s="45">
        <v>1.3300000000000001E-4</v>
      </c>
      <c r="CO9" s="45">
        <v>1.3300000000000001E-4</v>
      </c>
      <c r="CP9" s="45">
        <v>1.3300000000000001E-4</v>
      </c>
      <c r="CQ9" s="45">
        <v>1.3300000000000001E-4</v>
      </c>
      <c r="CR9" s="45">
        <v>1.3300000000000001E-4</v>
      </c>
      <c r="CS9" s="45">
        <v>1.3300000000000001E-4</v>
      </c>
      <c r="CT9" s="45">
        <v>1.3300000000000001E-4</v>
      </c>
      <c r="CU9" s="45">
        <v>1.3300000000000001E-4</v>
      </c>
      <c r="CV9" s="45">
        <v>1.3300000000000001E-4</v>
      </c>
      <c r="CW9" s="45">
        <v>1.3300000000000001E-4</v>
      </c>
      <c r="CX9" s="45">
        <v>1.3300000000000001E-4</v>
      </c>
    </row>
    <row r="10" spans="1:102" ht="14.25" customHeight="1" x14ac:dyDescent="0.3">
      <c r="A10" s="45" t="s">
        <v>134</v>
      </c>
      <c r="B10" s="45">
        <v>0</v>
      </c>
      <c r="C10" s="45">
        <v>0</v>
      </c>
      <c r="D10" s="45">
        <v>0</v>
      </c>
      <c r="E10" s="45">
        <v>0</v>
      </c>
      <c r="F10" s="45">
        <v>0</v>
      </c>
      <c r="G10" s="45">
        <v>0</v>
      </c>
      <c r="H10" s="45">
        <v>0</v>
      </c>
      <c r="I10" s="123">
        <v>0</v>
      </c>
      <c r="J10" s="45">
        <v>0</v>
      </c>
      <c r="K10" s="45">
        <v>0</v>
      </c>
      <c r="L10" s="45">
        <v>0</v>
      </c>
      <c r="M10" s="45">
        <v>0</v>
      </c>
      <c r="N10" s="45">
        <v>0</v>
      </c>
      <c r="O10" s="45">
        <v>0</v>
      </c>
      <c r="P10" s="45">
        <v>0</v>
      </c>
      <c r="Q10" s="45">
        <v>6.0000000000000002E-6</v>
      </c>
      <c r="R10" s="45">
        <v>6.0000000000000002E-6</v>
      </c>
      <c r="S10" s="45">
        <v>6.0000000000000002E-6</v>
      </c>
      <c r="T10" s="45">
        <v>6.0000000000000002E-6</v>
      </c>
      <c r="U10" s="45">
        <v>6.0000000000000002E-6</v>
      </c>
      <c r="V10" s="45">
        <v>6.0000000000000002E-6</v>
      </c>
      <c r="W10" s="45">
        <v>6.0000000000000002E-6</v>
      </c>
      <c r="X10" s="45">
        <v>6.0000000000000002E-6</v>
      </c>
      <c r="Y10" s="45">
        <v>6.0000000000000002E-6</v>
      </c>
      <c r="Z10" s="45">
        <v>6.0000000000000002E-6</v>
      </c>
      <c r="AA10" s="45">
        <v>6.0000000000000002E-6</v>
      </c>
      <c r="AB10" s="45">
        <v>6.0000000000000002E-6</v>
      </c>
      <c r="AC10" s="45">
        <v>6.0000000000000002E-6</v>
      </c>
      <c r="AD10" s="45">
        <v>6.0000000000000002E-6</v>
      </c>
      <c r="AE10" s="45">
        <v>6.0000000000000002E-6</v>
      </c>
      <c r="AF10" s="45">
        <v>6.0000000000000002E-6</v>
      </c>
      <c r="AG10" s="45">
        <v>6.0000000000000002E-6</v>
      </c>
      <c r="AH10" s="45">
        <v>6.0000000000000002E-6</v>
      </c>
      <c r="AI10" s="45">
        <v>6.0000000000000002E-6</v>
      </c>
      <c r="AJ10" s="45">
        <v>6.0000000000000002E-6</v>
      </c>
      <c r="AK10" s="45">
        <v>6.0000000000000002E-6</v>
      </c>
      <c r="AL10" s="45">
        <v>6.0000000000000002E-6</v>
      </c>
      <c r="AM10" s="45">
        <v>6.0000000000000002E-6</v>
      </c>
      <c r="AN10" s="45">
        <v>6.0000000000000002E-6</v>
      </c>
      <c r="AO10" s="45">
        <v>6.0000000000000002E-6</v>
      </c>
      <c r="AP10" s="45">
        <v>2.0000000000000002E-5</v>
      </c>
      <c r="AQ10" s="45">
        <v>2.0000000000000002E-5</v>
      </c>
      <c r="AR10" s="45">
        <v>2.0000000000000002E-5</v>
      </c>
      <c r="AS10" s="45">
        <v>2.0000000000000002E-5</v>
      </c>
      <c r="AT10" s="45">
        <v>2.0000000000000002E-5</v>
      </c>
      <c r="AU10" s="45">
        <v>2.5999999999999998E-5</v>
      </c>
      <c r="AV10" s="45">
        <v>2.5999999999999998E-5</v>
      </c>
      <c r="AW10" s="45">
        <v>2.5999999999999998E-5</v>
      </c>
      <c r="AX10" s="45">
        <v>2.5999999999999998E-5</v>
      </c>
      <c r="AY10" s="45">
        <v>2.5999999999999998E-5</v>
      </c>
      <c r="AZ10" s="45">
        <v>3.1999999999999999E-5</v>
      </c>
      <c r="BA10" s="45">
        <v>3.1999999999999999E-5</v>
      </c>
      <c r="BB10" s="45">
        <v>3.1999999999999999E-5</v>
      </c>
      <c r="BC10" s="45">
        <v>3.1999999999999999E-5</v>
      </c>
      <c r="BD10" s="45">
        <v>3.1999999999999999E-5</v>
      </c>
      <c r="BE10" s="45">
        <v>4.1999999999999998E-5</v>
      </c>
      <c r="BF10" s="45">
        <v>4.1999999999999998E-5</v>
      </c>
      <c r="BG10" s="45">
        <v>4.1999999999999998E-5</v>
      </c>
      <c r="BH10" s="45">
        <v>4.1999999999999998E-5</v>
      </c>
      <c r="BI10" s="45">
        <v>4.1999999999999998E-5</v>
      </c>
      <c r="BJ10" s="45">
        <v>5.0000000000000002E-5</v>
      </c>
      <c r="BK10" s="45">
        <v>5.0000000000000002E-5</v>
      </c>
      <c r="BL10" s="45">
        <v>5.0000000000000002E-5</v>
      </c>
      <c r="BM10" s="45">
        <v>5.0000000000000002E-5</v>
      </c>
      <c r="BN10" s="45">
        <v>5.0000000000000002E-5</v>
      </c>
      <c r="BO10" s="45">
        <v>5.5999999999999999E-5</v>
      </c>
      <c r="BP10" s="45">
        <v>5.5999999999999999E-5</v>
      </c>
      <c r="BQ10" s="45">
        <v>5.5999999999999999E-5</v>
      </c>
      <c r="BR10" s="45">
        <v>5.5999999999999999E-5</v>
      </c>
      <c r="BS10" s="45">
        <v>5.5999999999999999E-5</v>
      </c>
      <c r="BT10" s="45">
        <v>6.4999999999999994E-5</v>
      </c>
      <c r="BU10" s="45">
        <v>6.4999999999999994E-5</v>
      </c>
      <c r="BV10" s="45">
        <v>6.4999999999999994E-5</v>
      </c>
      <c r="BW10" s="45">
        <v>6.4999999999999994E-5</v>
      </c>
      <c r="BX10" s="45">
        <v>6.4999999999999994E-5</v>
      </c>
      <c r="BY10" s="45">
        <v>1.2400000000000001E-4</v>
      </c>
      <c r="BZ10" s="45">
        <v>1.2400000000000001E-4</v>
      </c>
      <c r="CA10" s="45">
        <v>1.2400000000000001E-4</v>
      </c>
      <c r="CB10" s="45">
        <v>1.2400000000000001E-4</v>
      </c>
      <c r="CC10" s="45">
        <v>1.2400000000000001E-4</v>
      </c>
      <c r="CD10" s="45">
        <v>1.2400000000000001E-4</v>
      </c>
      <c r="CE10" s="45">
        <v>1.2400000000000001E-4</v>
      </c>
      <c r="CF10" s="45">
        <v>1.2400000000000001E-4</v>
      </c>
      <c r="CG10" s="45">
        <v>1.2400000000000001E-4</v>
      </c>
      <c r="CH10" s="45">
        <v>1.2400000000000001E-4</v>
      </c>
      <c r="CI10" s="45">
        <v>1.2400000000000001E-4</v>
      </c>
      <c r="CJ10" s="45">
        <v>1.2400000000000001E-4</v>
      </c>
      <c r="CK10" s="45">
        <v>1.2400000000000001E-4</v>
      </c>
      <c r="CL10" s="45">
        <v>1.2400000000000001E-4</v>
      </c>
      <c r="CM10" s="45">
        <v>1.2400000000000001E-4</v>
      </c>
      <c r="CN10" s="45">
        <v>1.2400000000000001E-4</v>
      </c>
      <c r="CO10" s="45">
        <v>1.2400000000000001E-4</v>
      </c>
      <c r="CP10" s="45">
        <v>1.2400000000000001E-4</v>
      </c>
      <c r="CQ10" s="45">
        <v>1.2400000000000001E-4</v>
      </c>
      <c r="CR10" s="45">
        <v>1.2400000000000001E-4</v>
      </c>
      <c r="CS10" s="45">
        <v>1.2400000000000001E-4</v>
      </c>
      <c r="CT10" s="45">
        <v>1.2400000000000001E-4</v>
      </c>
      <c r="CU10" s="45">
        <v>1.2400000000000001E-4</v>
      </c>
      <c r="CV10" s="45">
        <v>1.2400000000000001E-4</v>
      </c>
      <c r="CW10" s="45">
        <v>1.2400000000000001E-4</v>
      </c>
      <c r="CX10" s="45">
        <v>1.2400000000000001E-4</v>
      </c>
    </row>
    <row r="11" spans="1:102" ht="14.25" customHeight="1" x14ac:dyDescent="0.3">
      <c r="A11" s="45" t="s">
        <v>137</v>
      </c>
      <c r="B11" s="45">
        <v>0</v>
      </c>
      <c r="C11" s="45">
        <v>0</v>
      </c>
      <c r="D11" s="45">
        <v>0</v>
      </c>
      <c r="E11" s="45">
        <v>0</v>
      </c>
      <c r="F11" s="45">
        <v>0</v>
      </c>
      <c r="G11" s="45">
        <v>0</v>
      </c>
      <c r="H11" s="45">
        <v>0</v>
      </c>
      <c r="I11" s="45">
        <v>0</v>
      </c>
      <c r="J11" s="45">
        <v>0</v>
      </c>
      <c r="K11" s="45">
        <v>0</v>
      </c>
      <c r="L11" s="45">
        <v>0</v>
      </c>
      <c r="M11" s="45">
        <v>0</v>
      </c>
      <c r="N11" s="45">
        <v>0</v>
      </c>
      <c r="O11" s="45">
        <v>0</v>
      </c>
      <c r="P11" s="45">
        <v>0</v>
      </c>
      <c r="Q11" s="45">
        <v>5.0000000000000004E-6</v>
      </c>
      <c r="R11" s="45">
        <v>5.0000000000000004E-6</v>
      </c>
      <c r="S11" s="45">
        <v>5.0000000000000004E-6</v>
      </c>
      <c r="T11" s="45">
        <v>5.0000000000000004E-6</v>
      </c>
      <c r="U11" s="45">
        <v>5.0000000000000004E-6</v>
      </c>
      <c r="V11" s="45">
        <v>5.0000000000000004E-6</v>
      </c>
      <c r="W11" s="45">
        <v>5.0000000000000004E-6</v>
      </c>
      <c r="X11" s="45">
        <v>5.0000000000000004E-6</v>
      </c>
      <c r="Y11" s="45">
        <v>5.0000000000000004E-6</v>
      </c>
      <c r="Z11" s="45">
        <v>5.0000000000000004E-6</v>
      </c>
      <c r="AA11" s="45">
        <v>5.0000000000000004E-6</v>
      </c>
      <c r="AB11" s="45">
        <v>5.0000000000000004E-6</v>
      </c>
      <c r="AC11" s="45">
        <v>5.0000000000000004E-6</v>
      </c>
      <c r="AD11" s="45">
        <v>5.0000000000000004E-6</v>
      </c>
      <c r="AE11" s="45">
        <v>5.0000000000000004E-6</v>
      </c>
      <c r="AF11" s="45">
        <v>5.0000000000000004E-6</v>
      </c>
      <c r="AG11" s="45">
        <v>5.0000000000000004E-6</v>
      </c>
      <c r="AH11" s="45">
        <v>5.0000000000000004E-6</v>
      </c>
      <c r="AI11" s="45">
        <v>5.0000000000000004E-6</v>
      </c>
      <c r="AJ11" s="45">
        <v>5.0000000000000004E-6</v>
      </c>
      <c r="AK11" s="45">
        <v>5.0000000000000004E-6</v>
      </c>
      <c r="AL11" s="45">
        <v>5.0000000000000004E-6</v>
      </c>
      <c r="AM11" s="45">
        <v>5.0000000000000004E-6</v>
      </c>
      <c r="AN11" s="45">
        <v>5.0000000000000004E-6</v>
      </c>
      <c r="AO11" s="45">
        <v>5.0000000000000004E-6</v>
      </c>
      <c r="AP11" s="45">
        <v>2.4000000000000001E-5</v>
      </c>
      <c r="AQ11" s="45">
        <v>2.4000000000000001E-5</v>
      </c>
      <c r="AR11" s="45">
        <v>2.4000000000000001E-5</v>
      </c>
      <c r="AS11" s="45">
        <v>2.4000000000000001E-5</v>
      </c>
      <c r="AT11" s="45">
        <v>2.4000000000000001E-5</v>
      </c>
      <c r="AU11" s="45">
        <v>3.4E-5</v>
      </c>
      <c r="AV11" s="45">
        <v>3.4E-5</v>
      </c>
      <c r="AW11" s="45">
        <v>3.4E-5</v>
      </c>
      <c r="AX11" s="45">
        <v>3.4E-5</v>
      </c>
      <c r="AY11" s="45">
        <v>3.4E-5</v>
      </c>
      <c r="AZ11" s="45">
        <v>4.3000000000000002E-5</v>
      </c>
      <c r="BA11" s="45">
        <v>4.3000000000000002E-5</v>
      </c>
      <c r="BB11" s="45">
        <v>4.3000000000000002E-5</v>
      </c>
      <c r="BC11" s="45">
        <v>4.3000000000000002E-5</v>
      </c>
      <c r="BD11" s="45">
        <v>4.3000000000000002E-5</v>
      </c>
      <c r="BE11" s="45">
        <v>6.0000000000000002E-5</v>
      </c>
      <c r="BF11" s="45">
        <v>6.0000000000000002E-5</v>
      </c>
      <c r="BG11" s="45">
        <v>6.0000000000000002E-5</v>
      </c>
      <c r="BH11" s="45">
        <v>6.0000000000000002E-5</v>
      </c>
      <c r="BI11" s="45">
        <v>6.0000000000000002E-5</v>
      </c>
      <c r="BJ11" s="45">
        <v>7.1000000000000005E-5</v>
      </c>
      <c r="BK11" s="45">
        <v>7.1000000000000005E-5</v>
      </c>
      <c r="BL11" s="45">
        <v>7.1000000000000005E-5</v>
      </c>
      <c r="BM11" s="45">
        <v>7.1000000000000005E-5</v>
      </c>
      <c r="BN11" s="45">
        <v>7.1000000000000005E-5</v>
      </c>
      <c r="BO11" s="45">
        <v>7.6000000000000004E-5</v>
      </c>
      <c r="BP11" s="45">
        <v>7.6000000000000004E-5</v>
      </c>
      <c r="BQ11" s="45">
        <v>7.6000000000000004E-5</v>
      </c>
      <c r="BR11" s="45">
        <v>7.6000000000000004E-5</v>
      </c>
      <c r="BS11" s="45">
        <v>7.6000000000000004E-5</v>
      </c>
      <c r="BT11" s="45">
        <v>8.6000000000000003E-5</v>
      </c>
      <c r="BU11" s="45">
        <v>8.6000000000000003E-5</v>
      </c>
      <c r="BV11" s="45">
        <v>8.6000000000000003E-5</v>
      </c>
      <c r="BW11" s="45">
        <v>8.6000000000000003E-5</v>
      </c>
      <c r="BX11" s="45">
        <v>8.6000000000000003E-5</v>
      </c>
      <c r="BY11" s="45">
        <v>1.5699999999999999E-4</v>
      </c>
      <c r="BZ11" s="45">
        <v>1.5699999999999999E-4</v>
      </c>
      <c r="CA11" s="45">
        <v>1.5699999999999999E-4</v>
      </c>
      <c r="CB11" s="45">
        <v>1.5699999999999999E-4</v>
      </c>
      <c r="CC11" s="45">
        <v>1.5699999999999999E-4</v>
      </c>
      <c r="CD11" s="45">
        <v>1.5699999999999999E-4</v>
      </c>
      <c r="CE11" s="45">
        <v>1.5699999999999999E-4</v>
      </c>
      <c r="CF11" s="45">
        <v>1.5699999999999999E-4</v>
      </c>
      <c r="CG11" s="45">
        <v>1.5699999999999999E-4</v>
      </c>
      <c r="CH11" s="45">
        <v>1.5699999999999999E-4</v>
      </c>
      <c r="CI11" s="45">
        <v>1.5699999999999999E-4</v>
      </c>
      <c r="CJ11" s="45">
        <v>1.5699999999999999E-4</v>
      </c>
      <c r="CK11" s="45">
        <v>1.5699999999999999E-4</v>
      </c>
      <c r="CL11" s="45">
        <v>1.5699999999999999E-4</v>
      </c>
      <c r="CM11" s="45">
        <v>1.5699999999999999E-4</v>
      </c>
      <c r="CN11" s="45">
        <v>1.5699999999999999E-4</v>
      </c>
      <c r="CO11" s="45">
        <v>1.5699999999999999E-4</v>
      </c>
      <c r="CP11" s="45">
        <v>1.5699999999999999E-4</v>
      </c>
      <c r="CQ11" s="45">
        <v>1.5699999999999999E-4</v>
      </c>
      <c r="CR11" s="45">
        <v>1.5699999999999999E-4</v>
      </c>
      <c r="CS11" s="45">
        <v>1.5699999999999999E-4</v>
      </c>
      <c r="CT11" s="45">
        <v>1.5699999999999999E-4</v>
      </c>
      <c r="CU11" s="45">
        <v>1.5699999999999999E-4</v>
      </c>
      <c r="CV11" s="45">
        <v>1.5699999999999999E-4</v>
      </c>
      <c r="CW11" s="45">
        <v>1.5699999999999999E-4</v>
      </c>
      <c r="CX11" s="45">
        <v>1.5699999999999999E-4</v>
      </c>
    </row>
    <row r="12" spans="1:102" ht="14.25" customHeight="1" x14ac:dyDescent="0.3">
      <c r="A12" s="45" t="s">
        <v>139</v>
      </c>
      <c r="B12" s="45">
        <v>0</v>
      </c>
      <c r="C12" s="45">
        <v>0</v>
      </c>
      <c r="D12" s="45">
        <v>0</v>
      </c>
      <c r="E12" s="45">
        <v>0</v>
      </c>
      <c r="F12" s="45">
        <v>0</v>
      </c>
      <c r="G12" s="45">
        <v>0</v>
      </c>
      <c r="H12" s="45">
        <v>0</v>
      </c>
      <c r="I12" s="45">
        <v>0</v>
      </c>
      <c r="J12" s="45">
        <v>0</v>
      </c>
      <c r="K12" s="45">
        <v>0</v>
      </c>
      <c r="L12" s="45">
        <v>0</v>
      </c>
      <c r="M12" s="45">
        <v>0</v>
      </c>
      <c r="N12" s="45">
        <v>0</v>
      </c>
      <c r="O12" s="45">
        <v>0</v>
      </c>
      <c r="P12" s="45">
        <v>0</v>
      </c>
      <c r="Q12" s="45">
        <v>1.2E-5</v>
      </c>
      <c r="R12" s="45">
        <v>1.2E-5</v>
      </c>
      <c r="S12" s="45">
        <v>1.2E-5</v>
      </c>
      <c r="T12" s="45">
        <v>1.2E-5</v>
      </c>
      <c r="U12" s="45">
        <v>1.2E-5</v>
      </c>
      <c r="V12" s="45">
        <v>1.2E-5</v>
      </c>
      <c r="W12" s="45">
        <v>1.2E-5</v>
      </c>
      <c r="X12" s="45">
        <v>1.2E-5</v>
      </c>
      <c r="Y12" s="45">
        <v>1.2E-5</v>
      </c>
      <c r="Z12" s="45">
        <v>1.2E-5</v>
      </c>
      <c r="AA12" s="45">
        <v>1.2E-5</v>
      </c>
      <c r="AB12" s="45">
        <v>1.2E-5</v>
      </c>
      <c r="AC12" s="45">
        <v>1.2E-5</v>
      </c>
      <c r="AD12" s="45">
        <v>1.2E-5</v>
      </c>
      <c r="AE12" s="45">
        <v>1.2E-5</v>
      </c>
      <c r="AF12" s="45">
        <v>1.2E-5</v>
      </c>
      <c r="AG12" s="45">
        <v>1.2E-5</v>
      </c>
      <c r="AH12" s="45">
        <v>1.2E-5</v>
      </c>
      <c r="AI12" s="45">
        <v>1.2E-5</v>
      </c>
      <c r="AJ12" s="45">
        <v>1.2E-5</v>
      </c>
      <c r="AK12" s="45">
        <v>1.2E-5</v>
      </c>
      <c r="AL12" s="45">
        <v>1.2E-5</v>
      </c>
      <c r="AM12" s="45">
        <v>1.2E-5</v>
      </c>
      <c r="AN12" s="45">
        <v>1.2E-5</v>
      </c>
      <c r="AO12" s="45">
        <v>1.2E-5</v>
      </c>
      <c r="AP12" s="45">
        <v>5.8E-5</v>
      </c>
      <c r="AQ12" s="45">
        <v>5.8E-5</v>
      </c>
      <c r="AR12" s="45">
        <v>5.8E-5</v>
      </c>
      <c r="AS12" s="45">
        <v>5.8E-5</v>
      </c>
      <c r="AT12" s="45">
        <v>5.8E-5</v>
      </c>
      <c r="AU12" s="45">
        <v>7.7000000000000001E-5</v>
      </c>
      <c r="AV12" s="45">
        <v>7.7000000000000001E-5</v>
      </c>
      <c r="AW12" s="45">
        <v>7.7000000000000001E-5</v>
      </c>
      <c r="AX12" s="45">
        <v>7.7000000000000001E-5</v>
      </c>
      <c r="AY12" s="45">
        <v>7.7000000000000001E-5</v>
      </c>
      <c r="AZ12" s="45">
        <v>1.05E-4</v>
      </c>
      <c r="BA12" s="45">
        <v>1.05E-4</v>
      </c>
      <c r="BB12" s="45">
        <v>1.05E-4</v>
      </c>
      <c r="BC12" s="45">
        <v>1.05E-4</v>
      </c>
      <c r="BD12" s="45">
        <v>1.05E-4</v>
      </c>
      <c r="BE12" s="45">
        <v>1.3200000000000001E-4</v>
      </c>
      <c r="BF12" s="45">
        <v>1.3200000000000001E-4</v>
      </c>
      <c r="BG12" s="45">
        <v>1.3200000000000001E-4</v>
      </c>
      <c r="BH12" s="45">
        <v>1.3200000000000001E-4</v>
      </c>
      <c r="BI12" s="45">
        <v>1.3200000000000001E-4</v>
      </c>
      <c r="BJ12" s="45">
        <v>1.4899999999999999E-4</v>
      </c>
      <c r="BK12" s="45">
        <v>1.4899999999999999E-4</v>
      </c>
      <c r="BL12" s="45">
        <v>1.4899999999999999E-4</v>
      </c>
      <c r="BM12" s="45">
        <v>1.4899999999999999E-4</v>
      </c>
      <c r="BN12" s="45">
        <v>1.4899999999999999E-4</v>
      </c>
      <c r="BO12" s="45">
        <v>1.5200000000000001E-4</v>
      </c>
      <c r="BP12" s="45">
        <v>1.5200000000000001E-4</v>
      </c>
      <c r="BQ12" s="45">
        <v>1.5200000000000001E-4</v>
      </c>
      <c r="BR12" s="45">
        <v>1.5200000000000001E-4</v>
      </c>
      <c r="BS12" s="45">
        <v>1.5200000000000001E-4</v>
      </c>
      <c r="BT12" s="45">
        <v>1.5699999999999999E-4</v>
      </c>
      <c r="BU12" s="45">
        <v>1.5699999999999999E-4</v>
      </c>
      <c r="BV12" s="45">
        <v>1.5699999999999999E-4</v>
      </c>
      <c r="BW12" s="45">
        <v>1.5699999999999999E-4</v>
      </c>
      <c r="BX12" s="45">
        <v>1.5699999999999999E-4</v>
      </c>
      <c r="BY12" s="45">
        <v>1.3200000000000001E-4</v>
      </c>
      <c r="BZ12" s="45">
        <v>1.3200000000000001E-4</v>
      </c>
      <c r="CA12" s="45">
        <v>1.3200000000000001E-4</v>
      </c>
      <c r="CB12" s="45">
        <v>1.3200000000000001E-4</v>
      </c>
      <c r="CC12" s="45">
        <v>1.3200000000000001E-4</v>
      </c>
      <c r="CD12" s="45">
        <v>1.3200000000000001E-4</v>
      </c>
      <c r="CE12" s="45">
        <v>1.3200000000000001E-4</v>
      </c>
      <c r="CF12" s="45">
        <v>1.3200000000000001E-4</v>
      </c>
      <c r="CG12" s="45">
        <v>1.3200000000000001E-4</v>
      </c>
      <c r="CH12" s="45">
        <v>1.3200000000000001E-4</v>
      </c>
      <c r="CI12" s="45">
        <v>1.3200000000000001E-4</v>
      </c>
      <c r="CJ12" s="45">
        <v>1.3200000000000001E-4</v>
      </c>
      <c r="CK12" s="45">
        <v>1.3200000000000001E-4</v>
      </c>
      <c r="CL12" s="45">
        <v>1.3200000000000001E-4</v>
      </c>
      <c r="CM12" s="45">
        <v>1.3200000000000001E-4</v>
      </c>
      <c r="CN12" s="45">
        <v>1.3200000000000001E-4</v>
      </c>
      <c r="CO12" s="45">
        <v>1.3200000000000001E-4</v>
      </c>
      <c r="CP12" s="45">
        <v>1.3200000000000001E-4</v>
      </c>
      <c r="CQ12" s="45">
        <v>1.3200000000000001E-4</v>
      </c>
      <c r="CR12" s="45">
        <v>1.3200000000000001E-4</v>
      </c>
      <c r="CS12" s="45">
        <v>1.3200000000000001E-4</v>
      </c>
      <c r="CT12" s="45">
        <v>1.3200000000000001E-4</v>
      </c>
      <c r="CU12" s="45">
        <v>1.3200000000000001E-4</v>
      </c>
      <c r="CV12" s="45">
        <v>1.3200000000000001E-4</v>
      </c>
      <c r="CW12" s="45">
        <v>1.3200000000000001E-4</v>
      </c>
      <c r="CX12" s="45">
        <v>1.3200000000000001E-4</v>
      </c>
    </row>
    <row r="13" spans="1:102" ht="14.25" customHeight="1" x14ac:dyDescent="0.3">
      <c r="A13" s="45" t="s">
        <v>141</v>
      </c>
      <c r="B13" s="45">
        <v>0</v>
      </c>
      <c r="C13" s="45">
        <v>0</v>
      </c>
      <c r="D13" s="45">
        <v>0</v>
      </c>
      <c r="E13" s="45">
        <v>0</v>
      </c>
      <c r="F13" s="45">
        <v>0</v>
      </c>
      <c r="G13" s="45">
        <v>0</v>
      </c>
      <c r="H13" s="45">
        <v>0</v>
      </c>
      <c r="I13" s="45">
        <v>0</v>
      </c>
      <c r="J13" s="45">
        <v>0</v>
      </c>
      <c r="K13" s="45">
        <v>0</v>
      </c>
      <c r="L13" s="45">
        <v>0</v>
      </c>
      <c r="M13" s="45">
        <v>0</v>
      </c>
      <c r="N13" s="45">
        <v>0</v>
      </c>
      <c r="O13" s="45">
        <v>0</v>
      </c>
      <c r="P13" s="45">
        <v>0</v>
      </c>
      <c r="Q13" s="45">
        <v>1.4E-5</v>
      </c>
      <c r="R13" s="45">
        <v>1.4E-5</v>
      </c>
      <c r="S13" s="45">
        <v>1.4E-5</v>
      </c>
      <c r="T13" s="45">
        <v>1.4E-5</v>
      </c>
      <c r="U13" s="45">
        <v>1.4E-5</v>
      </c>
      <c r="V13" s="45">
        <v>1.4E-5</v>
      </c>
      <c r="W13" s="45">
        <v>1.4E-5</v>
      </c>
      <c r="X13" s="45">
        <v>1.4E-5</v>
      </c>
      <c r="Y13" s="45">
        <v>1.4E-5</v>
      </c>
      <c r="Z13" s="45">
        <v>1.4E-5</v>
      </c>
      <c r="AA13" s="45">
        <v>1.4E-5</v>
      </c>
      <c r="AB13" s="45">
        <v>1.4E-5</v>
      </c>
      <c r="AC13" s="45">
        <v>1.4E-5</v>
      </c>
      <c r="AD13" s="45">
        <v>1.4E-5</v>
      </c>
      <c r="AE13" s="45">
        <v>1.4E-5</v>
      </c>
      <c r="AF13" s="45">
        <v>1.4E-5</v>
      </c>
      <c r="AG13" s="45">
        <v>1.4E-5</v>
      </c>
      <c r="AH13" s="45">
        <v>1.4E-5</v>
      </c>
      <c r="AI13" s="45">
        <v>1.4E-5</v>
      </c>
      <c r="AJ13" s="45">
        <v>1.4E-5</v>
      </c>
      <c r="AK13" s="45">
        <v>1.4E-5</v>
      </c>
      <c r="AL13" s="45">
        <v>1.4E-5</v>
      </c>
      <c r="AM13" s="45">
        <v>1.4E-5</v>
      </c>
      <c r="AN13" s="45">
        <v>1.4E-5</v>
      </c>
      <c r="AO13" s="45">
        <v>1.4E-5</v>
      </c>
      <c r="AP13" s="45">
        <v>0</v>
      </c>
      <c r="AQ13" s="45">
        <v>0</v>
      </c>
      <c r="AR13" s="45">
        <v>0</v>
      </c>
      <c r="AS13" s="45">
        <v>0</v>
      </c>
      <c r="AT13" s="45">
        <v>0</v>
      </c>
      <c r="AU13" s="45">
        <v>1.5200000000000001E-4</v>
      </c>
      <c r="AV13" s="45">
        <v>1.5200000000000001E-4</v>
      </c>
      <c r="AW13" s="45">
        <v>1.5200000000000001E-4</v>
      </c>
      <c r="AX13" s="45">
        <v>1.5200000000000001E-4</v>
      </c>
      <c r="AY13" s="45">
        <v>1.5200000000000001E-4</v>
      </c>
      <c r="AZ13" s="45">
        <v>1.66E-4</v>
      </c>
      <c r="BA13" s="45">
        <v>1.66E-4</v>
      </c>
      <c r="BB13" s="45">
        <v>1.66E-4</v>
      </c>
      <c r="BC13" s="45">
        <v>1.66E-4</v>
      </c>
      <c r="BD13" s="45">
        <v>1.66E-4</v>
      </c>
      <c r="BE13" s="45">
        <v>2.0799999999999999E-4</v>
      </c>
      <c r="BF13" s="45">
        <v>2.0799999999999999E-4</v>
      </c>
      <c r="BG13" s="45">
        <v>2.0799999999999999E-4</v>
      </c>
      <c r="BH13" s="45">
        <v>2.0799999999999999E-4</v>
      </c>
      <c r="BI13" s="45">
        <v>2.0799999999999999E-4</v>
      </c>
      <c r="BJ13" s="45">
        <v>2.7300000000000002E-4</v>
      </c>
      <c r="BK13" s="45">
        <v>2.7300000000000002E-4</v>
      </c>
      <c r="BL13" s="45">
        <v>2.7300000000000002E-4</v>
      </c>
      <c r="BM13" s="45">
        <v>2.7300000000000002E-4</v>
      </c>
      <c r="BN13" s="45">
        <v>2.7300000000000002E-4</v>
      </c>
      <c r="BO13" s="45">
        <v>3.8499999999999998E-4</v>
      </c>
      <c r="BP13" s="45">
        <v>3.8499999999999998E-4</v>
      </c>
      <c r="BQ13" s="45">
        <v>3.8499999999999998E-4</v>
      </c>
      <c r="BR13" s="45">
        <v>3.8499999999999998E-4</v>
      </c>
      <c r="BS13" s="45">
        <v>3.8499999999999998E-4</v>
      </c>
      <c r="BT13" s="45">
        <v>2.5000000000000001E-4</v>
      </c>
      <c r="BU13" s="45">
        <v>2.5000000000000001E-4</v>
      </c>
      <c r="BV13" s="45">
        <v>2.5000000000000001E-4</v>
      </c>
      <c r="BW13" s="45">
        <v>2.5000000000000001E-4</v>
      </c>
      <c r="BX13" s="45">
        <v>2.5000000000000001E-4</v>
      </c>
      <c r="BY13" s="45">
        <v>3.4499999999999998E-4</v>
      </c>
      <c r="BZ13" s="45">
        <v>3.4499999999999998E-4</v>
      </c>
      <c r="CA13" s="45">
        <v>3.4499999999999998E-4</v>
      </c>
      <c r="CB13" s="45">
        <v>3.4499999999999998E-4</v>
      </c>
      <c r="CC13" s="45">
        <v>3.4499999999999998E-4</v>
      </c>
      <c r="CD13" s="45">
        <v>3.4499999999999998E-4</v>
      </c>
      <c r="CE13" s="45">
        <v>3.4499999999999998E-4</v>
      </c>
      <c r="CF13" s="45">
        <v>3.4499999999999998E-4</v>
      </c>
      <c r="CG13" s="45">
        <v>3.4499999999999998E-4</v>
      </c>
      <c r="CH13" s="45">
        <v>3.4499999999999998E-4</v>
      </c>
      <c r="CI13" s="45">
        <v>3.4499999999999998E-4</v>
      </c>
      <c r="CJ13" s="45">
        <v>3.4499999999999998E-4</v>
      </c>
      <c r="CK13" s="45">
        <v>3.4499999999999998E-4</v>
      </c>
      <c r="CL13" s="45">
        <v>3.4499999999999998E-4</v>
      </c>
      <c r="CM13" s="45">
        <v>3.4499999999999998E-4</v>
      </c>
      <c r="CN13" s="45">
        <v>3.4499999999999998E-4</v>
      </c>
      <c r="CO13" s="45">
        <v>3.4499999999999998E-4</v>
      </c>
      <c r="CP13" s="45">
        <v>3.4499999999999998E-4</v>
      </c>
      <c r="CQ13" s="45">
        <v>3.4499999999999998E-4</v>
      </c>
      <c r="CR13" s="45">
        <v>3.4499999999999998E-4</v>
      </c>
      <c r="CS13" s="45">
        <v>3.4499999999999998E-4</v>
      </c>
      <c r="CT13" s="45">
        <v>3.4499999999999998E-4</v>
      </c>
      <c r="CU13" s="45">
        <v>3.4499999999999998E-4</v>
      </c>
      <c r="CV13" s="45">
        <v>3.4499999999999998E-4</v>
      </c>
      <c r="CW13" s="45">
        <v>3.4499999999999998E-4</v>
      </c>
      <c r="CX13" s="45">
        <v>3.4499999999999998E-4</v>
      </c>
    </row>
    <row r="14" spans="1:102" ht="14.25" customHeight="1" x14ac:dyDescent="0.3">
      <c r="A14" s="45" t="s">
        <v>143</v>
      </c>
      <c r="B14" s="45">
        <v>0</v>
      </c>
      <c r="C14" s="45">
        <v>0</v>
      </c>
      <c r="D14" s="45">
        <v>0</v>
      </c>
      <c r="E14" s="45">
        <v>0</v>
      </c>
      <c r="F14" s="45">
        <v>0</v>
      </c>
      <c r="G14" s="45">
        <v>0</v>
      </c>
      <c r="H14" s="45">
        <v>0</v>
      </c>
      <c r="I14" s="45">
        <v>0</v>
      </c>
      <c r="J14" s="45">
        <v>0</v>
      </c>
      <c r="K14" s="45">
        <v>0</v>
      </c>
      <c r="L14" s="45">
        <v>0</v>
      </c>
      <c r="M14" s="45">
        <v>0</v>
      </c>
      <c r="N14" s="45">
        <v>0</v>
      </c>
      <c r="O14" s="45">
        <v>0</v>
      </c>
      <c r="P14" s="45">
        <v>0</v>
      </c>
      <c r="Q14" s="45">
        <v>0</v>
      </c>
      <c r="R14" s="45">
        <v>0</v>
      </c>
      <c r="S14" s="45">
        <v>0</v>
      </c>
      <c r="T14" s="45">
        <v>0</v>
      </c>
      <c r="U14" s="45">
        <v>0</v>
      </c>
      <c r="V14" s="45">
        <v>0</v>
      </c>
      <c r="W14" s="45">
        <v>0</v>
      </c>
      <c r="X14" s="45">
        <v>0</v>
      </c>
      <c r="Y14" s="45">
        <v>0</v>
      </c>
      <c r="Z14" s="45">
        <v>0</v>
      </c>
      <c r="AA14" s="45">
        <v>0</v>
      </c>
      <c r="AB14" s="45">
        <v>0</v>
      </c>
      <c r="AC14" s="45">
        <v>0</v>
      </c>
      <c r="AD14" s="45">
        <v>0</v>
      </c>
      <c r="AE14" s="45">
        <v>0</v>
      </c>
      <c r="AF14" s="45">
        <v>0</v>
      </c>
      <c r="AG14" s="45">
        <v>0</v>
      </c>
      <c r="AH14" s="45">
        <v>0</v>
      </c>
      <c r="AI14" s="45">
        <v>0</v>
      </c>
      <c r="AJ14" s="45">
        <v>0</v>
      </c>
      <c r="AK14" s="45">
        <v>0</v>
      </c>
      <c r="AL14" s="45">
        <v>0</v>
      </c>
      <c r="AM14" s="45">
        <v>0</v>
      </c>
      <c r="AN14" s="45">
        <v>0</v>
      </c>
      <c r="AO14" s="45">
        <v>0</v>
      </c>
      <c r="AP14" s="45">
        <v>0</v>
      </c>
      <c r="AQ14" s="45">
        <v>0</v>
      </c>
      <c r="AR14" s="45">
        <v>0</v>
      </c>
      <c r="AS14" s="45">
        <v>0</v>
      </c>
      <c r="AT14" s="45">
        <v>0</v>
      </c>
      <c r="AU14" s="45">
        <v>0</v>
      </c>
      <c r="AV14" s="45">
        <v>0</v>
      </c>
      <c r="AW14" s="45">
        <v>0</v>
      </c>
      <c r="AX14" s="45">
        <v>0</v>
      </c>
      <c r="AY14" s="45">
        <v>0</v>
      </c>
      <c r="AZ14" s="45">
        <v>3.8999999999999999E-5</v>
      </c>
      <c r="BA14" s="45">
        <v>3.8999999999999999E-5</v>
      </c>
      <c r="BB14" s="45">
        <v>3.8999999999999999E-5</v>
      </c>
      <c r="BC14" s="45">
        <v>3.8999999999999999E-5</v>
      </c>
      <c r="BD14" s="45">
        <v>3.8999999999999999E-5</v>
      </c>
      <c r="BE14" s="45">
        <v>6.2000000000000003E-5</v>
      </c>
      <c r="BF14" s="45">
        <v>6.2000000000000003E-5</v>
      </c>
      <c r="BG14" s="45">
        <v>6.2000000000000003E-5</v>
      </c>
      <c r="BH14" s="45">
        <v>6.2000000000000003E-5</v>
      </c>
      <c r="BI14" s="45">
        <v>6.2000000000000003E-5</v>
      </c>
      <c r="BJ14" s="45">
        <v>0</v>
      </c>
      <c r="BK14" s="45">
        <v>0</v>
      </c>
      <c r="BL14" s="45">
        <v>0</v>
      </c>
      <c r="BM14" s="45">
        <v>0</v>
      </c>
      <c r="BN14" s="45">
        <v>0</v>
      </c>
      <c r="BO14" s="45">
        <v>0</v>
      </c>
      <c r="BP14" s="45">
        <v>0</v>
      </c>
      <c r="BQ14" s="45">
        <v>0</v>
      </c>
      <c r="BR14" s="45">
        <v>0</v>
      </c>
      <c r="BS14" s="45">
        <v>0</v>
      </c>
      <c r="BT14" s="45">
        <v>0</v>
      </c>
      <c r="BU14" s="45">
        <v>0</v>
      </c>
      <c r="BV14" s="45">
        <v>0</v>
      </c>
      <c r="BW14" s="45">
        <v>0</v>
      </c>
      <c r="BX14" s="45">
        <v>0</v>
      </c>
      <c r="BY14" s="45">
        <v>2.0599999999999999E-4</v>
      </c>
      <c r="BZ14" s="45">
        <v>2.0599999999999999E-4</v>
      </c>
      <c r="CA14" s="45">
        <v>2.0599999999999999E-4</v>
      </c>
      <c r="CB14" s="45">
        <v>2.0599999999999999E-4</v>
      </c>
      <c r="CC14" s="45">
        <v>2.0599999999999999E-4</v>
      </c>
      <c r="CD14" s="45">
        <v>2.0599999999999999E-4</v>
      </c>
      <c r="CE14" s="45">
        <v>2.0599999999999999E-4</v>
      </c>
      <c r="CF14" s="45">
        <v>2.0599999999999999E-4</v>
      </c>
      <c r="CG14" s="45">
        <v>2.0599999999999999E-4</v>
      </c>
      <c r="CH14" s="45">
        <v>2.0599999999999999E-4</v>
      </c>
      <c r="CI14" s="45">
        <v>2.0599999999999999E-4</v>
      </c>
      <c r="CJ14" s="45">
        <v>2.0599999999999999E-4</v>
      </c>
      <c r="CK14" s="45">
        <v>2.0599999999999999E-4</v>
      </c>
      <c r="CL14" s="45">
        <v>2.0599999999999999E-4</v>
      </c>
      <c r="CM14" s="45">
        <v>2.0599999999999999E-4</v>
      </c>
      <c r="CN14" s="45">
        <v>2.0599999999999999E-4</v>
      </c>
      <c r="CO14" s="45">
        <v>2.0599999999999999E-4</v>
      </c>
      <c r="CP14" s="45">
        <v>2.0599999999999999E-4</v>
      </c>
      <c r="CQ14" s="45">
        <v>2.0599999999999999E-4</v>
      </c>
      <c r="CR14" s="45">
        <v>2.0599999999999999E-4</v>
      </c>
      <c r="CS14" s="45">
        <v>2.0599999999999999E-4</v>
      </c>
      <c r="CT14" s="45">
        <v>2.0599999999999999E-4</v>
      </c>
      <c r="CU14" s="45">
        <v>2.0599999999999999E-4</v>
      </c>
      <c r="CV14" s="45">
        <v>2.0599999999999999E-4</v>
      </c>
      <c r="CW14" s="45">
        <v>2.0599999999999999E-4</v>
      </c>
      <c r="CX14" s="45">
        <v>2.0599999999999999E-4</v>
      </c>
    </row>
    <row r="15" spans="1:102" ht="14.25" customHeight="1" x14ac:dyDescent="0.3">
      <c r="A15" s="45" t="s">
        <v>145</v>
      </c>
      <c r="B15" s="45">
        <v>0</v>
      </c>
      <c r="C15" s="45">
        <v>0</v>
      </c>
      <c r="D15" s="45">
        <v>0</v>
      </c>
      <c r="E15" s="45">
        <v>0</v>
      </c>
      <c r="F15" s="45">
        <v>0</v>
      </c>
      <c r="G15" s="45">
        <v>0</v>
      </c>
      <c r="H15" s="45">
        <v>0</v>
      </c>
      <c r="I15" s="45">
        <v>0</v>
      </c>
      <c r="J15" s="45">
        <v>0</v>
      </c>
      <c r="K15" s="45">
        <v>0</v>
      </c>
      <c r="L15" s="45">
        <v>0</v>
      </c>
      <c r="M15" s="45">
        <v>0</v>
      </c>
      <c r="N15" s="45">
        <v>0</v>
      </c>
      <c r="O15" s="45">
        <v>0</v>
      </c>
      <c r="P15" s="45">
        <v>0</v>
      </c>
      <c r="Q15" s="45">
        <v>1.4E-5</v>
      </c>
      <c r="R15" s="45">
        <v>1.4E-5</v>
      </c>
      <c r="S15" s="45">
        <v>1.4E-5</v>
      </c>
      <c r="T15" s="45">
        <v>1.4E-5</v>
      </c>
      <c r="U15" s="45">
        <v>1.4E-5</v>
      </c>
      <c r="V15" s="45">
        <v>1.4E-5</v>
      </c>
      <c r="W15" s="45">
        <v>1.4E-5</v>
      </c>
      <c r="X15" s="45">
        <v>1.4E-5</v>
      </c>
      <c r="Y15" s="45">
        <v>1.4E-5</v>
      </c>
      <c r="Z15" s="45">
        <v>1.4E-5</v>
      </c>
      <c r="AA15" s="45">
        <v>1.4E-5</v>
      </c>
      <c r="AB15" s="45">
        <v>1.4E-5</v>
      </c>
      <c r="AC15" s="45">
        <v>1.4E-5</v>
      </c>
      <c r="AD15" s="45">
        <v>1.4E-5</v>
      </c>
      <c r="AE15" s="45">
        <v>1.4E-5</v>
      </c>
      <c r="AF15" s="45">
        <v>1.4E-5</v>
      </c>
      <c r="AG15" s="45">
        <v>1.4E-5</v>
      </c>
      <c r="AH15" s="45">
        <v>1.4E-5</v>
      </c>
      <c r="AI15" s="45">
        <v>1.4E-5</v>
      </c>
      <c r="AJ15" s="45">
        <v>1.4E-5</v>
      </c>
      <c r="AK15" s="45">
        <v>1.4E-5</v>
      </c>
      <c r="AL15" s="45">
        <v>1.4E-5</v>
      </c>
      <c r="AM15" s="45">
        <v>1.4E-5</v>
      </c>
      <c r="AN15" s="45">
        <v>1.4E-5</v>
      </c>
      <c r="AO15" s="45">
        <v>1.4E-5</v>
      </c>
      <c r="AP15" s="45">
        <v>1.3200000000000001E-4</v>
      </c>
      <c r="AQ15" s="45">
        <v>1.3200000000000001E-4</v>
      </c>
      <c r="AR15" s="45">
        <v>1.3200000000000001E-4</v>
      </c>
      <c r="AS15" s="45">
        <v>1.3200000000000001E-4</v>
      </c>
      <c r="AT15" s="45">
        <v>1.3200000000000001E-4</v>
      </c>
      <c r="AU15" s="45">
        <v>2.33E-4</v>
      </c>
      <c r="AV15" s="45">
        <v>2.33E-4</v>
      </c>
      <c r="AW15" s="45">
        <v>2.33E-4</v>
      </c>
      <c r="AX15" s="45">
        <v>2.33E-4</v>
      </c>
      <c r="AY15" s="45">
        <v>2.33E-4</v>
      </c>
      <c r="AZ15" s="45">
        <v>3.3399999999999999E-4</v>
      </c>
      <c r="BA15" s="45">
        <v>3.3399999999999999E-4</v>
      </c>
      <c r="BB15" s="45">
        <v>3.3399999999999999E-4</v>
      </c>
      <c r="BC15" s="45">
        <v>3.3399999999999999E-4</v>
      </c>
      <c r="BD15" s="45">
        <v>3.3399999999999999E-4</v>
      </c>
      <c r="BE15" s="45">
        <v>4.17E-4</v>
      </c>
      <c r="BF15" s="45">
        <v>4.17E-4</v>
      </c>
      <c r="BG15" s="45">
        <v>4.17E-4</v>
      </c>
      <c r="BH15" s="45">
        <v>4.17E-4</v>
      </c>
      <c r="BI15" s="45">
        <v>4.17E-4</v>
      </c>
      <c r="BJ15" s="45">
        <v>4.8299999999999998E-4</v>
      </c>
      <c r="BK15" s="45">
        <v>4.8299999999999998E-4</v>
      </c>
      <c r="BL15" s="45">
        <v>4.8299999999999998E-4</v>
      </c>
      <c r="BM15" s="45">
        <v>4.8299999999999998E-4</v>
      </c>
      <c r="BN15" s="45">
        <v>4.8299999999999998E-4</v>
      </c>
      <c r="BO15" s="45">
        <v>5.1900000000000004E-4</v>
      </c>
      <c r="BP15" s="45">
        <v>5.1900000000000004E-4</v>
      </c>
      <c r="BQ15" s="45">
        <v>5.1900000000000004E-4</v>
      </c>
      <c r="BR15" s="45">
        <v>5.1900000000000004E-4</v>
      </c>
      <c r="BS15" s="45">
        <v>5.1900000000000004E-4</v>
      </c>
      <c r="BT15" s="45">
        <v>5.1900000000000004E-4</v>
      </c>
      <c r="BU15" s="45">
        <v>5.1900000000000004E-4</v>
      </c>
      <c r="BV15" s="45">
        <v>5.1900000000000004E-4</v>
      </c>
      <c r="BW15" s="45">
        <v>5.1900000000000004E-4</v>
      </c>
      <c r="BX15" s="45">
        <v>5.1900000000000004E-4</v>
      </c>
      <c r="BY15" s="45">
        <v>4.84E-4</v>
      </c>
      <c r="BZ15" s="45">
        <v>4.84E-4</v>
      </c>
      <c r="CA15" s="45">
        <v>4.84E-4</v>
      </c>
      <c r="CB15" s="45">
        <v>4.84E-4</v>
      </c>
      <c r="CC15" s="45">
        <v>4.84E-4</v>
      </c>
      <c r="CD15" s="45">
        <v>4.84E-4</v>
      </c>
      <c r="CE15" s="45">
        <v>4.84E-4</v>
      </c>
      <c r="CF15" s="45">
        <v>4.84E-4</v>
      </c>
      <c r="CG15" s="45">
        <v>4.84E-4</v>
      </c>
      <c r="CH15" s="45">
        <v>4.84E-4</v>
      </c>
      <c r="CI15" s="45">
        <v>4.84E-4</v>
      </c>
      <c r="CJ15" s="45">
        <v>4.84E-4</v>
      </c>
      <c r="CK15" s="45">
        <v>4.84E-4</v>
      </c>
      <c r="CL15" s="45">
        <v>4.84E-4</v>
      </c>
      <c r="CM15" s="45">
        <v>4.84E-4</v>
      </c>
      <c r="CN15" s="45">
        <v>4.84E-4</v>
      </c>
      <c r="CO15" s="45">
        <v>4.84E-4</v>
      </c>
      <c r="CP15" s="45">
        <v>4.84E-4</v>
      </c>
      <c r="CQ15" s="45">
        <v>4.84E-4</v>
      </c>
      <c r="CR15" s="45">
        <v>4.84E-4</v>
      </c>
      <c r="CS15" s="45">
        <v>4.84E-4</v>
      </c>
      <c r="CT15" s="45">
        <v>4.84E-4</v>
      </c>
      <c r="CU15" s="45">
        <v>4.84E-4</v>
      </c>
      <c r="CV15" s="45">
        <v>4.84E-4</v>
      </c>
      <c r="CW15" s="45">
        <v>4.84E-4</v>
      </c>
      <c r="CX15" s="45">
        <v>4.84E-4</v>
      </c>
    </row>
    <row r="16" spans="1:102" ht="14.25" customHeight="1" x14ac:dyDescent="0.3">
      <c r="A16" s="45" t="s">
        <v>148</v>
      </c>
      <c r="B16" s="45">
        <v>0</v>
      </c>
      <c r="C16" s="45">
        <v>0</v>
      </c>
      <c r="D16" s="45">
        <v>0</v>
      </c>
      <c r="E16" s="45">
        <v>0</v>
      </c>
      <c r="F16" s="45">
        <v>0</v>
      </c>
      <c r="G16" s="45">
        <v>0</v>
      </c>
      <c r="H16" s="45">
        <v>0</v>
      </c>
      <c r="I16" s="45">
        <v>0</v>
      </c>
      <c r="J16" s="45">
        <v>0</v>
      </c>
      <c r="K16" s="45">
        <v>0</v>
      </c>
      <c r="L16" s="45">
        <v>0</v>
      </c>
      <c r="M16" s="45">
        <v>0</v>
      </c>
      <c r="N16" s="45">
        <v>0</v>
      </c>
      <c r="O16" s="45">
        <v>0</v>
      </c>
      <c r="P16" s="45">
        <v>0</v>
      </c>
      <c r="Q16" s="45">
        <v>4.1999999999999998E-5</v>
      </c>
      <c r="R16" s="45">
        <v>4.1999999999999998E-5</v>
      </c>
      <c r="S16" s="45">
        <v>4.1999999999999998E-5</v>
      </c>
      <c r="T16" s="45">
        <v>4.1999999999999998E-5</v>
      </c>
      <c r="U16" s="45">
        <v>4.1999999999999998E-5</v>
      </c>
      <c r="V16" s="45">
        <v>4.1999999999999998E-5</v>
      </c>
      <c r="W16" s="45">
        <v>4.1999999999999998E-5</v>
      </c>
      <c r="X16" s="45">
        <v>4.1999999999999998E-5</v>
      </c>
      <c r="Y16" s="45">
        <v>4.1999999999999998E-5</v>
      </c>
      <c r="Z16" s="45">
        <v>4.1999999999999998E-5</v>
      </c>
      <c r="AA16" s="45">
        <v>4.1999999999999998E-5</v>
      </c>
      <c r="AB16" s="45">
        <v>4.1999999999999998E-5</v>
      </c>
      <c r="AC16" s="45">
        <v>4.1999999999999998E-5</v>
      </c>
      <c r="AD16" s="45">
        <v>4.1999999999999998E-5</v>
      </c>
      <c r="AE16" s="45">
        <v>4.1999999999999998E-5</v>
      </c>
      <c r="AF16" s="45">
        <v>4.1999999999999998E-5</v>
      </c>
      <c r="AG16" s="45">
        <v>4.1999999999999998E-5</v>
      </c>
      <c r="AH16" s="45">
        <v>4.1999999999999998E-5</v>
      </c>
      <c r="AI16" s="45">
        <v>4.1999999999999998E-5</v>
      </c>
      <c r="AJ16" s="45">
        <v>4.1999999999999998E-5</v>
      </c>
      <c r="AK16" s="45">
        <v>4.1999999999999998E-5</v>
      </c>
      <c r="AL16" s="45">
        <v>4.1999999999999998E-5</v>
      </c>
      <c r="AM16" s="45">
        <v>4.1999999999999998E-5</v>
      </c>
      <c r="AN16" s="45">
        <v>4.1999999999999998E-5</v>
      </c>
      <c r="AO16" s="45">
        <v>4.1999999999999998E-5</v>
      </c>
      <c r="AP16" s="45">
        <v>9.7999999999999997E-5</v>
      </c>
      <c r="AQ16" s="45">
        <v>9.7999999999999997E-5</v>
      </c>
      <c r="AR16" s="45">
        <v>9.7999999999999997E-5</v>
      </c>
      <c r="AS16" s="45">
        <v>9.7999999999999997E-5</v>
      </c>
      <c r="AT16" s="45">
        <v>9.7999999999999997E-5</v>
      </c>
      <c r="AU16" s="45">
        <v>1.83E-4</v>
      </c>
      <c r="AV16" s="45">
        <v>1.83E-4</v>
      </c>
      <c r="AW16" s="45">
        <v>1.83E-4</v>
      </c>
      <c r="AX16" s="45">
        <v>1.83E-4</v>
      </c>
      <c r="AY16" s="45">
        <v>1.83E-4</v>
      </c>
      <c r="AZ16" s="45">
        <v>2.7099999999999997E-4</v>
      </c>
      <c r="BA16" s="45">
        <v>2.7099999999999997E-4</v>
      </c>
      <c r="BB16" s="45">
        <v>2.7099999999999997E-4</v>
      </c>
      <c r="BC16" s="45">
        <v>2.7099999999999997E-4</v>
      </c>
      <c r="BD16" s="45">
        <v>2.7099999999999997E-4</v>
      </c>
      <c r="BE16" s="45">
        <v>1.05E-4</v>
      </c>
      <c r="BF16" s="45">
        <v>1.05E-4</v>
      </c>
      <c r="BG16" s="45">
        <v>1.05E-4</v>
      </c>
      <c r="BH16" s="45">
        <v>1.05E-4</v>
      </c>
      <c r="BI16" s="45">
        <v>1.05E-4</v>
      </c>
      <c r="BJ16" s="45">
        <v>1.3100000000000001E-4</v>
      </c>
      <c r="BK16" s="45">
        <v>1.3100000000000001E-4</v>
      </c>
      <c r="BL16" s="45">
        <v>1.3100000000000001E-4</v>
      </c>
      <c r="BM16" s="45">
        <v>1.3100000000000001E-4</v>
      </c>
      <c r="BN16" s="45">
        <v>1.3100000000000001E-4</v>
      </c>
      <c r="BO16" s="45">
        <v>1.8100000000000001E-4</v>
      </c>
      <c r="BP16" s="45">
        <v>1.8100000000000001E-4</v>
      </c>
      <c r="BQ16" s="45">
        <v>1.8100000000000001E-4</v>
      </c>
      <c r="BR16" s="45">
        <v>1.8100000000000001E-4</v>
      </c>
      <c r="BS16" s="45">
        <v>1.8100000000000001E-4</v>
      </c>
      <c r="BT16" s="45">
        <v>2.2800000000000001E-4</v>
      </c>
      <c r="BU16" s="45">
        <v>2.2800000000000001E-4</v>
      </c>
      <c r="BV16" s="45">
        <v>2.2800000000000001E-4</v>
      </c>
      <c r="BW16" s="45">
        <v>2.2800000000000001E-4</v>
      </c>
      <c r="BX16" s="45">
        <v>2.2800000000000001E-4</v>
      </c>
      <c r="BY16" s="45">
        <v>3.2000000000000003E-4</v>
      </c>
      <c r="BZ16" s="45">
        <v>3.2000000000000003E-4</v>
      </c>
      <c r="CA16" s="45">
        <v>3.2000000000000003E-4</v>
      </c>
      <c r="CB16" s="45">
        <v>3.2000000000000003E-4</v>
      </c>
      <c r="CC16" s="45">
        <v>3.2000000000000003E-4</v>
      </c>
      <c r="CD16" s="45">
        <v>3.2000000000000003E-4</v>
      </c>
      <c r="CE16" s="45">
        <v>3.2000000000000003E-4</v>
      </c>
      <c r="CF16" s="45">
        <v>3.2000000000000003E-4</v>
      </c>
      <c r="CG16" s="45">
        <v>3.2000000000000003E-4</v>
      </c>
      <c r="CH16" s="45">
        <v>3.2000000000000003E-4</v>
      </c>
      <c r="CI16" s="45">
        <v>3.2000000000000003E-4</v>
      </c>
      <c r="CJ16" s="45">
        <v>3.2000000000000003E-4</v>
      </c>
      <c r="CK16" s="45">
        <v>3.2000000000000003E-4</v>
      </c>
      <c r="CL16" s="45">
        <v>3.2000000000000003E-4</v>
      </c>
      <c r="CM16" s="45">
        <v>3.2000000000000003E-4</v>
      </c>
      <c r="CN16" s="45">
        <v>3.2000000000000003E-4</v>
      </c>
      <c r="CO16" s="45">
        <v>3.2000000000000003E-4</v>
      </c>
      <c r="CP16" s="45">
        <v>3.2000000000000003E-4</v>
      </c>
      <c r="CQ16" s="45">
        <v>3.2000000000000003E-4</v>
      </c>
      <c r="CR16" s="45">
        <v>3.2000000000000003E-4</v>
      </c>
      <c r="CS16" s="45">
        <v>3.2000000000000003E-4</v>
      </c>
      <c r="CT16" s="45">
        <v>3.2000000000000003E-4</v>
      </c>
      <c r="CU16" s="45">
        <v>3.2000000000000003E-4</v>
      </c>
      <c r="CV16" s="45">
        <v>3.2000000000000003E-4</v>
      </c>
      <c r="CW16" s="45">
        <v>3.2000000000000003E-4</v>
      </c>
      <c r="CX16" s="45">
        <v>3.2000000000000003E-4</v>
      </c>
    </row>
    <row r="17" spans="1:102" ht="14.25" customHeight="1" x14ac:dyDescent="0.3">
      <c r="A17" s="45" t="s">
        <v>150</v>
      </c>
      <c r="B17" s="45">
        <v>0</v>
      </c>
      <c r="C17" s="45">
        <v>0</v>
      </c>
      <c r="D17" s="45">
        <v>0</v>
      </c>
      <c r="E17" s="45">
        <v>0</v>
      </c>
      <c r="F17" s="45">
        <v>0</v>
      </c>
      <c r="G17" s="45">
        <v>0</v>
      </c>
      <c r="H17" s="45">
        <v>0</v>
      </c>
      <c r="I17" s="45">
        <v>0</v>
      </c>
      <c r="J17" s="45">
        <v>0</v>
      </c>
      <c r="K17" s="45">
        <v>0</v>
      </c>
      <c r="L17" s="45">
        <v>0</v>
      </c>
      <c r="M17" s="45">
        <v>0</v>
      </c>
      <c r="N17" s="45">
        <v>0</v>
      </c>
      <c r="O17" s="45">
        <v>0</v>
      </c>
      <c r="P17" s="45">
        <v>0</v>
      </c>
      <c r="Q17" s="45">
        <v>2.5000000000000001E-5</v>
      </c>
      <c r="R17" s="45">
        <v>2.5000000000000001E-5</v>
      </c>
      <c r="S17" s="45">
        <v>2.5000000000000001E-5</v>
      </c>
      <c r="T17" s="45">
        <v>2.5000000000000001E-5</v>
      </c>
      <c r="U17" s="45">
        <v>2.5000000000000001E-5</v>
      </c>
      <c r="V17" s="45">
        <v>2.5000000000000001E-5</v>
      </c>
      <c r="W17" s="45">
        <v>2.5000000000000001E-5</v>
      </c>
      <c r="X17" s="45">
        <v>2.5000000000000001E-5</v>
      </c>
      <c r="Y17" s="45">
        <v>2.5000000000000001E-5</v>
      </c>
      <c r="Z17" s="45">
        <v>2.5000000000000001E-5</v>
      </c>
      <c r="AA17" s="45">
        <v>2.5000000000000001E-5</v>
      </c>
      <c r="AB17" s="45">
        <v>2.5000000000000001E-5</v>
      </c>
      <c r="AC17" s="45">
        <v>2.5000000000000001E-5</v>
      </c>
      <c r="AD17" s="45">
        <v>2.5000000000000001E-5</v>
      </c>
      <c r="AE17" s="45">
        <v>2.5000000000000001E-5</v>
      </c>
      <c r="AF17" s="45">
        <v>2.5000000000000001E-5</v>
      </c>
      <c r="AG17" s="45">
        <v>2.5000000000000001E-5</v>
      </c>
      <c r="AH17" s="45">
        <v>2.5000000000000001E-5</v>
      </c>
      <c r="AI17" s="45">
        <v>2.5000000000000001E-5</v>
      </c>
      <c r="AJ17" s="45">
        <v>2.5000000000000001E-5</v>
      </c>
      <c r="AK17" s="45">
        <v>2.5000000000000001E-5</v>
      </c>
      <c r="AL17" s="45">
        <v>2.5000000000000001E-5</v>
      </c>
      <c r="AM17" s="45">
        <v>2.5000000000000001E-5</v>
      </c>
      <c r="AN17" s="45">
        <v>2.5000000000000001E-5</v>
      </c>
      <c r="AO17" s="45">
        <v>2.5000000000000001E-5</v>
      </c>
      <c r="AP17" s="45">
        <v>8.8999999999999995E-5</v>
      </c>
      <c r="AQ17" s="45">
        <v>8.8999999999999995E-5</v>
      </c>
      <c r="AR17" s="45">
        <v>8.8999999999999995E-5</v>
      </c>
      <c r="AS17" s="45">
        <v>8.8999999999999995E-5</v>
      </c>
      <c r="AT17" s="45">
        <v>8.8999999999999995E-5</v>
      </c>
      <c r="AU17" s="45">
        <v>1.12E-4</v>
      </c>
      <c r="AV17" s="45">
        <v>1.12E-4</v>
      </c>
      <c r="AW17" s="45">
        <v>1.12E-4</v>
      </c>
      <c r="AX17" s="45">
        <v>1.12E-4</v>
      </c>
      <c r="AY17" s="45">
        <v>1.12E-4</v>
      </c>
      <c r="AZ17" s="45">
        <v>1.27E-4</v>
      </c>
      <c r="BA17" s="45">
        <v>1.27E-4</v>
      </c>
      <c r="BB17" s="45">
        <v>1.27E-4</v>
      </c>
      <c r="BC17" s="45">
        <v>1.27E-4</v>
      </c>
      <c r="BD17" s="45">
        <v>1.27E-4</v>
      </c>
      <c r="BE17" s="45">
        <v>1.2799999999999999E-4</v>
      </c>
      <c r="BF17" s="45">
        <v>1.2799999999999999E-4</v>
      </c>
      <c r="BG17" s="45">
        <v>1.2799999999999999E-4</v>
      </c>
      <c r="BH17" s="45">
        <v>1.2799999999999999E-4</v>
      </c>
      <c r="BI17" s="45">
        <v>1.2799999999999999E-4</v>
      </c>
      <c r="BJ17" s="45">
        <v>1.26E-4</v>
      </c>
      <c r="BK17" s="45">
        <v>1.26E-4</v>
      </c>
      <c r="BL17" s="45">
        <v>1.26E-4</v>
      </c>
      <c r="BM17" s="45">
        <v>1.26E-4</v>
      </c>
      <c r="BN17" s="45">
        <v>1.26E-4</v>
      </c>
      <c r="BO17" s="45">
        <v>1.27E-4</v>
      </c>
      <c r="BP17" s="45">
        <v>1.27E-4</v>
      </c>
      <c r="BQ17" s="45">
        <v>1.27E-4</v>
      </c>
      <c r="BR17" s="45">
        <v>1.27E-4</v>
      </c>
      <c r="BS17" s="45">
        <v>1.27E-4</v>
      </c>
      <c r="BT17" s="45">
        <v>1.2999999999999999E-4</v>
      </c>
      <c r="BU17" s="45">
        <v>1.2999999999999999E-4</v>
      </c>
      <c r="BV17" s="45">
        <v>1.2999999999999999E-4</v>
      </c>
      <c r="BW17" s="45">
        <v>1.2999999999999999E-4</v>
      </c>
      <c r="BX17" s="45">
        <v>1.2999999999999999E-4</v>
      </c>
      <c r="BY17" s="45">
        <v>1.46E-4</v>
      </c>
      <c r="BZ17" s="45">
        <v>1.46E-4</v>
      </c>
      <c r="CA17" s="45">
        <v>1.46E-4</v>
      </c>
      <c r="CB17" s="45">
        <v>1.46E-4</v>
      </c>
      <c r="CC17" s="45">
        <v>1.46E-4</v>
      </c>
      <c r="CD17" s="45">
        <v>1.46E-4</v>
      </c>
      <c r="CE17" s="45">
        <v>1.46E-4</v>
      </c>
      <c r="CF17" s="45">
        <v>1.46E-4</v>
      </c>
      <c r="CG17" s="45">
        <v>1.46E-4</v>
      </c>
      <c r="CH17" s="45">
        <v>1.46E-4</v>
      </c>
      <c r="CI17" s="45">
        <v>1.46E-4</v>
      </c>
      <c r="CJ17" s="45">
        <v>1.46E-4</v>
      </c>
      <c r="CK17" s="45">
        <v>1.46E-4</v>
      </c>
      <c r="CL17" s="45">
        <v>1.46E-4</v>
      </c>
      <c r="CM17" s="45">
        <v>1.46E-4</v>
      </c>
      <c r="CN17" s="45">
        <v>1.46E-4</v>
      </c>
      <c r="CO17" s="45">
        <v>1.46E-4</v>
      </c>
      <c r="CP17" s="45">
        <v>1.46E-4</v>
      </c>
      <c r="CQ17" s="45">
        <v>1.46E-4</v>
      </c>
      <c r="CR17" s="45">
        <v>1.46E-4</v>
      </c>
      <c r="CS17" s="45">
        <v>1.46E-4</v>
      </c>
      <c r="CT17" s="45">
        <v>1.46E-4</v>
      </c>
      <c r="CU17" s="45">
        <v>1.46E-4</v>
      </c>
      <c r="CV17" s="45">
        <v>1.46E-4</v>
      </c>
      <c r="CW17" s="45">
        <v>1.46E-4</v>
      </c>
      <c r="CX17" s="45">
        <v>1.46E-4</v>
      </c>
    </row>
    <row r="18" spans="1:102" ht="14.25" customHeight="1" x14ac:dyDescent="0.3">
      <c r="A18" s="45" t="s">
        <v>152</v>
      </c>
      <c r="B18" s="45">
        <v>0</v>
      </c>
      <c r="C18" s="45">
        <v>0</v>
      </c>
      <c r="D18" s="45">
        <v>0</v>
      </c>
      <c r="E18" s="45">
        <v>0</v>
      </c>
      <c r="F18" s="45">
        <v>0</v>
      </c>
      <c r="G18" s="45">
        <v>0</v>
      </c>
      <c r="H18" s="45">
        <v>0</v>
      </c>
      <c r="I18" s="45">
        <v>0</v>
      </c>
      <c r="J18" s="45">
        <v>0</v>
      </c>
      <c r="K18" s="45">
        <v>0</v>
      </c>
      <c r="L18" s="45">
        <v>0</v>
      </c>
      <c r="M18" s="45">
        <v>0</v>
      </c>
      <c r="N18" s="45">
        <v>0</v>
      </c>
      <c r="O18" s="45">
        <v>0</v>
      </c>
      <c r="P18" s="45">
        <v>0</v>
      </c>
      <c r="Q18" s="45">
        <v>3.9999999999999998E-6</v>
      </c>
      <c r="R18" s="45">
        <v>3.9999999999999998E-6</v>
      </c>
      <c r="S18" s="45">
        <v>3.9999999999999998E-6</v>
      </c>
      <c r="T18" s="45">
        <v>3.9999999999999998E-6</v>
      </c>
      <c r="U18" s="45">
        <v>3.9999999999999998E-6</v>
      </c>
      <c r="V18" s="45">
        <v>3.9999999999999998E-6</v>
      </c>
      <c r="W18" s="45">
        <v>3.9999999999999998E-6</v>
      </c>
      <c r="X18" s="45">
        <v>3.9999999999999998E-6</v>
      </c>
      <c r="Y18" s="45">
        <v>3.9999999999999998E-6</v>
      </c>
      <c r="Z18" s="45">
        <v>3.9999999999999998E-6</v>
      </c>
      <c r="AA18" s="45">
        <v>3.9999999999999998E-6</v>
      </c>
      <c r="AB18" s="45">
        <v>3.9999999999999998E-6</v>
      </c>
      <c r="AC18" s="45">
        <v>3.9999999999999998E-6</v>
      </c>
      <c r="AD18" s="45">
        <v>3.9999999999999998E-6</v>
      </c>
      <c r="AE18" s="45">
        <v>3.9999999999999998E-6</v>
      </c>
      <c r="AF18" s="45">
        <v>3.9999999999999998E-6</v>
      </c>
      <c r="AG18" s="45">
        <v>3.9999999999999998E-6</v>
      </c>
      <c r="AH18" s="45">
        <v>3.9999999999999998E-6</v>
      </c>
      <c r="AI18" s="45">
        <v>3.9999999999999998E-6</v>
      </c>
      <c r="AJ18" s="45">
        <v>3.9999999999999998E-6</v>
      </c>
      <c r="AK18" s="45">
        <v>3.9999999999999998E-6</v>
      </c>
      <c r="AL18" s="45">
        <v>3.9999999999999998E-6</v>
      </c>
      <c r="AM18" s="45">
        <v>3.9999999999999998E-6</v>
      </c>
      <c r="AN18" s="45">
        <v>3.9999999999999998E-6</v>
      </c>
      <c r="AO18" s="45">
        <v>3.9999999999999998E-6</v>
      </c>
      <c r="AP18" s="45">
        <v>2.5999999999999998E-5</v>
      </c>
      <c r="AQ18" s="45">
        <v>2.5999999999999998E-5</v>
      </c>
      <c r="AR18" s="45">
        <v>2.5999999999999998E-5</v>
      </c>
      <c r="AS18" s="45">
        <v>2.5999999999999998E-5</v>
      </c>
      <c r="AT18" s="45">
        <v>2.5999999999999998E-5</v>
      </c>
      <c r="AU18" s="45">
        <v>4.0000000000000003E-5</v>
      </c>
      <c r="AV18" s="45">
        <v>4.0000000000000003E-5</v>
      </c>
      <c r="AW18" s="45">
        <v>4.0000000000000003E-5</v>
      </c>
      <c r="AX18" s="45">
        <v>4.0000000000000003E-5</v>
      </c>
      <c r="AY18" s="45">
        <v>4.0000000000000003E-5</v>
      </c>
      <c r="AZ18" s="45">
        <v>4.8999999999999998E-5</v>
      </c>
      <c r="BA18" s="45">
        <v>4.8999999999999998E-5</v>
      </c>
      <c r="BB18" s="45">
        <v>4.8999999999999998E-5</v>
      </c>
      <c r="BC18" s="45">
        <v>4.8999999999999998E-5</v>
      </c>
      <c r="BD18" s="45">
        <v>4.8999999999999998E-5</v>
      </c>
      <c r="BE18" s="45">
        <v>5.8999999999999998E-5</v>
      </c>
      <c r="BF18" s="45">
        <v>5.8999999999999998E-5</v>
      </c>
      <c r="BG18" s="45">
        <v>5.8999999999999998E-5</v>
      </c>
      <c r="BH18" s="45">
        <v>5.8999999999999998E-5</v>
      </c>
      <c r="BI18" s="45">
        <v>5.8999999999999998E-5</v>
      </c>
      <c r="BJ18" s="45">
        <v>6.0000000000000002E-5</v>
      </c>
      <c r="BK18" s="45">
        <v>6.0000000000000002E-5</v>
      </c>
      <c r="BL18" s="45">
        <v>6.0000000000000002E-5</v>
      </c>
      <c r="BM18" s="45">
        <v>6.0000000000000002E-5</v>
      </c>
      <c r="BN18" s="45">
        <v>6.0000000000000002E-5</v>
      </c>
      <c r="BO18" s="45">
        <v>6.7000000000000002E-5</v>
      </c>
      <c r="BP18" s="45">
        <v>6.7000000000000002E-5</v>
      </c>
      <c r="BQ18" s="45">
        <v>6.7000000000000002E-5</v>
      </c>
      <c r="BR18" s="45">
        <v>6.7000000000000002E-5</v>
      </c>
      <c r="BS18" s="45">
        <v>6.7000000000000002E-5</v>
      </c>
      <c r="BT18" s="45">
        <v>8.1000000000000004E-5</v>
      </c>
      <c r="BU18" s="45">
        <v>8.1000000000000004E-5</v>
      </c>
      <c r="BV18" s="45">
        <v>8.1000000000000004E-5</v>
      </c>
      <c r="BW18" s="45">
        <v>8.1000000000000004E-5</v>
      </c>
      <c r="BX18" s="45">
        <v>8.1000000000000004E-5</v>
      </c>
      <c r="BY18" s="45">
        <v>1.4999999999999999E-4</v>
      </c>
      <c r="BZ18" s="45">
        <v>1.4999999999999999E-4</v>
      </c>
      <c r="CA18" s="45">
        <v>1.4999999999999999E-4</v>
      </c>
      <c r="CB18" s="45">
        <v>1.4999999999999999E-4</v>
      </c>
      <c r="CC18" s="45">
        <v>1.4999999999999999E-4</v>
      </c>
      <c r="CD18" s="45">
        <v>1.4999999999999999E-4</v>
      </c>
      <c r="CE18" s="45">
        <v>1.4999999999999999E-4</v>
      </c>
      <c r="CF18" s="45">
        <v>1.4999999999999999E-4</v>
      </c>
      <c r="CG18" s="45">
        <v>1.4999999999999999E-4</v>
      </c>
      <c r="CH18" s="45">
        <v>1.4999999999999999E-4</v>
      </c>
      <c r="CI18" s="45">
        <v>1.4999999999999999E-4</v>
      </c>
      <c r="CJ18" s="45">
        <v>1.4999999999999999E-4</v>
      </c>
      <c r="CK18" s="45">
        <v>1.4999999999999999E-4</v>
      </c>
      <c r="CL18" s="45">
        <v>1.4999999999999999E-4</v>
      </c>
      <c r="CM18" s="45">
        <v>1.4999999999999999E-4</v>
      </c>
      <c r="CN18" s="45">
        <v>1.4999999999999999E-4</v>
      </c>
      <c r="CO18" s="45">
        <v>1.4999999999999999E-4</v>
      </c>
      <c r="CP18" s="45">
        <v>1.4999999999999999E-4</v>
      </c>
      <c r="CQ18" s="45">
        <v>1.4999999999999999E-4</v>
      </c>
      <c r="CR18" s="45">
        <v>1.4999999999999999E-4</v>
      </c>
      <c r="CS18" s="45">
        <v>1.4999999999999999E-4</v>
      </c>
      <c r="CT18" s="45">
        <v>1.4999999999999999E-4</v>
      </c>
      <c r="CU18" s="45">
        <v>1.4999999999999999E-4</v>
      </c>
      <c r="CV18" s="45">
        <v>1.4999999999999999E-4</v>
      </c>
      <c r="CW18" s="45">
        <v>1.4999999999999999E-4</v>
      </c>
      <c r="CX18" s="45">
        <v>1.4999999999999999E-4</v>
      </c>
    </row>
    <row r="19" spans="1:102" ht="14.25" customHeight="1" x14ac:dyDescent="0.3">
      <c r="A19" s="45" t="s">
        <v>154</v>
      </c>
      <c r="B19" s="45">
        <v>0</v>
      </c>
      <c r="C19" s="45">
        <v>0</v>
      </c>
      <c r="D19" s="45">
        <v>0</v>
      </c>
      <c r="E19" s="45">
        <v>0</v>
      </c>
      <c r="F19" s="45">
        <v>0</v>
      </c>
      <c r="G19" s="45">
        <v>0</v>
      </c>
      <c r="H19" s="45">
        <v>0</v>
      </c>
      <c r="I19" s="45">
        <v>0</v>
      </c>
      <c r="J19" s="45">
        <v>0</v>
      </c>
      <c r="K19" s="45">
        <v>0</v>
      </c>
      <c r="L19" s="45">
        <v>0</v>
      </c>
      <c r="M19" s="45">
        <v>0</v>
      </c>
      <c r="N19" s="45">
        <v>0</v>
      </c>
      <c r="O19" s="45">
        <v>0</v>
      </c>
      <c r="P19" s="45">
        <v>0</v>
      </c>
      <c r="Q19" s="45">
        <v>2.8E-5</v>
      </c>
      <c r="R19" s="45">
        <v>2.8E-5</v>
      </c>
      <c r="S19" s="45">
        <v>2.8E-5</v>
      </c>
      <c r="T19" s="45">
        <v>2.8E-5</v>
      </c>
      <c r="U19" s="45">
        <v>2.8E-5</v>
      </c>
      <c r="V19" s="45">
        <v>2.8E-5</v>
      </c>
      <c r="W19" s="45">
        <v>2.8E-5</v>
      </c>
      <c r="X19" s="45">
        <v>2.8E-5</v>
      </c>
      <c r="Y19" s="45">
        <v>2.8E-5</v>
      </c>
      <c r="Z19" s="45">
        <v>2.8E-5</v>
      </c>
      <c r="AA19" s="45">
        <v>2.8E-5</v>
      </c>
      <c r="AB19" s="45">
        <v>2.8E-5</v>
      </c>
      <c r="AC19" s="45">
        <v>2.8E-5</v>
      </c>
      <c r="AD19" s="45">
        <v>2.8E-5</v>
      </c>
      <c r="AE19" s="45">
        <v>2.8E-5</v>
      </c>
      <c r="AF19" s="45">
        <v>2.8E-5</v>
      </c>
      <c r="AG19" s="45">
        <v>2.8E-5</v>
      </c>
      <c r="AH19" s="45">
        <v>2.8E-5</v>
      </c>
      <c r="AI19" s="45">
        <v>2.8E-5</v>
      </c>
      <c r="AJ19" s="45">
        <v>2.8E-5</v>
      </c>
      <c r="AK19" s="45">
        <v>2.8E-5</v>
      </c>
      <c r="AL19" s="45">
        <v>2.8E-5</v>
      </c>
      <c r="AM19" s="45">
        <v>2.8E-5</v>
      </c>
      <c r="AN19" s="45">
        <v>2.8E-5</v>
      </c>
      <c r="AO19" s="45">
        <v>2.8E-5</v>
      </c>
      <c r="AP19" s="45">
        <v>2.23E-4</v>
      </c>
      <c r="AQ19" s="45">
        <v>2.23E-4</v>
      </c>
      <c r="AR19" s="45">
        <v>2.23E-4</v>
      </c>
      <c r="AS19" s="45">
        <v>2.23E-4</v>
      </c>
      <c r="AT19" s="45">
        <v>2.23E-4</v>
      </c>
      <c r="AU19" s="45">
        <v>2.5000000000000001E-4</v>
      </c>
      <c r="AV19" s="45">
        <v>2.5000000000000001E-4</v>
      </c>
      <c r="AW19" s="45">
        <v>2.5000000000000001E-4</v>
      </c>
      <c r="AX19" s="45">
        <v>2.5000000000000001E-4</v>
      </c>
      <c r="AY19" s="45">
        <v>2.5000000000000001E-4</v>
      </c>
      <c r="AZ19" s="45">
        <v>0</v>
      </c>
      <c r="BA19" s="45">
        <v>0</v>
      </c>
      <c r="BB19" s="45">
        <v>0</v>
      </c>
      <c r="BC19" s="45">
        <v>0</v>
      </c>
      <c r="BD19" s="45">
        <v>0</v>
      </c>
      <c r="BE19" s="45">
        <v>4.6000000000000001E-4</v>
      </c>
      <c r="BF19" s="45">
        <v>4.6000000000000001E-4</v>
      </c>
      <c r="BG19" s="45">
        <v>4.6000000000000001E-4</v>
      </c>
      <c r="BH19" s="45">
        <v>4.6000000000000001E-4</v>
      </c>
      <c r="BI19" s="45">
        <v>4.6000000000000001E-4</v>
      </c>
      <c r="BJ19" s="45">
        <v>9.9799999999999997E-4</v>
      </c>
      <c r="BK19" s="45">
        <v>9.9799999999999997E-4</v>
      </c>
      <c r="BL19" s="45">
        <v>9.9799999999999997E-4</v>
      </c>
      <c r="BM19" s="45">
        <v>9.9799999999999997E-4</v>
      </c>
      <c r="BN19" s="45">
        <v>9.9799999999999997E-4</v>
      </c>
      <c r="BO19" s="45">
        <v>4.8000000000000001E-4</v>
      </c>
      <c r="BP19" s="45">
        <v>4.8000000000000001E-4</v>
      </c>
      <c r="BQ19" s="45">
        <v>4.8000000000000001E-4</v>
      </c>
      <c r="BR19" s="45">
        <v>4.8000000000000001E-4</v>
      </c>
      <c r="BS19" s="45">
        <v>4.8000000000000001E-4</v>
      </c>
      <c r="BT19" s="45">
        <v>5.8900000000000001E-4</v>
      </c>
      <c r="BU19" s="45">
        <v>5.8900000000000001E-4</v>
      </c>
      <c r="BV19" s="45">
        <v>5.8900000000000001E-4</v>
      </c>
      <c r="BW19" s="45">
        <v>5.8900000000000001E-4</v>
      </c>
      <c r="BX19" s="45">
        <v>5.8900000000000001E-4</v>
      </c>
      <c r="BY19" s="45">
        <v>1.2960000000000001E-3</v>
      </c>
      <c r="BZ19" s="45">
        <v>1.2960000000000001E-3</v>
      </c>
      <c r="CA19" s="45">
        <v>1.2960000000000001E-3</v>
      </c>
      <c r="CB19" s="45">
        <v>1.2960000000000001E-3</v>
      </c>
      <c r="CC19" s="45">
        <v>1.2960000000000001E-3</v>
      </c>
      <c r="CD19" s="45">
        <v>1.2960000000000001E-3</v>
      </c>
      <c r="CE19" s="45">
        <v>1.2960000000000001E-3</v>
      </c>
      <c r="CF19" s="45">
        <v>1.2960000000000001E-3</v>
      </c>
      <c r="CG19" s="45">
        <v>1.2960000000000001E-3</v>
      </c>
      <c r="CH19" s="45">
        <v>1.2960000000000001E-3</v>
      </c>
      <c r="CI19" s="45">
        <v>1.2960000000000001E-3</v>
      </c>
      <c r="CJ19" s="45">
        <v>1.2960000000000001E-3</v>
      </c>
      <c r="CK19" s="45">
        <v>1.2960000000000001E-3</v>
      </c>
      <c r="CL19" s="45">
        <v>1.2960000000000001E-3</v>
      </c>
      <c r="CM19" s="45">
        <v>1.2960000000000001E-3</v>
      </c>
      <c r="CN19" s="45">
        <v>1.2960000000000001E-3</v>
      </c>
      <c r="CO19" s="45">
        <v>1.2960000000000001E-3</v>
      </c>
      <c r="CP19" s="45">
        <v>1.2960000000000001E-3</v>
      </c>
      <c r="CQ19" s="45">
        <v>1.2960000000000001E-3</v>
      </c>
      <c r="CR19" s="45">
        <v>1.2960000000000001E-3</v>
      </c>
      <c r="CS19" s="45">
        <v>1.2960000000000001E-3</v>
      </c>
      <c r="CT19" s="45">
        <v>1.2960000000000001E-3</v>
      </c>
      <c r="CU19" s="45">
        <v>1.2960000000000001E-3</v>
      </c>
      <c r="CV19" s="45">
        <v>1.2960000000000001E-3</v>
      </c>
      <c r="CW19" s="45">
        <v>1.2960000000000001E-3</v>
      </c>
      <c r="CX19" s="45">
        <v>1.2960000000000001E-3</v>
      </c>
    </row>
    <row r="20" spans="1:102" ht="14.25" customHeight="1" x14ac:dyDescent="0.3">
      <c r="A20" s="45" t="s">
        <v>156</v>
      </c>
      <c r="B20" s="45">
        <v>0</v>
      </c>
      <c r="C20" s="45">
        <v>0</v>
      </c>
      <c r="D20" s="45">
        <v>0</v>
      </c>
      <c r="E20" s="45">
        <v>0</v>
      </c>
      <c r="F20" s="45">
        <v>0</v>
      </c>
      <c r="G20" s="45">
        <v>0</v>
      </c>
      <c r="H20" s="45">
        <v>0</v>
      </c>
      <c r="I20" s="45">
        <v>0</v>
      </c>
      <c r="J20" s="45">
        <v>0</v>
      </c>
      <c r="K20" s="45">
        <v>0</v>
      </c>
      <c r="L20" s="45">
        <v>0</v>
      </c>
      <c r="M20" s="45">
        <v>0</v>
      </c>
      <c r="N20" s="45">
        <v>0</v>
      </c>
      <c r="O20" s="45">
        <v>0</v>
      </c>
      <c r="P20" s="45">
        <v>0</v>
      </c>
      <c r="Q20" s="45">
        <v>3.0000000000000001E-5</v>
      </c>
      <c r="R20" s="45">
        <v>3.0000000000000001E-5</v>
      </c>
      <c r="S20" s="45">
        <v>3.0000000000000001E-5</v>
      </c>
      <c r="T20" s="45">
        <v>3.0000000000000001E-5</v>
      </c>
      <c r="U20" s="45">
        <v>3.0000000000000001E-5</v>
      </c>
      <c r="V20" s="45">
        <v>3.0000000000000001E-5</v>
      </c>
      <c r="W20" s="45">
        <v>3.0000000000000001E-5</v>
      </c>
      <c r="X20" s="45">
        <v>3.0000000000000001E-5</v>
      </c>
      <c r="Y20" s="45">
        <v>3.0000000000000001E-5</v>
      </c>
      <c r="Z20" s="45">
        <v>3.0000000000000001E-5</v>
      </c>
      <c r="AA20" s="45">
        <v>3.0000000000000001E-5</v>
      </c>
      <c r="AB20" s="45">
        <v>3.0000000000000001E-5</v>
      </c>
      <c r="AC20" s="45">
        <v>3.0000000000000001E-5</v>
      </c>
      <c r="AD20" s="45">
        <v>3.0000000000000001E-5</v>
      </c>
      <c r="AE20" s="45">
        <v>3.0000000000000001E-5</v>
      </c>
      <c r="AF20" s="45">
        <v>3.0000000000000001E-5</v>
      </c>
      <c r="AG20" s="45">
        <v>3.0000000000000001E-5</v>
      </c>
      <c r="AH20" s="45">
        <v>3.0000000000000001E-5</v>
      </c>
      <c r="AI20" s="45">
        <v>3.0000000000000001E-5</v>
      </c>
      <c r="AJ20" s="45">
        <v>3.0000000000000001E-5</v>
      </c>
      <c r="AK20" s="45">
        <v>3.0000000000000001E-5</v>
      </c>
      <c r="AL20" s="45">
        <v>3.0000000000000001E-5</v>
      </c>
      <c r="AM20" s="45">
        <v>3.0000000000000001E-5</v>
      </c>
      <c r="AN20" s="45">
        <v>3.0000000000000001E-5</v>
      </c>
      <c r="AO20" s="45">
        <v>3.0000000000000001E-5</v>
      </c>
      <c r="AP20" s="45">
        <v>1.56E-4</v>
      </c>
      <c r="AQ20" s="45">
        <v>1.56E-4</v>
      </c>
      <c r="AR20" s="45">
        <v>1.56E-4</v>
      </c>
      <c r="AS20" s="45">
        <v>1.56E-4</v>
      </c>
      <c r="AT20" s="45">
        <v>1.56E-4</v>
      </c>
      <c r="AU20" s="45">
        <v>2.2599999999999999E-4</v>
      </c>
      <c r="AV20" s="45">
        <v>2.2599999999999999E-4</v>
      </c>
      <c r="AW20" s="45">
        <v>2.2599999999999999E-4</v>
      </c>
      <c r="AX20" s="45">
        <v>2.2599999999999999E-4</v>
      </c>
      <c r="AY20" s="45">
        <v>2.2599999999999999E-4</v>
      </c>
      <c r="AZ20" s="45">
        <v>3.19E-4</v>
      </c>
      <c r="BA20" s="45">
        <v>3.19E-4</v>
      </c>
      <c r="BB20" s="45">
        <v>3.19E-4</v>
      </c>
      <c r="BC20" s="45">
        <v>3.19E-4</v>
      </c>
      <c r="BD20" s="45">
        <v>3.19E-4</v>
      </c>
      <c r="BE20" s="45">
        <v>4.44E-4</v>
      </c>
      <c r="BF20" s="45">
        <v>4.44E-4</v>
      </c>
      <c r="BG20" s="45">
        <v>4.44E-4</v>
      </c>
      <c r="BH20" s="45">
        <v>4.44E-4</v>
      </c>
      <c r="BI20" s="45">
        <v>4.44E-4</v>
      </c>
      <c r="BJ20" s="45">
        <v>5.5900000000000004E-4</v>
      </c>
      <c r="BK20" s="45">
        <v>5.5900000000000004E-4</v>
      </c>
      <c r="BL20" s="45">
        <v>5.5900000000000004E-4</v>
      </c>
      <c r="BM20" s="45">
        <v>5.5900000000000004E-4</v>
      </c>
      <c r="BN20" s="45">
        <v>5.5900000000000004E-4</v>
      </c>
      <c r="BO20" s="45">
        <v>8.2399999999999997E-4</v>
      </c>
      <c r="BP20" s="45">
        <v>8.2399999999999997E-4</v>
      </c>
      <c r="BQ20" s="45">
        <v>8.2399999999999997E-4</v>
      </c>
      <c r="BR20" s="45">
        <v>8.2399999999999997E-4</v>
      </c>
      <c r="BS20" s="45">
        <v>8.2399999999999997E-4</v>
      </c>
      <c r="BT20" s="45">
        <v>1.2539999999999999E-3</v>
      </c>
      <c r="BU20" s="45">
        <v>1.2539999999999999E-3</v>
      </c>
      <c r="BV20" s="45">
        <v>1.2539999999999999E-3</v>
      </c>
      <c r="BW20" s="45">
        <v>1.2539999999999999E-3</v>
      </c>
      <c r="BX20" s="45">
        <v>1.2539999999999999E-3</v>
      </c>
      <c r="BY20" s="45">
        <v>1.9289999999999999E-3</v>
      </c>
      <c r="BZ20" s="45">
        <v>1.9289999999999999E-3</v>
      </c>
      <c r="CA20" s="45">
        <v>1.9289999999999999E-3</v>
      </c>
      <c r="CB20" s="45">
        <v>1.9289999999999999E-3</v>
      </c>
      <c r="CC20" s="45">
        <v>1.9289999999999999E-3</v>
      </c>
      <c r="CD20" s="45">
        <v>1.9289999999999999E-3</v>
      </c>
      <c r="CE20" s="45">
        <v>1.9289999999999999E-3</v>
      </c>
      <c r="CF20" s="45">
        <v>1.9289999999999999E-3</v>
      </c>
      <c r="CG20" s="45">
        <v>1.9289999999999999E-3</v>
      </c>
      <c r="CH20" s="45">
        <v>1.9289999999999999E-3</v>
      </c>
      <c r="CI20" s="45">
        <v>1.9289999999999999E-3</v>
      </c>
      <c r="CJ20" s="45">
        <v>1.9289999999999999E-3</v>
      </c>
      <c r="CK20" s="45">
        <v>1.9289999999999999E-3</v>
      </c>
      <c r="CL20" s="45">
        <v>1.9289999999999999E-3</v>
      </c>
      <c r="CM20" s="45">
        <v>1.9289999999999999E-3</v>
      </c>
      <c r="CN20" s="45">
        <v>1.9289999999999999E-3</v>
      </c>
      <c r="CO20" s="45">
        <v>1.9289999999999999E-3</v>
      </c>
      <c r="CP20" s="45">
        <v>1.9289999999999999E-3</v>
      </c>
      <c r="CQ20" s="45">
        <v>1.9289999999999999E-3</v>
      </c>
      <c r="CR20" s="45">
        <v>1.9289999999999999E-3</v>
      </c>
      <c r="CS20" s="45">
        <v>1.9289999999999999E-3</v>
      </c>
      <c r="CT20" s="45">
        <v>1.9289999999999999E-3</v>
      </c>
      <c r="CU20" s="45">
        <v>1.9289999999999999E-3</v>
      </c>
      <c r="CV20" s="45">
        <v>1.9289999999999999E-3</v>
      </c>
      <c r="CW20" s="45">
        <v>1.9289999999999999E-3</v>
      </c>
      <c r="CX20" s="45">
        <v>1.9289999999999999E-3</v>
      </c>
    </row>
    <row r="21" spans="1:102" ht="14.25" customHeight="1" x14ac:dyDescent="0.3">
      <c r="A21" s="45" t="s">
        <v>158</v>
      </c>
      <c r="B21" s="45">
        <v>0</v>
      </c>
      <c r="C21" s="45">
        <v>0</v>
      </c>
      <c r="D21" s="45">
        <v>0</v>
      </c>
      <c r="E21" s="45">
        <v>0</v>
      </c>
      <c r="F21" s="45">
        <v>0</v>
      </c>
      <c r="G21" s="45">
        <v>0</v>
      </c>
      <c r="H21" s="45">
        <v>0</v>
      </c>
      <c r="I21" s="45">
        <v>0</v>
      </c>
      <c r="J21" s="45">
        <v>0</v>
      </c>
      <c r="K21" s="45">
        <v>0</v>
      </c>
      <c r="L21" s="45">
        <v>0</v>
      </c>
      <c r="M21" s="45">
        <v>0</v>
      </c>
      <c r="N21" s="45">
        <v>0</v>
      </c>
      <c r="O21" s="45">
        <v>0</v>
      </c>
      <c r="P21" s="45">
        <v>0</v>
      </c>
      <c r="Q21" s="45">
        <v>1.2E-5</v>
      </c>
      <c r="R21" s="45">
        <v>1.2E-5</v>
      </c>
      <c r="S21" s="45">
        <v>1.2E-5</v>
      </c>
      <c r="T21" s="45">
        <v>1.2E-5</v>
      </c>
      <c r="U21" s="45">
        <v>1.2E-5</v>
      </c>
      <c r="V21" s="45">
        <v>1.2E-5</v>
      </c>
      <c r="W21" s="45">
        <v>1.2E-5</v>
      </c>
      <c r="X21" s="45">
        <v>1.2E-5</v>
      </c>
      <c r="Y21" s="45">
        <v>1.2E-5</v>
      </c>
      <c r="Z21" s="45">
        <v>1.2E-5</v>
      </c>
      <c r="AA21" s="45">
        <v>1.2E-5</v>
      </c>
      <c r="AB21" s="45">
        <v>1.2E-5</v>
      </c>
      <c r="AC21" s="45">
        <v>1.2E-5</v>
      </c>
      <c r="AD21" s="45">
        <v>1.2E-5</v>
      </c>
      <c r="AE21" s="45">
        <v>1.2E-5</v>
      </c>
      <c r="AF21" s="45">
        <v>1.2E-5</v>
      </c>
      <c r="AG21" s="45">
        <v>1.2E-5</v>
      </c>
      <c r="AH21" s="45">
        <v>1.2E-5</v>
      </c>
      <c r="AI21" s="45">
        <v>1.2E-5</v>
      </c>
      <c r="AJ21" s="45">
        <v>1.2E-5</v>
      </c>
      <c r="AK21" s="45">
        <v>1.2E-5</v>
      </c>
      <c r="AL21" s="45">
        <v>1.2E-5</v>
      </c>
      <c r="AM21" s="45">
        <v>1.2E-5</v>
      </c>
      <c r="AN21" s="45">
        <v>1.2E-5</v>
      </c>
      <c r="AO21" s="45">
        <v>1.2E-5</v>
      </c>
      <c r="AP21" s="45">
        <v>1.05E-4</v>
      </c>
      <c r="AQ21" s="45">
        <v>1.05E-4</v>
      </c>
      <c r="AR21" s="45">
        <v>1.05E-4</v>
      </c>
      <c r="AS21" s="45">
        <v>1.05E-4</v>
      </c>
      <c r="AT21" s="45">
        <v>1.05E-4</v>
      </c>
      <c r="AU21" s="45">
        <v>1.94E-4</v>
      </c>
      <c r="AV21" s="45">
        <v>1.94E-4</v>
      </c>
      <c r="AW21" s="45">
        <v>1.94E-4</v>
      </c>
      <c r="AX21" s="45">
        <v>1.94E-4</v>
      </c>
      <c r="AY21" s="45">
        <v>1.94E-4</v>
      </c>
      <c r="AZ21" s="45">
        <v>2.24E-4</v>
      </c>
      <c r="BA21" s="45">
        <v>2.24E-4</v>
      </c>
      <c r="BB21" s="45">
        <v>2.24E-4</v>
      </c>
      <c r="BC21" s="45">
        <v>2.24E-4</v>
      </c>
      <c r="BD21" s="45">
        <v>2.24E-4</v>
      </c>
      <c r="BE21" s="45">
        <v>2.6600000000000001E-4</v>
      </c>
      <c r="BF21" s="45">
        <v>2.6600000000000001E-4</v>
      </c>
      <c r="BG21" s="45">
        <v>2.6600000000000001E-4</v>
      </c>
      <c r="BH21" s="45">
        <v>2.6600000000000001E-4</v>
      </c>
      <c r="BI21" s="45">
        <v>2.6600000000000001E-4</v>
      </c>
      <c r="BJ21" s="45">
        <v>2.4499999999999999E-4</v>
      </c>
      <c r="BK21" s="45">
        <v>2.4499999999999999E-4</v>
      </c>
      <c r="BL21" s="45">
        <v>2.4499999999999999E-4</v>
      </c>
      <c r="BM21" s="45">
        <v>2.4499999999999999E-4</v>
      </c>
      <c r="BN21" s="45">
        <v>2.4499999999999999E-4</v>
      </c>
      <c r="BO21" s="45">
        <v>3.1399999999999999E-4</v>
      </c>
      <c r="BP21" s="45">
        <v>3.1399999999999999E-4</v>
      </c>
      <c r="BQ21" s="45">
        <v>3.1399999999999999E-4</v>
      </c>
      <c r="BR21" s="45">
        <v>3.1399999999999999E-4</v>
      </c>
      <c r="BS21" s="45">
        <v>3.1399999999999999E-4</v>
      </c>
      <c r="BT21" s="45">
        <v>1.9799999999999999E-4</v>
      </c>
      <c r="BU21" s="45">
        <v>1.9799999999999999E-4</v>
      </c>
      <c r="BV21" s="45">
        <v>1.9799999999999999E-4</v>
      </c>
      <c r="BW21" s="45">
        <v>1.9799999999999999E-4</v>
      </c>
      <c r="BX21" s="45">
        <v>1.9799999999999999E-4</v>
      </c>
      <c r="BY21" s="45">
        <v>1.5100000000000001E-4</v>
      </c>
      <c r="BZ21" s="45">
        <v>1.5100000000000001E-4</v>
      </c>
      <c r="CA21" s="45">
        <v>1.5100000000000001E-4</v>
      </c>
      <c r="CB21" s="45">
        <v>1.5100000000000001E-4</v>
      </c>
      <c r="CC21" s="45">
        <v>1.5100000000000001E-4</v>
      </c>
      <c r="CD21" s="45">
        <v>1.5100000000000001E-4</v>
      </c>
      <c r="CE21" s="45">
        <v>1.5100000000000001E-4</v>
      </c>
      <c r="CF21" s="45">
        <v>1.5100000000000001E-4</v>
      </c>
      <c r="CG21" s="45">
        <v>1.5100000000000001E-4</v>
      </c>
      <c r="CH21" s="45">
        <v>1.5100000000000001E-4</v>
      </c>
      <c r="CI21" s="45">
        <v>1.5100000000000001E-4</v>
      </c>
      <c r="CJ21" s="45">
        <v>1.5100000000000001E-4</v>
      </c>
      <c r="CK21" s="45">
        <v>1.5100000000000001E-4</v>
      </c>
      <c r="CL21" s="45">
        <v>1.5100000000000001E-4</v>
      </c>
      <c r="CM21" s="45">
        <v>1.5100000000000001E-4</v>
      </c>
      <c r="CN21" s="45">
        <v>1.5100000000000001E-4</v>
      </c>
      <c r="CO21" s="45">
        <v>1.5100000000000001E-4</v>
      </c>
      <c r="CP21" s="45">
        <v>1.5100000000000001E-4</v>
      </c>
      <c r="CQ21" s="45">
        <v>1.5100000000000001E-4</v>
      </c>
      <c r="CR21" s="45">
        <v>1.5100000000000001E-4</v>
      </c>
      <c r="CS21" s="45">
        <v>1.5100000000000001E-4</v>
      </c>
      <c r="CT21" s="45">
        <v>1.5100000000000001E-4</v>
      </c>
      <c r="CU21" s="45">
        <v>1.5100000000000001E-4</v>
      </c>
      <c r="CV21" s="45">
        <v>1.5100000000000001E-4</v>
      </c>
      <c r="CW21" s="45">
        <v>1.5100000000000001E-4</v>
      </c>
      <c r="CX21" s="45">
        <v>1.5100000000000001E-4</v>
      </c>
    </row>
    <row r="22" spans="1:102" ht="14.25" customHeight="1" x14ac:dyDescent="0.3">
      <c r="A22" s="45" t="s">
        <v>160</v>
      </c>
      <c r="B22" s="45">
        <v>0</v>
      </c>
      <c r="C22" s="45">
        <v>0</v>
      </c>
      <c r="D22" s="45">
        <v>0</v>
      </c>
      <c r="E22" s="45">
        <v>0</v>
      </c>
      <c r="F22" s="45">
        <v>0</v>
      </c>
      <c r="G22" s="45">
        <v>0</v>
      </c>
      <c r="H22" s="45">
        <v>0</v>
      </c>
      <c r="I22" s="45">
        <v>0</v>
      </c>
      <c r="J22" s="45">
        <v>0</v>
      </c>
      <c r="K22" s="45">
        <v>0</v>
      </c>
      <c r="L22" s="45">
        <v>0</v>
      </c>
      <c r="M22" s="45">
        <v>0</v>
      </c>
      <c r="N22" s="45">
        <v>0</v>
      </c>
      <c r="O22" s="45">
        <v>0</v>
      </c>
      <c r="P22" s="45">
        <v>0</v>
      </c>
      <c r="Q22" s="45">
        <v>3.4999999999999997E-5</v>
      </c>
      <c r="R22" s="45">
        <v>3.4999999999999997E-5</v>
      </c>
      <c r="S22" s="45">
        <v>3.4999999999999997E-5</v>
      </c>
      <c r="T22" s="45">
        <v>3.4999999999999997E-5</v>
      </c>
      <c r="U22" s="45">
        <v>3.4999999999999997E-5</v>
      </c>
      <c r="V22" s="45">
        <v>3.4999999999999997E-5</v>
      </c>
      <c r="W22" s="45">
        <v>3.4999999999999997E-5</v>
      </c>
      <c r="X22" s="45">
        <v>3.4999999999999997E-5</v>
      </c>
      <c r="Y22" s="45">
        <v>3.4999999999999997E-5</v>
      </c>
      <c r="Z22" s="45">
        <v>3.4999999999999997E-5</v>
      </c>
      <c r="AA22" s="45">
        <v>3.4999999999999997E-5</v>
      </c>
      <c r="AB22" s="45">
        <v>3.4999999999999997E-5</v>
      </c>
      <c r="AC22" s="45">
        <v>3.4999999999999997E-5</v>
      </c>
      <c r="AD22" s="45">
        <v>3.4999999999999997E-5</v>
      </c>
      <c r="AE22" s="45">
        <v>3.4999999999999997E-5</v>
      </c>
      <c r="AF22" s="45">
        <v>3.4999999999999997E-5</v>
      </c>
      <c r="AG22" s="45">
        <v>3.4999999999999997E-5</v>
      </c>
      <c r="AH22" s="45">
        <v>3.4999999999999997E-5</v>
      </c>
      <c r="AI22" s="45">
        <v>3.4999999999999997E-5</v>
      </c>
      <c r="AJ22" s="45">
        <v>3.4999999999999997E-5</v>
      </c>
      <c r="AK22" s="45">
        <v>3.4999999999999997E-5</v>
      </c>
      <c r="AL22" s="45">
        <v>3.4999999999999997E-5</v>
      </c>
      <c r="AM22" s="45">
        <v>3.4999999999999997E-5</v>
      </c>
      <c r="AN22" s="45">
        <v>3.4999999999999997E-5</v>
      </c>
      <c r="AO22" s="45">
        <v>3.4999999999999997E-5</v>
      </c>
      <c r="AP22" s="45">
        <v>2.14E-4</v>
      </c>
      <c r="AQ22" s="45">
        <v>2.14E-4</v>
      </c>
      <c r="AR22" s="45">
        <v>2.14E-4</v>
      </c>
      <c r="AS22" s="45">
        <v>2.14E-4</v>
      </c>
      <c r="AT22" s="45">
        <v>2.14E-4</v>
      </c>
      <c r="AU22" s="45">
        <v>3.3599999999999998E-4</v>
      </c>
      <c r="AV22" s="45">
        <v>3.3599999999999998E-4</v>
      </c>
      <c r="AW22" s="45">
        <v>3.3599999999999998E-4</v>
      </c>
      <c r="AX22" s="45">
        <v>3.3599999999999998E-4</v>
      </c>
      <c r="AY22" s="45">
        <v>3.3599999999999998E-4</v>
      </c>
      <c r="AZ22" s="45">
        <v>4.73E-4</v>
      </c>
      <c r="BA22" s="45">
        <v>4.73E-4</v>
      </c>
      <c r="BB22" s="45">
        <v>4.73E-4</v>
      </c>
      <c r="BC22" s="45">
        <v>4.73E-4</v>
      </c>
      <c r="BD22" s="45">
        <v>4.73E-4</v>
      </c>
      <c r="BE22" s="45">
        <v>6.3000000000000003E-4</v>
      </c>
      <c r="BF22" s="45">
        <v>6.3000000000000003E-4</v>
      </c>
      <c r="BG22" s="45">
        <v>6.3000000000000003E-4</v>
      </c>
      <c r="BH22" s="45">
        <v>6.3000000000000003E-4</v>
      </c>
      <c r="BI22" s="45">
        <v>6.3000000000000003E-4</v>
      </c>
      <c r="BJ22" s="45">
        <v>8.0400000000000003E-4</v>
      </c>
      <c r="BK22" s="45">
        <v>8.0400000000000003E-4</v>
      </c>
      <c r="BL22" s="45">
        <v>8.0400000000000003E-4</v>
      </c>
      <c r="BM22" s="45">
        <v>8.0400000000000003E-4</v>
      </c>
      <c r="BN22" s="45">
        <v>8.0400000000000003E-4</v>
      </c>
      <c r="BO22" s="45">
        <v>1.0020000000000001E-3</v>
      </c>
      <c r="BP22" s="45">
        <v>1.0020000000000001E-3</v>
      </c>
      <c r="BQ22" s="45">
        <v>1.0020000000000001E-3</v>
      </c>
      <c r="BR22" s="45">
        <v>1.0020000000000001E-3</v>
      </c>
      <c r="BS22" s="45">
        <v>1.0020000000000001E-3</v>
      </c>
      <c r="BT22" s="45">
        <v>1.2080000000000001E-3</v>
      </c>
      <c r="BU22" s="45">
        <v>1.2080000000000001E-3</v>
      </c>
      <c r="BV22" s="45">
        <v>1.2080000000000001E-3</v>
      </c>
      <c r="BW22" s="45">
        <v>1.2080000000000001E-3</v>
      </c>
      <c r="BX22" s="45">
        <v>1.2080000000000001E-3</v>
      </c>
      <c r="BY22" s="45">
        <v>1.439E-3</v>
      </c>
      <c r="BZ22" s="45">
        <v>1.439E-3</v>
      </c>
      <c r="CA22" s="45">
        <v>1.439E-3</v>
      </c>
      <c r="CB22" s="45">
        <v>1.439E-3</v>
      </c>
      <c r="CC22" s="45">
        <v>1.439E-3</v>
      </c>
      <c r="CD22" s="45">
        <v>1.439E-3</v>
      </c>
      <c r="CE22" s="45">
        <v>1.439E-3</v>
      </c>
      <c r="CF22" s="45">
        <v>1.439E-3</v>
      </c>
      <c r="CG22" s="45">
        <v>1.439E-3</v>
      </c>
      <c r="CH22" s="45">
        <v>1.439E-3</v>
      </c>
      <c r="CI22" s="45">
        <v>1.439E-3</v>
      </c>
      <c r="CJ22" s="45">
        <v>1.439E-3</v>
      </c>
      <c r="CK22" s="45">
        <v>1.439E-3</v>
      </c>
      <c r="CL22" s="45">
        <v>1.439E-3</v>
      </c>
      <c r="CM22" s="45">
        <v>1.439E-3</v>
      </c>
      <c r="CN22" s="45">
        <v>1.439E-3</v>
      </c>
      <c r="CO22" s="45">
        <v>1.439E-3</v>
      </c>
      <c r="CP22" s="45">
        <v>1.439E-3</v>
      </c>
      <c r="CQ22" s="45">
        <v>1.439E-3</v>
      </c>
      <c r="CR22" s="45">
        <v>1.439E-3</v>
      </c>
      <c r="CS22" s="45">
        <v>1.439E-3</v>
      </c>
      <c r="CT22" s="45">
        <v>1.439E-3</v>
      </c>
      <c r="CU22" s="45">
        <v>1.439E-3</v>
      </c>
      <c r="CV22" s="45">
        <v>1.439E-3</v>
      </c>
      <c r="CW22" s="45">
        <v>1.439E-3</v>
      </c>
      <c r="CX22" s="45">
        <v>1.439E-3</v>
      </c>
    </row>
    <row r="23" spans="1:102" ht="14.25" customHeight="1" x14ac:dyDescent="0.3">
      <c r="A23" s="45" t="s">
        <v>162</v>
      </c>
      <c r="B23" s="45">
        <v>0</v>
      </c>
      <c r="C23" s="45">
        <v>0</v>
      </c>
      <c r="D23" s="45">
        <v>0</v>
      </c>
      <c r="E23" s="45">
        <v>0</v>
      </c>
      <c r="F23" s="45">
        <v>0</v>
      </c>
      <c r="G23" s="45">
        <v>0</v>
      </c>
      <c r="H23" s="45">
        <v>0</v>
      </c>
      <c r="I23" s="45">
        <v>0</v>
      </c>
      <c r="J23" s="45">
        <v>0</v>
      </c>
      <c r="K23" s="45">
        <v>0</v>
      </c>
      <c r="L23" s="45">
        <v>0</v>
      </c>
      <c r="M23" s="45">
        <v>0</v>
      </c>
      <c r="N23" s="45">
        <v>0</v>
      </c>
      <c r="O23" s="45">
        <v>0</v>
      </c>
      <c r="P23" s="45">
        <v>0</v>
      </c>
      <c r="Q23" s="45">
        <v>3.0000000000000001E-6</v>
      </c>
      <c r="R23" s="45">
        <v>3.0000000000000001E-6</v>
      </c>
      <c r="S23" s="45">
        <v>3.0000000000000001E-6</v>
      </c>
      <c r="T23" s="45">
        <v>3.0000000000000001E-6</v>
      </c>
      <c r="U23" s="45">
        <v>3.0000000000000001E-6</v>
      </c>
      <c r="V23" s="45">
        <v>3.0000000000000001E-6</v>
      </c>
      <c r="W23" s="45">
        <v>3.0000000000000001E-6</v>
      </c>
      <c r="X23" s="45">
        <v>3.0000000000000001E-6</v>
      </c>
      <c r="Y23" s="45">
        <v>3.0000000000000001E-6</v>
      </c>
      <c r="Z23" s="45">
        <v>3.0000000000000001E-6</v>
      </c>
      <c r="AA23" s="45">
        <v>3.0000000000000001E-6</v>
      </c>
      <c r="AB23" s="45">
        <v>3.0000000000000001E-6</v>
      </c>
      <c r="AC23" s="45">
        <v>3.0000000000000001E-6</v>
      </c>
      <c r="AD23" s="45">
        <v>3.0000000000000001E-6</v>
      </c>
      <c r="AE23" s="45">
        <v>3.0000000000000001E-6</v>
      </c>
      <c r="AF23" s="45">
        <v>3.0000000000000001E-6</v>
      </c>
      <c r="AG23" s="45">
        <v>3.0000000000000001E-6</v>
      </c>
      <c r="AH23" s="45">
        <v>3.0000000000000001E-6</v>
      </c>
      <c r="AI23" s="45">
        <v>3.0000000000000001E-6</v>
      </c>
      <c r="AJ23" s="45">
        <v>3.0000000000000001E-6</v>
      </c>
      <c r="AK23" s="45">
        <v>3.0000000000000001E-6</v>
      </c>
      <c r="AL23" s="45">
        <v>3.0000000000000001E-6</v>
      </c>
      <c r="AM23" s="45">
        <v>3.0000000000000001E-6</v>
      </c>
      <c r="AN23" s="45">
        <v>3.0000000000000001E-6</v>
      </c>
      <c r="AO23" s="45">
        <v>3.0000000000000001E-6</v>
      </c>
      <c r="AP23" s="45">
        <v>5.3999999999999998E-5</v>
      </c>
      <c r="AQ23" s="45">
        <v>5.3999999999999998E-5</v>
      </c>
      <c r="AR23" s="45">
        <v>5.3999999999999998E-5</v>
      </c>
      <c r="AS23" s="45">
        <v>5.3999999999999998E-5</v>
      </c>
      <c r="AT23" s="45">
        <v>5.3999999999999998E-5</v>
      </c>
      <c r="AU23" s="45">
        <v>5.8E-5</v>
      </c>
      <c r="AV23" s="45">
        <v>5.8E-5</v>
      </c>
      <c r="AW23" s="45">
        <v>5.8E-5</v>
      </c>
      <c r="AX23" s="45">
        <v>5.8E-5</v>
      </c>
      <c r="AY23" s="45">
        <v>5.8E-5</v>
      </c>
      <c r="AZ23" s="45">
        <v>5.3000000000000001E-5</v>
      </c>
      <c r="BA23" s="45">
        <v>5.3000000000000001E-5</v>
      </c>
      <c r="BB23" s="45">
        <v>5.3000000000000001E-5</v>
      </c>
      <c r="BC23" s="45">
        <v>5.3000000000000001E-5</v>
      </c>
      <c r="BD23" s="45">
        <v>5.3000000000000001E-5</v>
      </c>
      <c r="BE23" s="45">
        <v>4.3000000000000002E-5</v>
      </c>
      <c r="BF23" s="45">
        <v>4.3000000000000002E-5</v>
      </c>
      <c r="BG23" s="45">
        <v>4.3000000000000002E-5</v>
      </c>
      <c r="BH23" s="45">
        <v>4.3000000000000002E-5</v>
      </c>
      <c r="BI23" s="45">
        <v>4.3000000000000002E-5</v>
      </c>
      <c r="BJ23" s="45">
        <v>1.22E-4</v>
      </c>
      <c r="BK23" s="45">
        <v>1.22E-4</v>
      </c>
      <c r="BL23" s="45">
        <v>1.22E-4</v>
      </c>
      <c r="BM23" s="45">
        <v>1.22E-4</v>
      </c>
      <c r="BN23" s="45">
        <v>1.22E-4</v>
      </c>
      <c r="BO23" s="45">
        <v>1.3200000000000001E-4</v>
      </c>
      <c r="BP23" s="45">
        <v>1.3200000000000001E-4</v>
      </c>
      <c r="BQ23" s="45">
        <v>1.3200000000000001E-4</v>
      </c>
      <c r="BR23" s="45">
        <v>1.3200000000000001E-4</v>
      </c>
      <c r="BS23" s="45">
        <v>1.3200000000000001E-4</v>
      </c>
      <c r="BT23" s="45">
        <v>1.5799999999999999E-4</v>
      </c>
      <c r="BU23" s="45">
        <v>1.5799999999999999E-4</v>
      </c>
      <c r="BV23" s="45">
        <v>1.5799999999999999E-4</v>
      </c>
      <c r="BW23" s="45">
        <v>1.5799999999999999E-4</v>
      </c>
      <c r="BX23" s="45">
        <v>1.5799999999999999E-4</v>
      </c>
      <c r="BY23" s="45">
        <v>1.2400000000000001E-4</v>
      </c>
      <c r="BZ23" s="45">
        <v>1.2400000000000001E-4</v>
      </c>
      <c r="CA23" s="45">
        <v>1.2400000000000001E-4</v>
      </c>
      <c r="CB23" s="45">
        <v>1.2400000000000001E-4</v>
      </c>
      <c r="CC23" s="45">
        <v>1.2400000000000001E-4</v>
      </c>
      <c r="CD23" s="45">
        <v>1.2400000000000001E-4</v>
      </c>
      <c r="CE23" s="45">
        <v>1.2400000000000001E-4</v>
      </c>
      <c r="CF23" s="45">
        <v>1.2400000000000001E-4</v>
      </c>
      <c r="CG23" s="45">
        <v>1.2400000000000001E-4</v>
      </c>
      <c r="CH23" s="45">
        <v>1.2400000000000001E-4</v>
      </c>
      <c r="CI23" s="45">
        <v>1.2400000000000001E-4</v>
      </c>
      <c r="CJ23" s="45">
        <v>1.2400000000000001E-4</v>
      </c>
      <c r="CK23" s="45">
        <v>1.2400000000000001E-4</v>
      </c>
      <c r="CL23" s="45">
        <v>1.2400000000000001E-4</v>
      </c>
      <c r="CM23" s="45">
        <v>1.2400000000000001E-4</v>
      </c>
      <c r="CN23" s="45">
        <v>1.2400000000000001E-4</v>
      </c>
      <c r="CO23" s="45">
        <v>1.2400000000000001E-4</v>
      </c>
      <c r="CP23" s="45">
        <v>1.2400000000000001E-4</v>
      </c>
      <c r="CQ23" s="45">
        <v>1.2400000000000001E-4</v>
      </c>
      <c r="CR23" s="45">
        <v>1.2400000000000001E-4</v>
      </c>
      <c r="CS23" s="45">
        <v>1.2400000000000001E-4</v>
      </c>
      <c r="CT23" s="45">
        <v>1.2400000000000001E-4</v>
      </c>
      <c r="CU23" s="45">
        <v>1.2400000000000001E-4</v>
      </c>
      <c r="CV23" s="45">
        <v>1.2400000000000001E-4</v>
      </c>
      <c r="CW23" s="45">
        <v>1.2400000000000001E-4</v>
      </c>
      <c r="CX23" s="45">
        <v>1.2400000000000001E-4</v>
      </c>
    </row>
    <row r="24" spans="1:102" ht="14.25" customHeight="1" x14ac:dyDescent="0.3">
      <c r="A24" s="45" t="s">
        <v>164</v>
      </c>
      <c r="B24" s="45">
        <v>0</v>
      </c>
      <c r="C24" s="45">
        <v>0</v>
      </c>
      <c r="D24" s="45">
        <v>0</v>
      </c>
      <c r="E24" s="45">
        <v>0</v>
      </c>
      <c r="F24" s="45">
        <v>0</v>
      </c>
      <c r="G24" s="45">
        <v>0</v>
      </c>
      <c r="H24" s="45">
        <v>0</v>
      </c>
      <c r="I24" s="45">
        <v>0</v>
      </c>
      <c r="J24" s="45">
        <v>0</v>
      </c>
      <c r="K24" s="45">
        <v>0</v>
      </c>
      <c r="L24" s="45">
        <v>0</v>
      </c>
      <c r="M24" s="45">
        <v>0</v>
      </c>
      <c r="N24" s="45">
        <v>0</v>
      </c>
      <c r="O24" s="45">
        <v>0</v>
      </c>
      <c r="P24" s="45">
        <v>0</v>
      </c>
      <c r="Q24" s="45">
        <v>2.5999999999999998E-5</v>
      </c>
      <c r="R24" s="45">
        <v>2.5999999999999998E-5</v>
      </c>
      <c r="S24" s="45">
        <v>2.5999999999999998E-5</v>
      </c>
      <c r="T24" s="45">
        <v>2.5999999999999998E-5</v>
      </c>
      <c r="U24" s="45">
        <v>2.5999999999999998E-5</v>
      </c>
      <c r="V24" s="45">
        <v>2.5999999999999998E-5</v>
      </c>
      <c r="W24" s="45">
        <v>2.5999999999999998E-5</v>
      </c>
      <c r="X24" s="45">
        <v>2.5999999999999998E-5</v>
      </c>
      <c r="Y24" s="45">
        <v>2.5999999999999998E-5</v>
      </c>
      <c r="Z24" s="45">
        <v>2.5999999999999998E-5</v>
      </c>
      <c r="AA24" s="45">
        <v>2.5999999999999998E-5</v>
      </c>
      <c r="AB24" s="45">
        <v>2.5999999999999998E-5</v>
      </c>
      <c r="AC24" s="45">
        <v>2.5999999999999998E-5</v>
      </c>
      <c r="AD24" s="45">
        <v>2.5999999999999998E-5</v>
      </c>
      <c r="AE24" s="45">
        <v>2.5999999999999998E-5</v>
      </c>
      <c r="AF24" s="45">
        <v>2.5999999999999998E-5</v>
      </c>
      <c r="AG24" s="45">
        <v>2.5999999999999998E-5</v>
      </c>
      <c r="AH24" s="45">
        <v>2.5999999999999998E-5</v>
      </c>
      <c r="AI24" s="45">
        <v>2.5999999999999998E-5</v>
      </c>
      <c r="AJ24" s="45">
        <v>2.5999999999999998E-5</v>
      </c>
      <c r="AK24" s="45">
        <v>2.5999999999999998E-5</v>
      </c>
      <c r="AL24" s="45">
        <v>2.5999999999999998E-5</v>
      </c>
      <c r="AM24" s="45">
        <v>2.5999999999999998E-5</v>
      </c>
      <c r="AN24" s="45">
        <v>2.5999999999999998E-5</v>
      </c>
      <c r="AO24" s="45">
        <v>2.5999999999999998E-5</v>
      </c>
      <c r="AP24" s="45">
        <v>1.44E-4</v>
      </c>
      <c r="AQ24" s="45">
        <v>1.44E-4</v>
      </c>
      <c r="AR24" s="45">
        <v>1.44E-4</v>
      </c>
      <c r="AS24" s="45">
        <v>1.44E-4</v>
      </c>
      <c r="AT24" s="45">
        <v>1.44E-4</v>
      </c>
      <c r="AU24" s="45">
        <v>2.1100000000000001E-4</v>
      </c>
      <c r="AV24" s="45">
        <v>2.1100000000000001E-4</v>
      </c>
      <c r="AW24" s="45">
        <v>2.1100000000000001E-4</v>
      </c>
      <c r="AX24" s="45">
        <v>2.1100000000000001E-4</v>
      </c>
      <c r="AY24" s="45">
        <v>2.1100000000000001E-4</v>
      </c>
      <c r="AZ24" s="45">
        <v>2.6400000000000002E-4</v>
      </c>
      <c r="BA24" s="45">
        <v>2.6400000000000002E-4</v>
      </c>
      <c r="BB24" s="45">
        <v>2.6400000000000002E-4</v>
      </c>
      <c r="BC24" s="45">
        <v>2.6400000000000002E-4</v>
      </c>
      <c r="BD24" s="45">
        <v>2.6400000000000002E-4</v>
      </c>
      <c r="BE24" s="45">
        <v>3.3199999999999999E-4</v>
      </c>
      <c r="BF24" s="45">
        <v>3.3199999999999999E-4</v>
      </c>
      <c r="BG24" s="45">
        <v>3.3199999999999999E-4</v>
      </c>
      <c r="BH24" s="45">
        <v>3.3199999999999999E-4</v>
      </c>
      <c r="BI24" s="45">
        <v>3.3199999999999999E-4</v>
      </c>
      <c r="BJ24" s="45">
        <v>4.4900000000000002E-4</v>
      </c>
      <c r="BK24" s="45">
        <v>4.4900000000000002E-4</v>
      </c>
      <c r="BL24" s="45">
        <v>4.4900000000000002E-4</v>
      </c>
      <c r="BM24" s="45">
        <v>4.4900000000000002E-4</v>
      </c>
      <c r="BN24" s="45">
        <v>4.4900000000000002E-4</v>
      </c>
      <c r="BO24" s="45">
        <v>6.8999999999999997E-4</v>
      </c>
      <c r="BP24" s="45">
        <v>6.8999999999999997E-4</v>
      </c>
      <c r="BQ24" s="45">
        <v>6.8999999999999997E-4</v>
      </c>
      <c r="BR24" s="45">
        <v>6.8999999999999997E-4</v>
      </c>
      <c r="BS24" s="45">
        <v>6.8999999999999997E-4</v>
      </c>
      <c r="BT24" s="45">
        <v>1.049E-3</v>
      </c>
      <c r="BU24" s="45">
        <v>1.049E-3</v>
      </c>
      <c r="BV24" s="45">
        <v>1.049E-3</v>
      </c>
      <c r="BW24" s="45">
        <v>1.049E-3</v>
      </c>
      <c r="BX24" s="45">
        <v>1.049E-3</v>
      </c>
      <c r="BY24" s="45">
        <v>1.439E-3</v>
      </c>
      <c r="BZ24" s="45">
        <v>1.439E-3</v>
      </c>
      <c r="CA24" s="45">
        <v>1.439E-3</v>
      </c>
      <c r="CB24" s="45">
        <v>1.439E-3</v>
      </c>
      <c r="CC24" s="45">
        <v>1.439E-3</v>
      </c>
      <c r="CD24" s="45">
        <v>1.439E-3</v>
      </c>
      <c r="CE24" s="45">
        <v>1.439E-3</v>
      </c>
      <c r="CF24" s="45">
        <v>1.439E-3</v>
      </c>
      <c r="CG24" s="45">
        <v>1.439E-3</v>
      </c>
      <c r="CH24" s="45">
        <v>1.439E-3</v>
      </c>
      <c r="CI24" s="45">
        <v>1.439E-3</v>
      </c>
      <c r="CJ24" s="45">
        <v>1.439E-3</v>
      </c>
      <c r="CK24" s="45">
        <v>1.439E-3</v>
      </c>
      <c r="CL24" s="45">
        <v>1.439E-3</v>
      </c>
      <c r="CM24" s="45">
        <v>1.439E-3</v>
      </c>
      <c r="CN24" s="45">
        <v>1.439E-3</v>
      </c>
      <c r="CO24" s="45">
        <v>1.439E-3</v>
      </c>
      <c r="CP24" s="45">
        <v>1.439E-3</v>
      </c>
      <c r="CQ24" s="45">
        <v>1.439E-3</v>
      </c>
      <c r="CR24" s="45">
        <v>1.439E-3</v>
      </c>
      <c r="CS24" s="45">
        <v>1.439E-3</v>
      </c>
      <c r="CT24" s="45">
        <v>1.439E-3</v>
      </c>
      <c r="CU24" s="45">
        <v>1.439E-3</v>
      </c>
      <c r="CV24" s="45">
        <v>1.439E-3</v>
      </c>
      <c r="CW24" s="45">
        <v>1.439E-3</v>
      </c>
      <c r="CX24" s="45">
        <v>1.439E-3</v>
      </c>
    </row>
    <row r="25" spans="1:102" ht="14.25" customHeight="1" x14ac:dyDescent="0.3">
      <c r="A25" s="45" t="s">
        <v>166</v>
      </c>
      <c r="B25" s="45">
        <v>0</v>
      </c>
      <c r="C25" s="45">
        <v>0</v>
      </c>
      <c r="D25" s="45">
        <v>0</v>
      </c>
      <c r="E25" s="45">
        <v>0</v>
      </c>
      <c r="F25" s="45">
        <v>0</v>
      </c>
      <c r="G25" s="45">
        <v>0</v>
      </c>
      <c r="H25" s="45">
        <v>0</v>
      </c>
      <c r="I25" s="45">
        <v>0</v>
      </c>
      <c r="J25" s="45">
        <v>0</v>
      </c>
      <c r="K25" s="45">
        <v>0</v>
      </c>
      <c r="L25" s="45">
        <v>0</v>
      </c>
      <c r="M25" s="45">
        <v>0</v>
      </c>
      <c r="N25" s="45">
        <v>0</v>
      </c>
      <c r="O25" s="45">
        <v>0</v>
      </c>
      <c r="P25" s="45">
        <v>0</v>
      </c>
      <c r="Q25" s="45">
        <v>2.8E-5</v>
      </c>
      <c r="R25" s="45">
        <v>2.8E-5</v>
      </c>
      <c r="S25" s="45">
        <v>2.8E-5</v>
      </c>
      <c r="T25" s="45">
        <v>2.8E-5</v>
      </c>
      <c r="U25" s="45">
        <v>2.8E-5</v>
      </c>
      <c r="V25" s="45">
        <v>2.8E-5</v>
      </c>
      <c r="W25" s="45">
        <v>2.8E-5</v>
      </c>
      <c r="X25" s="45">
        <v>2.8E-5</v>
      </c>
      <c r="Y25" s="45">
        <v>2.8E-5</v>
      </c>
      <c r="Z25" s="45">
        <v>2.8E-5</v>
      </c>
      <c r="AA25" s="45">
        <v>2.8E-5</v>
      </c>
      <c r="AB25" s="45">
        <v>2.8E-5</v>
      </c>
      <c r="AC25" s="45">
        <v>2.8E-5</v>
      </c>
      <c r="AD25" s="45">
        <v>2.8E-5</v>
      </c>
      <c r="AE25" s="45">
        <v>2.8E-5</v>
      </c>
      <c r="AF25" s="45">
        <v>2.8E-5</v>
      </c>
      <c r="AG25" s="45">
        <v>2.8E-5</v>
      </c>
      <c r="AH25" s="45">
        <v>2.8E-5</v>
      </c>
      <c r="AI25" s="45">
        <v>2.8E-5</v>
      </c>
      <c r="AJ25" s="45">
        <v>2.8E-5</v>
      </c>
      <c r="AK25" s="45">
        <v>2.8E-5</v>
      </c>
      <c r="AL25" s="45">
        <v>2.8E-5</v>
      </c>
      <c r="AM25" s="45">
        <v>2.8E-5</v>
      </c>
      <c r="AN25" s="45">
        <v>2.8E-5</v>
      </c>
      <c r="AO25" s="45">
        <v>2.8E-5</v>
      </c>
      <c r="AP25" s="45">
        <v>1.01E-4</v>
      </c>
      <c r="AQ25" s="45">
        <v>1.01E-4</v>
      </c>
      <c r="AR25" s="45">
        <v>1.01E-4</v>
      </c>
      <c r="AS25" s="45">
        <v>1.01E-4</v>
      </c>
      <c r="AT25" s="45">
        <v>1.01E-4</v>
      </c>
      <c r="AU25" s="45">
        <v>1.35E-4</v>
      </c>
      <c r="AV25" s="45">
        <v>1.35E-4</v>
      </c>
      <c r="AW25" s="45">
        <v>1.35E-4</v>
      </c>
      <c r="AX25" s="45">
        <v>1.35E-4</v>
      </c>
      <c r="AY25" s="45">
        <v>1.35E-4</v>
      </c>
      <c r="AZ25" s="45">
        <v>1.6699999999999999E-4</v>
      </c>
      <c r="BA25" s="45">
        <v>1.6699999999999999E-4</v>
      </c>
      <c r="BB25" s="45">
        <v>1.6699999999999999E-4</v>
      </c>
      <c r="BC25" s="45">
        <v>1.6699999999999999E-4</v>
      </c>
      <c r="BD25" s="45">
        <v>1.6699999999999999E-4</v>
      </c>
      <c r="BE25" s="45">
        <v>1.93E-4</v>
      </c>
      <c r="BF25" s="45">
        <v>1.93E-4</v>
      </c>
      <c r="BG25" s="45">
        <v>1.93E-4</v>
      </c>
      <c r="BH25" s="45">
        <v>1.93E-4</v>
      </c>
      <c r="BI25" s="45">
        <v>1.93E-4</v>
      </c>
      <c r="BJ25" s="45">
        <v>2.24E-4</v>
      </c>
      <c r="BK25" s="45">
        <v>2.24E-4</v>
      </c>
      <c r="BL25" s="45">
        <v>2.24E-4</v>
      </c>
      <c r="BM25" s="45">
        <v>2.24E-4</v>
      </c>
      <c r="BN25" s="45">
        <v>2.24E-4</v>
      </c>
      <c r="BO25" s="45">
        <v>2.7599999999999999E-4</v>
      </c>
      <c r="BP25" s="45">
        <v>2.7599999999999999E-4</v>
      </c>
      <c r="BQ25" s="45">
        <v>2.7599999999999999E-4</v>
      </c>
      <c r="BR25" s="45">
        <v>2.7599999999999999E-4</v>
      </c>
      <c r="BS25" s="45">
        <v>2.7599999999999999E-4</v>
      </c>
      <c r="BT25" s="45">
        <v>3.4400000000000001E-4</v>
      </c>
      <c r="BU25" s="45">
        <v>3.4400000000000001E-4</v>
      </c>
      <c r="BV25" s="45">
        <v>3.4400000000000001E-4</v>
      </c>
      <c r="BW25" s="45">
        <v>3.4400000000000001E-4</v>
      </c>
      <c r="BX25" s="45">
        <v>3.4400000000000001E-4</v>
      </c>
      <c r="BY25" s="45">
        <v>4.3100000000000001E-4</v>
      </c>
      <c r="BZ25" s="45">
        <v>4.3100000000000001E-4</v>
      </c>
      <c r="CA25" s="45">
        <v>4.3100000000000001E-4</v>
      </c>
      <c r="CB25" s="45">
        <v>4.3100000000000001E-4</v>
      </c>
      <c r="CC25" s="45">
        <v>4.3100000000000001E-4</v>
      </c>
      <c r="CD25" s="45">
        <v>4.3100000000000001E-4</v>
      </c>
      <c r="CE25" s="45">
        <v>4.3100000000000001E-4</v>
      </c>
      <c r="CF25" s="45">
        <v>4.3100000000000001E-4</v>
      </c>
      <c r="CG25" s="45">
        <v>4.3100000000000001E-4</v>
      </c>
      <c r="CH25" s="45">
        <v>4.3100000000000001E-4</v>
      </c>
      <c r="CI25" s="45">
        <v>4.3100000000000001E-4</v>
      </c>
      <c r="CJ25" s="45">
        <v>4.3100000000000001E-4</v>
      </c>
      <c r="CK25" s="45">
        <v>4.3100000000000001E-4</v>
      </c>
      <c r="CL25" s="45">
        <v>4.3100000000000001E-4</v>
      </c>
      <c r="CM25" s="45">
        <v>4.3100000000000001E-4</v>
      </c>
      <c r="CN25" s="45">
        <v>4.3100000000000001E-4</v>
      </c>
      <c r="CO25" s="45">
        <v>4.3100000000000001E-4</v>
      </c>
      <c r="CP25" s="45">
        <v>4.3100000000000001E-4</v>
      </c>
      <c r="CQ25" s="45">
        <v>4.3100000000000001E-4</v>
      </c>
      <c r="CR25" s="45">
        <v>4.3100000000000001E-4</v>
      </c>
      <c r="CS25" s="45">
        <v>4.3100000000000001E-4</v>
      </c>
      <c r="CT25" s="45">
        <v>4.3100000000000001E-4</v>
      </c>
      <c r="CU25" s="45">
        <v>4.3100000000000001E-4</v>
      </c>
      <c r="CV25" s="45">
        <v>4.3100000000000001E-4</v>
      </c>
      <c r="CW25" s="45">
        <v>4.3100000000000001E-4</v>
      </c>
      <c r="CX25" s="45">
        <v>4.3100000000000001E-4</v>
      </c>
    </row>
    <row r="26" spans="1:102" ht="14.25" customHeight="1" x14ac:dyDescent="0.3">
      <c r="A26" s="45" t="s">
        <v>168</v>
      </c>
      <c r="B26" s="45">
        <v>0</v>
      </c>
      <c r="C26" s="45">
        <v>0</v>
      </c>
      <c r="D26" s="45">
        <v>0</v>
      </c>
      <c r="E26" s="45">
        <v>0</v>
      </c>
      <c r="F26" s="45">
        <v>0</v>
      </c>
      <c r="G26" s="45">
        <v>0</v>
      </c>
      <c r="H26" s="45">
        <v>0</v>
      </c>
      <c r="I26" s="45">
        <v>0</v>
      </c>
      <c r="J26" s="45">
        <v>0</v>
      </c>
      <c r="K26" s="45">
        <v>0</v>
      </c>
      <c r="L26" s="45">
        <v>0</v>
      </c>
      <c r="M26" s="45">
        <v>0</v>
      </c>
      <c r="N26" s="45">
        <v>0</v>
      </c>
      <c r="O26" s="45">
        <v>0</v>
      </c>
      <c r="P26" s="45">
        <v>0</v>
      </c>
      <c r="Q26" s="45">
        <v>1.1E-5</v>
      </c>
      <c r="R26" s="45">
        <v>1.1E-5</v>
      </c>
      <c r="S26" s="45">
        <v>1.1E-5</v>
      </c>
      <c r="T26" s="45">
        <v>1.1E-5</v>
      </c>
      <c r="U26" s="45">
        <v>1.1E-5</v>
      </c>
      <c r="V26" s="45">
        <v>1.1E-5</v>
      </c>
      <c r="W26" s="45">
        <v>1.1E-5</v>
      </c>
      <c r="X26" s="45">
        <v>1.1E-5</v>
      </c>
      <c r="Y26" s="45">
        <v>1.1E-5</v>
      </c>
      <c r="Z26" s="45">
        <v>1.1E-5</v>
      </c>
      <c r="AA26" s="45">
        <v>1.1E-5</v>
      </c>
      <c r="AB26" s="45">
        <v>1.1E-5</v>
      </c>
      <c r="AC26" s="45">
        <v>1.1E-5</v>
      </c>
      <c r="AD26" s="45">
        <v>1.1E-5</v>
      </c>
      <c r="AE26" s="45">
        <v>1.1E-5</v>
      </c>
      <c r="AF26" s="45">
        <v>1.1E-5</v>
      </c>
      <c r="AG26" s="45">
        <v>1.1E-5</v>
      </c>
      <c r="AH26" s="45">
        <v>1.1E-5</v>
      </c>
      <c r="AI26" s="45">
        <v>1.1E-5</v>
      </c>
      <c r="AJ26" s="45">
        <v>1.1E-5</v>
      </c>
      <c r="AK26" s="45">
        <v>1.1E-5</v>
      </c>
      <c r="AL26" s="45">
        <v>1.1E-5</v>
      </c>
      <c r="AM26" s="45">
        <v>1.1E-5</v>
      </c>
      <c r="AN26" s="45">
        <v>1.1E-5</v>
      </c>
      <c r="AO26" s="45">
        <v>1.1E-5</v>
      </c>
      <c r="AP26" s="45">
        <v>0</v>
      </c>
      <c r="AQ26" s="45">
        <v>0</v>
      </c>
      <c r="AR26" s="45">
        <v>0</v>
      </c>
      <c r="AS26" s="45">
        <v>0</v>
      </c>
      <c r="AT26" s="45">
        <v>0</v>
      </c>
      <c r="AU26" s="45">
        <v>7.4999999999999993E-5</v>
      </c>
      <c r="AV26" s="45">
        <v>7.4999999999999993E-5</v>
      </c>
      <c r="AW26" s="45">
        <v>7.4999999999999993E-5</v>
      </c>
      <c r="AX26" s="45">
        <v>7.4999999999999993E-5</v>
      </c>
      <c r="AY26" s="45">
        <v>7.4999999999999993E-5</v>
      </c>
      <c r="AZ26" s="45">
        <v>3.79E-4</v>
      </c>
      <c r="BA26" s="45">
        <v>3.79E-4</v>
      </c>
      <c r="BB26" s="45">
        <v>3.79E-4</v>
      </c>
      <c r="BC26" s="45">
        <v>3.79E-4</v>
      </c>
      <c r="BD26" s="45">
        <v>3.79E-4</v>
      </c>
      <c r="BE26" s="45">
        <v>3.9300000000000001E-4</v>
      </c>
      <c r="BF26" s="45">
        <v>3.9300000000000001E-4</v>
      </c>
      <c r="BG26" s="45">
        <v>3.9300000000000001E-4</v>
      </c>
      <c r="BH26" s="45">
        <v>3.9300000000000001E-4</v>
      </c>
      <c r="BI26" s="45">
        <v>3.9300000000000001E-4</v>
      </c>
      <c r="BJ26" s="45">
        <v>0</v>
      </c>
      <c r="BK26" s="45">
        <v>0</v>
      </c>
      <c r="BL26" s="45">
        <v>0</v>
      </c>
      <c r="BM26" s="45">
        <v>0</v>
      </c>
      <c r="BN26" s="45">
        <v>0</v>
      </c>
      <c r="BO26" s="45">
        <v>0</v>
      </c>
      <c r="BP26" s="45">
        <v>0</v>
      </c>
      <c r="BQ26" s="45">
        <v>0</v>
      </c>
      <c r="BR26" s="45">
        <v>0</v>
      </c>
      <c r="BS26" s="45">
        <v>0</v>
      </c>
      <c r="BT26" s="45">
        <v>5.44E-4</v>
      </c>
      <c r="BU26" s="45">
        <v>5.44E-4</v>
      </c>
      <c r="BV26" s="45">
        <v>5.44E-4</v>
      </c>
      <c r="BW26" s="45">
        <v>5.44E-4</v>
      </c>
      <c r="BX26" s="45">
        <v>5.44E-4</v>
      </c>
      <c r="BY26" s="45">
        <v>2.9399999999999999E-4</v>
      </c>
      <c r="BZ26" s="45">
        <v>2.9399999999999999E-4</v>
      </c>
      <c r="CA26" s="45">
        <v>2.9399999999999999E-4</v>
      </c>
      <c r="CB26" s="45">
        <v>2.9399999999999999E-4</v>
      </c>
      <c r="CC26" s="45">
        <v>2.9399999999999999E-4</v>
      </c>
      <c r="CD26" s="45">
        <v>2.9399999999999999E-4</v>
      </c>
      <c r="CE26" s="45">
        <v>2.9399999999999999E-4</v>
      </c>
      <c r="CF26" s="45">
        <v>2.9399999999999999E-4</v>
      </c>
      <c r="CG26" s="45">
        <v>2.9399999999999999E-4</v>
      </c>
      <c r="CH26" s="45">
        <v>2.9399999999999999E-4</v>
      </c>
      <c r="CI26" s="45">
        <v>2.9399999999999999E-4</v>
      </c>
      <c r="CJ26" s="45">
        <v>2.9399999999999999E-4</v>
      </c>
      <c r="CK26" s="45">
        <v>2.9399999999999999E-4</v>
      </c>
      <c r="CL26" s="45">
        <v>2.9399999999999999E-4</v>
      </c>
      <c r="CM26" s="45">
        <v>2.9399999999999999E-4</v>
      </c>
      <c r="CN26" s="45">
        <v>2.9399999999999999E-4</v>
      </c>
      <c r="CO26" s="45">
        <v>2.9399999999999999E-4</v>
      </c>
      <c r="CP26" s="45">
        <v>2.9399999999999999E-4</v>
      </c>
      <c r="CQ26" s="45">
        <v>2.9399999999999999E-4</v>
      </c>
      <c r="CR26" s="45">
        <v>2.9399999999999999E-4</v>
      </c>
      <c r="CS26" s="45">
        <v>2.9399999999999999E-4</v>
      </c>
      <c r="CT26" s="45">
        <v>2.9399999999999999E-4</v>
      </c>
      <c r="CU26" s="45">
        <v>2.9399999999999999E-4</v>
      </c>
      <c r="CV26" s="45">
        <v>2.9399999999999999E-4</v>
      </c>
      <c r="CW26" s="45">
        <v>2.9399999999999999E-4</v>
      </c>
      <c r="CX26" s="45">
        <v>2.9399999999999999E-4</v>
      </c>
    </row>
    <row r="27" spans="1:102" ht="14.25" customHeight="1" x14ac:dyDescent="0.3">
      <c r="A27" s="45" t="s">
        <v>170</v>
      </c>
      <c r="B27" s="45">
        <v>0</v>
      </c>
      <c r="C27" s="45">
        <v>0</v>
      </c>
      <c r="D27" s="45">
        <v>0</v>
      </c>
      <c r="E27" s="45">
        <v>0</v>
      </c>
      <c r="F27" s="45">
        <v>0</v>
      </c>
      <c r="G27" s="45">
        <v>0</v>
      </c>
      <c r="H27" s="45">
        <v>0</v>
      </c>
      <c r="I27" s="45">
        <v>0</v>
      </c>
      <c r="J27" s="45">
        <v>0</v>
      </c>
      <c r="K27" s="45">
        <v>0</v>
      </c>
      <c r="L27" s="45">
        <v>0</v>
      </c>
      <c r="M27" s="45">
        <v>0</v>
      </c>
      <c r="N27" s="45">
        <v>0</v>
      </c>
      <c r="O27" s="45">
        <v>0</v>
      </c>
      <c r="P27" s="45">
        <v>0</v>
      </c>
      <c r="Q27" s="45">
        <v>4.0000000000000003E-5</v>
      </c>
      <c r="R27" s="45">
        <v>4.0000000000000003E-5</v>
      </c>
      <c r="S27" s="45">
        <v>4.0000000000000003E-5</v>
      </c>
      <c r="T27" s="45">
        <v>4.0000000000000003E-5</v>
      </c>
      <c r="U27" s="45">
        <v>4.0000000000000003E-5</v>
      </c>
      <c r="V27" s="45">
        <v>4.0000000000000003E-5</v>
      </c>
      <c r="W27" s="45">
        <v>4.0000000000000003E-5</v>
      </c>
      <c r="X27" s="45">
        <v>4.0000000000000003E-5</v>
      </c>
      <c r="Y27" s="45">
        <v>4.0000000000000003E-5</v>
      </c>
      <c r="Z27" s="45">
        <v>4.0000000000000003E-5</v>
      </c>
      <c r="AA27" s="45">
        <v>4.0000000000000003E-5</v>
      </c>
      <c r="AB27" s="45">
        <v>4.0000000000000003E-5</v>
      </c>
      <c r="AC27" s="45">
        <v>4.0000000000000003E-5</v>
      </c>
      <c r="AD27" s="45">
        <v>4.0000000000000003E-5</v>
      </c>
      <c r="AE27" s="45">
        <v>4.0000000000000003E-5</v>
      </c>
      <c r="AF27" s="45">
        <v>4.0000000000000003E-5</v>
      </c>
      <c r="AG27" s="45">
        <v>4.0000000000000003E-5</v>
      </c>
      <c r="AH27" s="45">
        <v>4.0000000000000003E-5</v>
      </c>
      <c r="AI27" s="45">
        <v>4.0000000000000003E-5</v>
      </c>
      <c r="AJ27" s="45">
        <v>4.0000000000000003E-5</v>
      </c>
      <c r="AK27" s="45">
        <v>4.0000000000000003E-5</v>
      </c>
      <c r="AL27" s="45">
        <v>4.0000000000000003E-5</v>
      </c>
      <c r="AM27" s="45">
        <v>4.0000000000000003E-5</v>
      </c>
      <c r="AN27" s="45">
        <v>4.0000000000000003E-5</v>
      </c>
      <c r="AO27" s="45">
        <v>4.0000000000000003E-5</v>
      </c>
      <c r="AP27" s="45">
        <v>1.26E-4</v>
      </c>
      <c r="AQ27" s="45">
        <v>1.26E-4</v>
      </c>
      <c r="AR27" s="45">
        <v>1.26E-4</v>
      </c>
      <c r="AS27" s="45">
        <v>1.26E-4</v>
      </c>
      <c r="AT27" s="45">
        <v>1.26E-4</v>
      </c>
      <c r="AU27" s="45">
        <v>1.5699999999999999E-4</v>
      </c>
      <c r="AV27" s="45">
        <v>1.5699999999999999E-4</v>
      </c>
      <c r="AW27" s="45">
        <v>1.5699999999999999E-4</v>
      </c>
      <c r="AX27" s="45">
        <v>1.5699999999999999E-4</v>
      </c>
      <c r="AY27" s="45">
        <v>1.5699999999999999E-4</v>
      </c>
      <c r="AZ27" s="45">
        <v>1.75E-4</v>
      </c>
      <c r="BA27" s="45">
        <v>1.75E-4</v>
      </c>
      <c r="BB27" s="45">
        <v>1.75E-4</v>
      </c>
      <c r="BC27" s="45">
        <v>1.75E-4</v>
      </c>
      <c r="BD27" s="45">
        <v>1.75E-4</v>
      </c>
      <c r="BE27" s="45">
        <v>1.8599999999999999E-4</v>
      </c>
      <c r="BF27" s="45">
        <v>1.8599999999999999E-4</v>
      </c>
      <c r="BG27" s="45">
        <v>1.8599999999999999E-4</v>
      </c>
      <c r="BH27" s="45">
        <v>1.8599999999999999E-4</v>
      </c>
      <c r="BI27" s="45">
        <v>1.8599999999999999E-4</v>
      </c>
      <c r="BJ27" s="45">
        <v>1.9000000000000001E-4</v>
      </c>
      <c r="BK27" s="45">
        <v>1.9000000000000001E-4</v>
      </c>
      <c r="BL27" s="45">
        <v>1.9000000000000001E-4</v>
      </c>
      <c r="BM27" s="45">
        <v>1.9000000000000001E-4</v>
      </c>
      <c r="BN27" s="45">
        <v>1.9000000000000001E-4</v>
      </c>
      <c r="BO27" s="45">
        <v>2.02E-4</v>
      </c>
      <c r="BP27" s="45">
        <v>2.02E-4</v>
      </c>
      <c r="BQ27" s="45">
        <v>2.02E-4</v>
      </c>
      <c r="BR27" s="45">
        <v>2.02E-4</v>
      </c>
      <c r="BS27" s="45">
        <v>2.02E-4</v>
      </c>
      <c r="BT27" s="45">
        <v>2.14E-4</v>
      </c>
      <c r="BU27" s="45">
        <v>2.14E-4</v>
      </c>
      <c r="BV27" s="45">
        <v>2.14E-4</v>
      </c>
      <c r="BW27" s="45">
        <v>2.14E-4</v>
      </c>
      <c r="BX27" s="45">
        <v>2.14E-4</v>
      </c>
      <c r="BY27" s="45">
        <v>2.13E-4</v>
      </c>
      <c r="BZ27" s="45">
        <v>2.13E-4</v>
      </c>
      <c r="CA27" s="45">
        <v>2.13E-4</v>
      </c>
      <c r="CB27" s="45">
        <v>2.13E-4</v>
      </c>
      <c r="CC27" s="45">
        <v>2.13E-4</v>
      </c>
      <c r="CD27" s="45">
        <v>2.13E-4</v>
      </c>
      <c r="CE27" s="45">
        <v>2.13E-4</v>
      </c>
      <c r="CF27" s="45">
        <v>2.13E-4</v>
      </c>
      <c r="CG27" s="45">
        <v>2.13E-4</v>
      </c>
      <c r="CH27" s="45">
        <v>2.13E-4</v>
      </c>
      <c r="CI27" s="45">
        <v>2.13E-4</v>
      </c>
      <c r="CJ27" s="45">
        <v>2.13E-4</v>
      </c>
      <c r="CK27" s="45">
        <v>2.13E-4</v>
      </c>
      <c r="CL27" s="45">
        <v>2.13E-4</v>
      </c>
      <c r="CM27" s="45">
        <v>2.13E-4</v>
      </c>
      <c r="CN27" s="45">
        <v>2.13E-4</v>
      </c>
      <c r="CO27" s="45">
        <v>2.13E-4</v>
      </c>
      <c r="CP27" s="45">
        <v>2.13E-4</v>
      </c>
      <c r="CQ27" s="45">
        <v>2.13E-4</v>
      </c>
      <c r="CR27" s="45">
        <v>2.13E-4</v>
      </c>
      <c r="CS27" s="45">
        <v>2.13E-4</v>
      </c>
      <c r="CT27" s="45">
        <v>2.13E-4</v>
      </c>
      <c r="CU27" s="45">
        <v>2.13E-4</v>
      </c>
      <c r="CV27" s="45">
        <v>2.13E-4</v>
      </c>
      <c r="CW27" s="45">
        <v>2.13E-4</v>
      </c>
      <c r="CX27" s="45">
        <v>2.13E-4</v>
      </c>
    </row>
    <row r="28" spans="1:102" ht="14.25" customHeight="1" x14ac:dyDescent="0.3">
      <c r="A28" s="45" t="s">
        <v>172</v>
      </c>
      <c r="B28" s="45">
        <v>1.9999999999999999E-6</v>
      </c>
      <c r="C28" s="45">
        <v>1.9999999999999999E-6</v>
      </c>
      <c r="D28" s="45">
        <v>1.9999999999999999E-6</v>
      </c>
      <c r="E28" s="45">
        <v>1.9999999999999999E-6</v>
      </c>
      <c r="F28" s="45">
        <v>1.9999999999999999E-6</v>
      </c>
      <c r="G28" s="45">
        <v>1.9999999999999999E-6</v>
      </c>
      <c r="H28" s="45">
        <v>1.9999999999999999E-6</v>
      </c>
      <c r="I28" s="45">
        <v>1.9999999999999999E-6</v>
      </c>
      <c r="J28" s="45">
        <v>1.9999999999999999E-6</v>
      </c>
      <c r="K28" s="45">
        <v>1.9999999999999999E-6</v>
      </c>
      <c r="L28" s="45">
        <v>1.9999999999999999E-6</v>
      </c>
      <c r="M28" s="45">
        <v>1.9999999999999999E-6</v>
      </c>
      <c r="N28" s="45">
        <v>1.9999999999999999E-6</v>
      </c>
      <c r="O28" s="45">
        <v>1.9999999999999999E-6</v>
      </c>
      <c r="P28" s="45">
        <v>1.9999999999999999E-6</v>
      </c>
      <c r="Q28" s="45">
        <v>3.4999999999999997E-5</v>
      </c>
      <c r="R28" s="45">
        <v>3.4999999999999997E-5</v>
      </c>
      <c r="S28" s="45">
        <v>3.4999999999999997E-5</v>
      </c>
      <c r="T28" s="45">
        <v>3.4999999999999997E-5</v>
      </c>
      <c r="U28" s="45">
        <v>3.4999999999999997E-5</v>
      </c>
      <c r="V28" s="45">
        <v>3.4999999999999997E-5</v>
      </c>
      <c r="W28" s="45">
        <v>3.4999999999999997E-5</v>
      </c>
      <c r="X28" s="45">
        <v>3.4999999999999997E-5</v>
      </c>
      <c r="Y28" s="45">
        <v>3.4999999999999997E-5</v>
      </c>
      <c r="Z28" s="45">
        <v>3.4999999999999997E-5</v>
      </c>
      <c r="AA28" s="45">
        <v>3.4999999999999997E-5</v>
      </c>
      <c r="AB28" s="45">
        <v>3.4999999999999997E-5</v>
      </c>
      <c r="AC28" s="45">
        <v>3.4999999999999997E-5</v>
      </c>
      <c r="AD28" s="45">
        <v>3.4999999999999997E-5</v>
      </c>
      <c r="AE28" s="45">
        <v>3.4999999999999997E-5</v>
      </c>
      <c r="AF28" s="45">
        <v>3.4999999999999997E-5</v>
      </c>
      <c r="AG28" s="45">
        <v>3.4999999999999997E-5</v>
      </c>
      <c r="AH28" s="45">
        <v>3.4999999999999997E-5</v>
      </c>
      <c r="AI28" s="45">
        <v>3.4999999999999997E-5</v>
      </c>
      <c r="AJ28" s="45">
        <v>3.4999999999999997E-5</v>
      </c>
      <c r="AK28" s="45">
        <v>3.4999999999999997E-5</v>
      </c>
      <c r="AL28" s="45">
        <v>3.4999999999999997E-5</v>
      </c>
      <c r="AM28" s="45">
        <v>3.4999999999999997E-5</v>
      </c>
      <c r="AN28" s="45">
        <v>3.4999999999999997E-5</v>
      </c>
      <c r="AO28" s="45">
        <v>3.4999999999999997E-5</v>
      </c>
      <c r="AP28" s="45">
        <v>2.3000000000000001E-4</v>
      </c>
      <c r="AQ28" s="45">
        <v>2.3000000000000001E-4</v>
      </c>
      <c r="AR28" s="45">
        <v>2.3000000000000001E-4</v>
      </c>
      <c r="AS28" s="45">
        <v>2.3000000000000001E-4</v>
      </c>
      <c r="AT28" s="45">
        <v>2.3000000000000001E-4</v>
      </c>
      <c r="AU28" s="45">
        <v>3.57E-4</v>
      </c>
      <c r="AV28" s="45">
        <v>3.57E-4</v>
      </c>
      <c r="AW28" s="45">
        <v>3.57E-4</v>
      </c>
      <c r="AX28" s="45">
        <v>3.57E-4</v>
      </c>
      <c r="AY28" s="45">
        <v>3.57E-4</v>
      </c>
      <c r="AZ28" s="45">
        <v>4.7100000000000001E-4</v>
      </c>
      <c r="BA28" s="45">
        <v>4.7100000000000001E-4</v>
      </c>
      <c r="BB28" s="45">
        <v>4.7100000000000001E-4</v>
      </c>
      <c r="BC28" s="45">
        <v>4.7100000000000001E-4</v>
      </c>
      <c r="BD28" s="45">
        <v>4.7100000000000001E-4</v>
      </c>
      <c r="BE28" s="45">
        <v>5.4199999999999995E-4</v>
      </c>
      <c r="BF28" s="45">
        <v>5.4199999999999995E-4</v>
      </c>
      <c r="BG28" s="45">
        <v>5.4199999999999995E-4</v>
      </c>
      <c r="BH28" s="45">
        <v>5.4199999999999995E-4</v>
      </c>
      <c r="BI28" s="45">
        <v>5.4199999999999995E-4</v>
      </c>
      <c r="BJ28" s="45">
        <v>6.2200000000000005E-4</v>
      </c>
      <c r="BK28" s="45">
        <v>6.2200000000000005E-4</v>
      </c>
      <c r="BL28" s="45">
        <v>6.2200000000000005E-4</v>
      </c>
      <c r="BM28" s="45">
        <v>6.2200000000000005E-4</v>
      </c>
      <c r="BN28" s="45">
        <v>6.2200000000000005E-4</v>
      </c>
      <c r="BO28" s="45">
        <v>7.6300000000000001E-4</v>
      </c>
      <c r="BP28" s="45">
        <v>7.6300000000000001E-4</v>
      </c>
      <c r="BQ28" s="45">
        <v>7.6300000000000001E-4</v>
      </c>
      <c r="BR28" s="45">
        <v>7.6300000000000001E-4</v>
      </c>
      <c r="BS28" s="45">
        <v>7.6300000000000001E-4</v>
      </c>
      <c r="BT28" s="45">
        <v>9.7400000000000004E-4</v>
      </c>
      <c r="BU28" s="45">
        <v>9.7400000000000004E-4</v>
      </c>
      <c r="BV28" s="45">
        <v>9.7400000000000004E-4</v>
      </c>
      <c r="BW28" s="45">
        <v>9.7400000000000004E-4</v>
      </c>
      <c r="BX28" s="45">
        <v>9.7400000000000004E-4</v>
      </c>
      <c r="BY28" s="45">
        <v>1.237E-3</v>
      </c>
      <c r="BZ28" s="45">
        <v>1.237E-3</v>
      </c>
      <c r="CA28" s="45">
        <v>1.237E-3</v>
      </c>
      <c r="CB28" s="45">
        <v>1.237E-3</v>
      </c>
      <c r="CC28" s="45">
        <v>1.237E-3</v>
      </c>
      <c r="CD28" s="45">
        <v>1.237E-3</v>
      </c>
      <c r="CE28" s="45">
        <v>1.237E-3</v>
      </c>
      <c r="CF28" s="45">
        <v>1.237E-3</v>
      </c>
      <c r="CG28" s="45">
        <v>1.237E-3</v>
      </c>
      <c r="CH28" s="45">
        <v>1.237E-3</v>
      </c>
      <c r="CI28" s="45">
        <v>1.237E-3</v>
      </c>
      <c r="CJ28" s="45">
        <v>1.237E-3</v>
      </c>
      <c r="CK28" s="45">
        <v>1.237E-3</v>
      </c>
      <c r="CL28" s="45">
        <v>1.237E-3</v>
      </c>
      <c r="CM28" s="45">
        <v>1.237E-3</v>
      </c>
      <c r="CN28" s="45">
        <v>1.237E-3</v>
      </c>
      <c r="CO28" s="45">
        <v>1.237E-3</v>
      </c>
      <c r="CP28" s="45">
        <v>1.237E-3</v>
      </c>
      <c r="CQ28" s="45">
        <v>1.237E-3</v>
      </c>
      <c r="CR28" s="45">
        <v>1.237E-3</v>
      </c>
      <c r="CS28" s="45">
        <v>1.237E-3</v>
      </c>
      <c r="CT28" s="45">
        <v>1.237E-3</v>
      </c>
      <c r="CU28" s="45">
        <v>1.237E-3</v>
      </c>
      <c r="CV28" s="45">
        <v>1.237E-3</v>
      </c>
      <c r="CW28" s="45">
        <v>1.237E-3</v>
      </c>
      <c r="CX28" s="45">
        <v>1.237E-3</v>
      </c>
    </row>
    <row r="29" spans="1:102" ht="14.25" customHeight="1" x14ac:dyDescent="0.3">
      <c r="A29" s="45" t="s">
        <v>174</v>
      </c>
      <c r="B29" s="45">
        <v>0</v>
      </c>
      <c r="C29" s="45">
        <v>0</v>
      </c>
      <c r="D29" s="45">
        <v>0</v>
      </c>
      <c r="E29" s="45">
        <v>0</v>
      </c>
      <c r="F29" s="45">
        <v>0</v>
      </c>
      <c r="G29" s="45">
        <v>0</v>
      </c>
      <c r="H29" s="45">
        <v>0</v>
      </c>
      <c r="I29" s="45">
        <v>0</v>
      </c>
      <c r="J29" s="45">
        <v>0</v>
      </c>
      <c r="K29" s="45">
        <v>0</v>
      </c>
      <c r="L29" s="45">
        <v>0</v>
      </c>
      <c r="M29" s="45">
        <v>0</v>
      </c>
      <c r="N29" s="45">
        <v>0</v>
      </c>
      <c r="O29" s="45">
        <v>0</v>
      </c>
      <c r="P29" s="45">
        <v>0</v>
      </c>
      <c r="Q29" s="45">
        <v>7.7999999999999999E-5</v>
      </c>
      <c r="R29" s="45">
        <v>7.7999999999999999E-5</v>
      </c>
      <c r="S29" s="45">
        <v>7.7999999999999999E-5</v>
      </c>
      <c r="T29" s="45">
        <v>7.7999999999999999E-5</v>
      </c>
      <c r="U29" s="45">
        <v>7.7999999999999999E-5</v>
      </c>
      <c r="V29" s="45">
        <v>7.7999999999999999E-5</v>
      </c>
      <c r="W29" s="45">
        <v>7.7999999999999999E-5</v>
      </c>
      <c r="X29" s="45">
        <v>7.7999999999999999E-5</v>
      </c>
      <c r="Y29" s="45">
        <v>7.7999999999999999E-5</v>
      </c>
      <c r="Z29" s="45">
        <v>7.7999999999999999E-5</v>
      </c>
      <c r="AA29" s="45">
        <v>7.7999999999999999E-5</v>
      </c>
      <c r="AB29" s="45">
        <v>7.7999999999999999E-5</v>
      </c>
      <c r="AC29" s="45">
        <v>7.7999999999999999E-5</v>
      </c>
      <c r="AD29" s="45">
        <v>7.7999999999999999E-5</v>
      </c>
      <c r="AE29" s="45">
        <v>7.7999999999999999E-5</v>
      </c>
      <c r="AF29" s="45">
        <v>7.7999999999999999E-5</v>
      </c>
      <c r="AG29" s="45">
        <v>7.7999999999999999E-5</v>
      </c>
      <c r="AH29" s="45">
        <v>7.7999999999999999E-5</v>
      </c>
      <c r="AI29" s="45">
        <v>7.7999999999999999E-5</v>
      </c>
      <c r="AJ29" s="45">
        <v>7.7999999999999999E-5</v>
      </c>
      <c r="AK29" s="45">
        <v>7.7999999999999999E-5</v>
      </c>
      <c r="AL29" s="45">
        <v>7.7999999999999999E-5</v>
      </c>
      <c r="AM29" s="45">
        <v>7.7999999999999999E-5</v>
      </c>
      <c r="AN29" s="45">
        <v>7.7999999999999999E-5</v>
      </c>
      <c r="AO29" s="45">
        <v>7.7999999999999999E-5</v>
      </c>
      <c r="AP29" s="45">
        <v>4.6900000000000002E-4</v>
      </c>
      <c r="AQ29" s="45">
        <v>4.6900000000000002E-4</v>
      </c>
      <c r="AR29" s="45">
        <v>4.6900000000000002E-4</v>
      </c>
      <c r="AS29" s="45">
        <v>4.6900000000000002E-4</v>
      </c>
      <c r="AT29" s="45">
        <v>4.6900000000000002E-4</v>
      </c>
      <c r="AU29" s="45">
        <v>7.2199999999999999E-4</v>
      </c>
      <c r="AV29" s="45">
        <v>7.2199999999999999E-4</v>
      </c>
      <c r="AW29" s="45">
        <v>7.2199999999999999E-4</v>
      </c>
      <c r="AX29" s="45">
        <v>7.2199999999999999E-4</v>
      </c>
      <c r="AY29" s="45">
        <v>7.2199999999999999E-4</v>
      </c>
      <c r="AZ29" s="45">
        <v>1.0020000000000001E-3</v>
      </c>
      <c r="BA29" s="45">
        <v>1.0020000000000001E-3</v>
      </c>
      <c r="BB29" s="45">
        <v>1.0020000000000001E-3</v>
      </c>
      <c r="BC29" s="45">
        <v>1.0020000000000001E-3</v>
      </c>
      <c r="BD29" s="45">
        <v>1.0020000000000001E-3</v>
      </c>
      <c r="BE29" s="45">
        <v>1.212E-3</v>
      </c>
      <c r="BF29" s="45">
        <v>1.212E-3</v>
      </c>
      <c r="BG29" s="45">
        <v>1.212E-3</v>
      </c>
      <c r="BH29" s="45">
        <v>1.212E-3</v>
      </c>
      <c r="BI29" s="45">
        <v>1.212E-3</v>
      </c>
      <c r="BJ29" s="45">
        <v>1.4270000000000001E-3</v>
      </c>
      <c r="BK29" s="45">
        <v>1.4270000000000001E-3</v>
      </c>
      <c r="BL29" s="45">
        <v>1.4270000000000001E-3</v>
      </c>
      <c r="BM29" s="45">
        <v>1.4270000000000001E-3</v>
      </c>
      <c r="BN29" s="45">
        <v>1.4270000000000001E-3</v>
      </c>
      <c r="BO29" s="45">
        <v>1.714E-3</v>
      </c>
      <c r="BP29" s="45">
        <v>1.714E-3</v>
      </c>
      <c r="BQ29" s="45">
        <v>1.714E-3</v>
      </c>
      <c r="BR29" s="45">
        <v>1.714E-3</v>
      </c>
      <c r="BS29" s="45">
        <v>1.714E-3</v>
      </c>
      <c r="BT29" s="45">
        <v>1.9880000000000002E-3</v>
      </c>
      <c r="BU29" s="45">
        <v>1.9880000000000002E-3</v>
      </c>
      <c r="BV29" s="45">
        <v>1.9880000000000002E-3</v>
      </c>
      <c r="BW29" s="45">
        <v>1.9880000000000002E-3</v>
      </c>
      <c r="BX29" s="45">
        <v>1.9880000000000002E-3</v>
      </c>
      <c r="BY29" s="45">
        <v>2.3E-3</v>
      </c>
      <c r="BZ29" s="45">
        <v>2.3E-3</v>
      </c>
      <c r="CA29" s="45">
        <v>2.3E-3</v>
      </c>
      <c r="CB29" s="45">
        <v>2.3E-3</v>
      </c>
      <c r="CC29" s="45">
        <v>2.3E-3</v>
      </c>
      <c r="CD29" s="45">
        <v>2.3E-3</v>
      </c>
      <c r="CE29" s="45">
        <v>2.3E-3</v>
      </c>
      <c r="CF29" s="45">
        <v>2.3E-3</v>
      </c>
      <c r="CG29" s="45">
        <v>2.3E-3</v>
      </c>
      <c r="CH29" s="45">
        <v>2.3E-3</v>
      </c>
      <c r="CI29" s="45">
        <v>2.3E-3</v>
      </c>
      <c r="CJ29" s="45">
        <v>2.3E-3</v>
      </c>
      <c r="CK29" s="45">
        <v>2.3E-3</v>
      </c>
      <c r="CL29" s="45">
        <v>2.3E-3</v>
      </c>
      <c r="CM29" s="45">
        <v>2.3E-3</v>
      </c>
      <c r="CN29" s="45">
        <v>2.3E-3</v>
      </c>
      <c r="CO29" s="45">
        <v>2.3E-3</v>
      </c>
      <c r="CP29" s="45">
        <v>2.3E-3</v>
      </c>
      <c r="CQ29" s="45">
        <v>2.3E-3</v>
      </c>
      <c r="CR29" s="45">
        <v>2.3E-3</v>
      </c>
      <c r="CS29" s="45">
        <v>2.3E-3</v>
      </c>
      <c r="CT29" s="45">
        <v>2.3E-3</v>
      </c>
      <c r="CU29" s="45">
        <v>2.3E-3</v>
      </c>
      <c r="CV29" s="45">
        <v>2.3E-3</v>
      </c>
      <c r="CW29" s="45">
        <v>2.3E-3</v>
      </c>
      <c r="CX29" s="45">
        <v>2.3E-3</v>
      </c>
    </row>
    <row r="30" spans="1:102" ht="14.25" customHeight="1" x14ac:dyDescent="0.3">
      <c r="A30" s="45" t="s">
        <v>176</v>
      </c>
      <c r="B30" s="45">
        <v>0</v>
      </c>
      <c r="C30" s="45">
        <v>0</v>
      </c>
      <c r="D30" s="45">
        <v>0</v>
      </c>
      <c r="E30" s="45">
        <v>0</v>
      </c>
      <c r="F30" s="45">
        <v>0</v>
      </c>
      <c r="G30" s="45">
        <v>0</v>
      </c>
      <c r="H30" s="45">
        <v>0</v>
      </c>
      <c r="I30" s="45">
        <v>0</v>
      </c>
      <c r="J30" s="45">
        <v>0</v>
      </c>
      <c r="K30" s="45">
        <v>0</v>
      </c>
      <c r="L30" s="45">
        <v>0</v>
      </c>
      <c r="M30" s="45">
        <v>0</v>
      </c>
      <c r="N30" s="45">
        <v>0</v>
      </c>
      <c r="O30" s="45">
        <v>0</v>
      </c>
      <c r="P30" s="45">
        <v>0</v>
      </c>
      <c r="Q30" s="45">
        <v>1.1E-5</v>
      </c>
      <c r="R30" s="45">
        <v>1.1E-5</v>
      </c>
      <c r="S30" s="45">
        <v>1.1E-5</v>
      </c>
      <c r="T30" s="45">
        <v>1.1E-5</v>
      </c>
      <c r="U30" s="45">
        <v>1.1E-5</v>
      </c>
      <c r="V30" s="45">
        <v>1.1E-5</v>
      </c>
      <c r="W30" s="45">
        <v>1.1E-5</v>
      </c>
      <c r="X30" s="45">
        <v>1.1E-5</v>
      </c>
      <c r="Y30" s="45">
        <v>1.1E-5</v>
      </c>
      <c r="Z30" s="45">
        <v>1.1E-5</v>
      </c>
      <c r="AA30" s="45">
        <v>1.1E-5</v>
      </c>
      <c r="AB30" s="45">
        <v>1.1E-5</v>
      </c>
      <c r="AC30" s="45">
        <v>1.1E-5</v>
      </c>
      <c r="AD30" s="45">
        <v>1.1E-5</v>
      </c>
      <c r="AE30" s="45">
        <v>1.1E-5</v>
      </c>
      <c r="AF30" s="45">
        <v>1.1E-5</v>
      </c>
      <c r="AG30" s="45">
        <v>1.1E-5</v>
      </c>
      <c r="AH30" s="45">
        <v>1.1E-5</v>
      </c>
      <c r="AI30" s="45">
        <v>1.1E-5</v>
      </c>
      <c r="AJ30" s="45">
        <v>1.1E-5</v>
      </c>
      <c r="AK30" s="45">
        <v>1.1E-5</v>
      </c>
      <c r="AL30" s="45">
        <v>1.1E-5</v>
      </c>
      <c r="AM30" s="45">
        <v>1.1E-5</v>
      </c>
      <c r="AN30" s="45">
        <v>1.1E-5</v>
      </c>
      <c r="AO30" s="45">
        <v>1.1E-5</v>
      </c>
      <c r="AP30" s="45">
        <v>1.2899999999999999E-4</v>
      </c>
      <c r="AQ30" s="45">
        <v>1.2899999999999999E-4</v>
      </c>
      <c r="AR30" s="45">
        <v>1.2899999999999999E-4</v>
      </c>
      <c r="AS30" s="45">
        <v>1.2899999999999999E-4</v>
      </c>
      <c r="AT30" s="45">
        <v>1.2899999999999999E-4</v>
      </c>
      <c r="AU30" s="45">
        <v>2.3000000000000001E-4</v>
      </c>
      <c r="AV30" s="45">
        <v>2.3000000000000001E-4</v>
      </c>
      <c r="AW30" s="45">
        <v>2.3000000000000001E-4</v>
      </c>
      <c r="AX30" s="45">
        <v>2.3000000000000001E-4</v>
      </c>
      <c r="AY30" s="45">
        <v>2.3000000000000001E-4</v>
      </c>
      <c r="AZ30" s="45">
        <v>3.3300000000000002E-4</v>
      </c>
      <c r="BA30" s="45">
        <v>3.3300000000000002E-4</v>
      </c>
      <c r="BB30" s="45">
        <v>3.3300000000000002E-4</v>
      </c>
      <c r="BC30" s="45">
        <v>3.3300000000000002E-4</v>
      </c>
      <c r="BD30" s="45">
        <v>3.3300000000000002E-4</v>
      </c>
      <c r="BE30" s="45">
        <v>4.2499999999999998E-4</v>
      </c>
      <c r="BF30" s="45">
        <v>4.2499999999999998E-4</v>
      </c>
      <c r="BG30" s="45">
        <v>4.2499999999999998E-4</v>
      </c>
      <c r="BH30" s="45">
        <v>4.2499999999999998E-4</v>
      </c>
      <c r="BI30" s="45">
        <v>4.2499999999999998E-4</v>
      </c>
      <c r="BJ30" s="45">
        <v>5.13E-4</v>
      </c>
      <c r="BK30" s="45">
        <v>5.13E-4</v>
      </c>
      <c r="BL30" s="45">
        <v>5.13E-4</v>
      </c>
      <c r="BM30" s="45">
        <v>5.13E-4</v>
      </c>
      <c r="BN30" s="45">
        <v>5.13E-4</v>
      </c>
      <c r="BO30" s="45">
        <v>6.3299999999999999E-4</v>
      </c>
      <c r="BP30" s="45">
        <v>6.3299999999999999E-4</v>
      </c>
      <c r="BQ30" s="45">
        <v>6.3299999999999999E-4</v>
      </c>
      <c r="BR30" s="45">
        <v>6.3299999999999999E-4</v>
      </c>
      <c r="BS30" s="45">
        <v>6.3299999999999999E-4</v>
      </c>
      <c r="BT30" s="45">
        <v>7.7999999999999999E-4</v>
      </c>
      <c r="BU30" s="45">
        <v>7.7999999999999999E-4</v>
      </c>
      <c r="BV30" s="45">
        <v>7.7999999999999999E-4</v>
      </c>
      <c r="BW30" s="45">
        <v>7.7999999999999999E-4</v>
      </c>
      <c r="BX30" s="45">
        <v>7.7999999999999999E-4</v>
      </c>
      <c r="BY30" s="45">
        <v>9.5699999999999995E-4</v>
      </c>
      <c r="BZ30" s="45">
        <v>9.5699999999999995E-4</v>
      </c>
      <c r="CA30" s="45">
        <v>9.5699999999999995E-4</v>
      </c>
      <c r="CB30" s="45">
        <v>9.5699999999999995E-4</v>
      </c>
      <c r="CC30" s="45">
        <v>9.5699999999999995E-4</v>
      </c>
      <c r="CD30" s="45">
        <v>9.5699999999999995E-4</v>
      </c>
      <c r="CE30" s="45">
        <v>9.5699999999999995E-4</v>
      </c>
      <c r="CF30" s="45">
        <v>9.5699999999999995E-4</v>
      </c>
      <c r="CG30" s="45">
        <v>9.5699999999999995E-4</v>
      </c>
      <c r="CH30" s="45">
        <v>9.5699999999999995E-4</v>
      </c>
      <c r="CI30" s="45">
        <v>9.5699999999999995E-4</v>
      </c>
      <c r="CJ30" s="45">
        <v>9.5699999999999995E-4</v>
      </c>
      <c r="CK30" s="45">
        <v>9.5699999999999995E-4</v>
      </c>
      <c r="CL30" s="45">
        <v>9.5699999999999995E-4</v>
      </c>
      <c r="CM30" s="45">
        <v>9.5699999999999995E-4</v>
      </c>
      <c r="CN30" s="45">
        <v>9.5699999999999995E-4</v>
      </c>
      <c r="CO30" s="45">
        <v>9.5699999999999995E-4</v>
      </c>
      <c r="CP30" s="45">
        <v>9.5699999999999995E-4</v>
      </c>
      <c r="CQ30" s="45">
        <v>9.5699999999999995E-4</v>
      </c>
      <c r="CR30" s="45">
        <v>9.5699999999999995E-4</v>
      </c>
      <c r="CS30" s="45">
        <v>9.5699999999999995E-4</v>
      </c>
      <c r="CT30" s="45">
        <v>9.5699999999999995E-4</v>
      </c>
      <c r="CU30" s="45">
        <v>9.5699999999999995E-4</v>
      </c>
      <c r="CV30" s="45">
        <v>9.5699999999999995E-4</v>
      </c>
      <c r="CW30" s="45">
        <v>9.5699999999999995E-4</v>
      </c>
      <c r="CX30" s="45">
        <v>9.5699999999999995E-4</v>
      </c>
    </row>
    <row r="31" spans="1:102" ht="14.25" customHeight="1" x14ac:dyDescent="0.3">
      <c r="A31" s="45" t="s">
        <v>178</v>
      </c>
      <c r="B31" s="45">
        <v>0</v>
      </c>
      <c r="C31" s="45">
        <v>0</v>
      </c>
      <c r="D31" s="45">
        <v>0</v>
      </c>
      <c r="E31" s="45">
        <v>0</v>
      </c>
      <c r="F31" s="45">
        <v>0</v>
      </c>
      <c r="G31" s="45">
        <v>0</v>
      </c>
      <c r="H31" s="45">
        <v>0</v>
      </c>
      <c r="I31" s="45">
        <v>0</v>
      </c>
      <c r="J31" s="45">
        <v>0</v>
      </c>
      <c r="K31" s="45">
        <v>0</v>
      </c>
      <c r="L31" s="45">
        <v>0</v>
      </c>
      <c r="M31" s="45">
        <v>0</v>
      </c>
      <c r="N31" s="45">
        <v>0</v>
      </c>
      <c r="O31" s="45">
        <v>0</v>
      </c>
      <c r="P31" s="45">
        <v>0</v>
      </c>
      <c r="Q31" s="45">
        <v>4.1E-5</v>
      </c>
      <c r="R31" s="45">
        <v>4.1E-5</v>
      </c>
      <c r="S31" s="45">
        <v>4.1E-5</v>
      </c>
      <c r="T31" s="45">
        <v>4.1E-5</v>
      </c>
      <c r="U31" s="45">
        <v>4.1E-5</v>
      </c>
      <c r="V31" s="45">
        <v>4.1E-5</v>
      </c>
      <c r="W31" s="45">
        <v>4.1E-5</v>
      </c>
      <c r="X31" s="45">
        <v>4.1E-5</v>
      </c>
      <c r="Y31" s="45">
        <v>4.1E-5</v>
      </c>
      <c r="Z31" s="45">
        <v>4.1E-5</v>
      </c>
      <c r="AA31" s="45">
        <v>4.1E-5</v>
      </c>
      <c r="AB31" s="45">
        <v>4.1E-5</v>
      </c>
      <c r="AC31" s="45">
        <v>4.1E-5</v>
      </c>
      <c r="AD31" s="45">
        <v>4.1E-5</v>
      </c>
      <c r="AE31" s="45">
        <v>4.1E-5</v>
      </c>
      <c r="AF31" s="45">
        <v>4.1E-5</v>
      </c>
      <c r="AG31" s="45">
        <v>4.1E-5</v>
      </c>
      <c r="AH31" s="45">
        <v>4.1E-5</v>
      </c>
      <c r="AI31" s="45">
        <v>4.1E-5</v>
      </c>
      <c r="AJ31" s="45">
        <v>4.1E-5</v>
      </c>
      <c r="AK31" s="45">
        <v>4.1E-5</v>
      </c>
      <c r="AL31" s="45">
        <v>4.1E-5</v>
      </c>
      <c r="AM31" s="45">
        <v>4.1E-5</v>
      </c>
      <c r="AN31" s="45">
        <v>4.1E-5</v>
      </c>
      <c r="AO31" s="45">
        <v>4.1E-5</v>
      </c>
      <c r="AP31" s="45">
        <v>2.7099999999999997E-4</v>
      </c>
      <c r="AQ31" s="45">
        <v>2.7099999999999997E-4</v>
      </c>
      <c r="AR31" s="45">
        <v>2.7099999999999997E-4</v>
      </c>
      <c r="AS31" s="45">
        <v>2.7099999999999997E-4</v>
      </c>
      <c r="AT31" s="45">
        <v>2.7099999999999997E-4</v>
      </c>
      <c r="AU31" s="45">
        <v>3.8299999999999999E-4</v>
      </c>
      <c r="AV31" s="45">
        <v>3.8299999999999999E-4</v>
      </c>
      <c r="AW31" s="45">
        <v>3.8299999999999999E-4</v>
      </c>
      <c r="AX31" s="45">
        <v>3.8299999999999999E-4</v>
      </c>
      <c r="AY31" s="45">
        <v>3.8299999999999999E-4</v>
      </c>
      <c r="AZ31" s="45">
        <v>4.8299999999999998E-4</v>
      </c>
      <c r="BA31" s="45">
        <v>4.8299999999999998E-4</v>
      </c>
      <c r="BB31" s="45">
        <v>4.8299999999999998E-4</v>
      </c>
      <c r="BC31" s="45">
        <v>4.8299999999999998E-4</v>
      </c>
      <c r="BD31" s="45">
        <v>4.8299999999999998E-4</v>
      </c>
      <c r="BE31" s="45">
        <v>5.7499999999999999E-4</v>
      </c>
      <c r="BF31" s="45">
        <v>5.7499999999999999E-4</v>
      </c>
      <c r="BG31" s="45">
        <v>5.7499999999999999E-4</v>
      </c>
      <c r="BH31" s="45">
        <v>5.7499999999999999E-4</v>
      </c>
      <c r="BI31" s="45">
        <v>5.7499999999999999E-4</v>
      </c>
      <c r="BJ31" s="45">
        <v>6.5899999999999997E-4</v>
      </c>
      <c r="BK31" s="45">
        <v>6.5899999999999997E-4</v>
      </c>
      <c r="BL31" s="45">
        <v>6.5899999999999997E-4</v>
      </c>
      <c r="BM31" s="45">
        <v>6.5899999999999997E-4</v>
      </c>
      <c r="BN31" s="45">
        <v>6.5899999999999997E-4</v>
      </c>
      <c r="BO31" s="45">
        <v>6.96E-4</v>
      </c>
      <c r="BP31" s="45">
        <v>6.96E-4</v>
      </c>
      <c r="BQ31" s="45">
        <v>6.96E-4</v>
      </c>
      <c r="BR31" s="45">
        <v>6.96E-4</v>
      </c>
      <c r="BS31" s="45">
        <v>6.96E-4</v>
      </c>
      <c r="BT31" s="45">
        <v>6.8800000000000003E-4</v>
      </c>
      <c r="BU31" s="45">
        <v>6.8800000000000003E-4</v>
      </c>
      <c r="BV31" s="45">
        <v>6.8800000000000003E-4</v>
      </c>
      <c r="BW31" s="45">
        <v>6.8800000000000003E-4</v>
      </c>
      <c r="BX31" s="45">
        <v>6.8800000000000003E-4</v>
      </c>
      <c r="BY31" s="45">
        <v>6.4300000000000002E-4</v>
      </c>
      <c r="BZ31" s="45">
        <v>6.4300000000000002E-4</v>
      </c>
      <c r="CA31" s="45">
        <v>6.4300000000000002E-4</v>
      </c>
      <c r="CB31" s="45">
        <v>6.4300000000000002E-4</v>
      </c>
      <c r="CC31" s="45">
        <v>6.4300000000000002E-4</v>
      </c>
      <c r="CD31" s="45">
        <v>6.4300000000000002E-4</v>
      </c>
      <c r="CE31" s="45">
        <v>6.4300000000000002E-4</v>
      </c>
      <c r="CF31" s="45">
        <v>6.4300000000000002E-4</v>
      </c>
      <c r="CG31" s="45">
        <v>6.4300000000000002E-4</v>
      </c>
      <c r="CH31" s="45">
        <v>6.4300000000000002E-4</v>
      </c>
      <c r="CI31" s="45">
        <v>6.4300000000000002E-4</v>
      </c>
      <c r="CJ31" s="45">
        <v>6.4300000000000002E-4</v>
      </c>
      <c r="CK31" s="45">
        <v>6.4300000000000002E-4</v>
      </c>
      <c r="CL31" s="45">
        <v>6.4300000000000002E-4</v>
      </c>
      <c r="CM31" s="45">
        <v>6.4300000000000002E-4</v>
      </c>
      <c r="CN31" s="45">
        <v>6.4300000000000002E-4</v>
      </c>
      <c r="CO31" s="45">
        <v>6.4300000000000002E-4</v>
      </c>
      <c r="CP31" s="45">
        <v>6.4300000000000002E-4</v>
      </c>
      <c r="CQ31" s="45">
        <v>6.4300000000000002E-4</v>
      </c>
      <c r="CR31" s="45">
        <v>6.4300000000000002E-4</v>
      </c>
      <c r="CS31" s="45">
        <v>6.4300000000000002E-4</v>
      </c>
      <c r="CT31" s="45">
        <v>6.4300000000000002E-4</v>
      </c>
      <c r="CU31" s="45">
        <v>6.4300000000000002E-4</v>
      </c>
      <c r="CV31" s="45">
        <v>6.4300000000000002E-4</v>
      </c>
      <c r="CW31" s="45">
        <v>6.4300000000000002E-4</v>
      </c>
      <c r="CX31" s="45">
        <v>6.4300000000000002E-4</v>
      </c>
    </row>
    <row r="32" spans="1:102" ht="14.25" customHeight="1" x14ac:dyDescent="0.3">
      <c r="A32" s="45" t="s">
        <v>180</v>
      </c>
      <c r="B32" s="45">
        <v>0</v>
      </c>
      <c r="C32" s="45">
        <v>0</v>
      </c>
      <c r="D32" s="45">
        <v>0</v>
      </c>
      <c r="E32" s="45">
        <v>0</v>
      </c>
      <c r="F32" s="45">
        <v>0</v>
      </c>
      <c r="G32" s="45">
        <v>0</v>
      </c>
      <c r="H32" s="45">
        <v>0</v>
      </c>
      <c r="I32" s="45">
        <v>0</v>
      </c>
      <c r="J32" s="45">
        <v>0</v>
      </c>
      <c r="K32" s="45">
        <v>0</v>
      </c>
      <c r="L32" s="45">
        <v>0</v>
      </c>
      <c r="M32" s="45">
        <v>0</v>
      </c>
      <c r="N32" s="45">
        <v>0</v>
      </c>
      <c r="O32" s="45">
        <v>0</v>
      </c>
      <c r="P32" s="45">
        <v>0</v>
      </c>
      <c r="Q32" s="45">
        <v>6.9999999999999999E-6</v>
      </c>
      <c r="R32" s="45">
        <v>6.9999999999999999E-6</v>
      </c>
      <c r="S32" s="45">
        <v>6.9999999999999999E-6</v>
      </c>
      <c r="T32" s="45">
        <v>6.9999999999999999E-6</v>
      </c>
      <c r="U32" s="45">
        <v>6.9999999999999999E-6</v>
      </c>
      <c r="V32" s="45">
        <v>6.9999999999999999E-6</v>
      </c>
      <c r="W32" s="45">
        <v>6.9999999999999999E-6</v>
      </c>
      <c r="X32" s="45">
        <v>6.9999999999999999E-6</v>
      </c>
      <c r="Y32" s="45">
        <v>6.9999999999999999E-6</v>
      </c>
      <c r="Z32" s="45">
        <v>6.9999999999999999E-6</v>
      </c>
      <c r="AA32" s="45">
        <v>6.9999999999999999E-6</v>
      </c>
      <c r="AB32" s="45">
        <v>6.9999999999999999E-6</v>
      </c>
      <c r="AC32" s="45">
        <v>6.9999999999999999E-6</v>
      </c>
      <c r="AD32" s="45">
        <v>6.9999999999999999E-6</v>
      </c>
      <c r="AE32" s="45">
        <v>6.9999999999999999E-6</v>
      </c>
      <c r="AF32" s="45">
        <v>6.9999999999999999E-6</v>
      </c>
      <c r="AG32" s="45">
        <v>6.9999999999999999E-6</v>
      </c>
      <c r="AH32" s="45">
        <v>6.9999999999999999E-6</v>
      </c>
      <c r="AI32" s="45">
        <v>6.9999999999999999E-6</v>
      </c>
      <c r="AJ32" s="45">
        <v>6.9999999999999999E-6</v>
      </c>
      <c r="AK32" s="45">
        <v>6.9999999999999999E-6</v>
      </c>
      <c r="AL32" s="45">
        <v>6.9999999999999999E-6</v>
      </c>
      <c r="AM32" s="45">
        <v>6.9999999999999999E-6</v>
      </c>
      <c r="AN32" s="45">
        <v>6.9999999999999999E-6</v>
      </c>
      <c r="AO32" s="45">
        <v>6.9999999999999999E-6</v>
      </c>
      <c r="AP32" s="45">
        <v>2.4000000000000001E-5</v>
      </c>
      <c r="AQ32" s="45">
        <v>2.4000000000000001E-5</v>
      </c>
      <c r="AR32" s="45">
        <v>2.4000000000000001E-5</v>
      </c>
      <c r="AS32" s="45">
        <v>2.4000000000000001E-5</v>
      </c>
      <c r="AT32" s="45">
        <v>2.4000000000000001E-5</v>
      </c>
      <c r="AU32" s="45">
        <v>3.1999999999999999E-5</v>
      </c>
      <c r="AV32" s="45">
        <v>3.1999999999999999E-5</v>
      </c>
      <c r="AW32" s="45">
        <v>3.1999999999999999E-5</v>
      </c>
      <c r="AX32" s="45">
        <v>3.1999999999999999E-5</v>
      </c>
      <c r="AY32" s="45">
        <v>3.1999999999999999E-5</v>
      </c>
      <c r="AZ32" s="45">
        <v>4.0000000000000003E-5</v>
      </c>
      <c r="BA32" s="45">
        <v>4.0000000000000003E-5</v>
      </c>
      <c r="BB32" s="45">
        <v>4.0000000000000003E-5</v>
      </c>
      <c r="BC32" s="45">
        <v>4.0000000000000003E-5</v>
      </c>
      <c r="BD32" s="45">
        <v>4.0000000000000003E-5</v>
      </c>
      <c r="BE32" s="45">
        <v>4.6E-5</v>
      </c>
      <c r="BF32" s="45">
        <v>4.6E-5</v>
      </c>
      <c r="BG32" s="45">
        <v>4.6E-5</v>
      </c>
      <c r="BH32" s="45">
        <v>4.6E-5</v>
      </c>
      <c r="BI32" s="45">
        <v>4.6E-5</v>
      </c>
      <c r="BJ32" s="45">
        <v>5.0000000000000002E-5</v>
      </c>
      <c r="BK32" s="45">
        <v>5.0000000000000002E-5</v>
      </c>
      <c r="BL32" s="45">
        <v>5.0000000000000002E-5</v>
      </c>
      <c r="BM32" s="45">
        <v>5.0000000000000002E-5</v>
      </c>
      <c r="BN32" s="45">
        <v>5.0000000000000002E-5</v>
      </c>
      <c r="BO32" s="45">
        <v>5.3000000000000001E-5</v>
      </c>
      <c r="BP32" s="45">
        <v>5.3000000000000001E-5</v>
      </c>
      <c r="BQ32" s="45">
        <v>5.3000000000000001E-5</v>
      </c>
      <c r="BR32" s="45">
        <v>5.3000000000000001E-5</v>
      </c>
      <c r="BS32" s="45">
        <v>5.3000000000000001E-5</v>
      </c>
      <c r="BT32" s="45">
        <v>6.3E-5</v>
      </c>
      <c r="BU32" s="45">
        <v>6.3E-5</v>
      </c>
      <c r="BV32" s="45">
        <v>6.3E-5</v>
      </c>
      <c r="BW32" s="45">
        <v>6.3E-5</v>
      </c>
      <c r="BX32" s="45">
        <v>6.3E-5</v>
      </c>
      <c r="BY32" s="45">
        <v>1.06E-4</v>
      </c>
      <c r="BZ32" s="45">
        <v>1.06E-4</v>
      </c>
      <c r="CA32" s="45">
        <v>1.06E-4</v>
      </c>
      <c r="CB32" s="45">
        <v>1.06E-4</v>
      </c>
      <c r="CC32" s="45">
        <v>1.06E-4</v>
      </c>
      <c r="CD32" s="45">
        <v>1.06E-4</v>
      </c>
      <c r="CE32" s="45">
        <v>1.06E-4</v>
      </c>
      <c r="CF32" s="45">
        <v>1.06E-4</v>
      </c>
      <c r="CG32" s="45">
        <v>1.06E-4</v>
      </c>
      <c r="CH32" s="45">
        <v>1.06E-4</v>
      </c>
      <c r="CI32" s="45">
        <v>1.06E-4</v>
      </c>
      <c r="CJ32" s="45">
        <v>1.06E-4</v>
      </c>
      <c r="CK32" s="45">
        <v>1.06E-4</v>
      </c>
      <c r="CL32" s="45">
        <v>1.06E-4</v>
      </c>
      <c r="CM32" s="45">
        <v>1.06E-4</v>
      </c>
      <c r="CN32" s="45">
        <v>1.06E-4</v>
      </c>
      <c r="CO32" s="45">
        <v>1.06E-4</v>
      </c>
      <c r="CP32" s="45">
        <v>1.06E-4</v>
      </c>
      <c r="CQ32" s="45">
        <v>1.06E-4</v>
      </c>
      <c r="CR32" s="45">
        <v>1.06E-4</v>
      </c>
      <c r="CS32" s="45">
        <v>1.06E-4</v>
      </c>
      <c r="CT32" s="45">
        <v>1.06E-4</v>
      </c>
      <c r="CU32" s="45">
        <v>1.06E-4</v>
      </c>
      <c r="CV32" s="45">
        <v>1.06E-4</v>
      </c>
      <c r="CW32" s="45">
        <v>1.06E-4</v>
      </c>
      <c r="CX32" s="45">
        <v>1.06E-4</v>
      </c>
    </row>
    <row r="33" spans="1:102" ht="14.25" customHeight="1" x14ac:dyDescent="0.3">
      <c r="A33" s="45" t="s">
        <v>183</v>
      </c>
      <c r="B33" s="45">
        <v>0</v>
      </c>
      <c r="C33" s="45">
        <v>0</v>
      </c>
      <c r="D33" s="45">
        <v>0</v>
      </c>
      <c r="E33" s="45">
        <v>0</v>
      </c>
      <c r="F33" s="45">
        <v>0</v>
      </c>
      <c r="G33" s="45">
        <v>0</v>
      </c>
      <c r="H33" s="45">
        <v>0</v>
      </c>
      <c r="I33" s="45">
        <v>0</v>
      </c>
      <c r="J33" s="45">
        <v>0</v>
      </c>
      <c r="K33" s="45">
        <v>0</v>
      </c>
      <c r="L33" s="45">
        <v>0</v>
      </c>
      <c r="M33" s="45">
        <v>0</v>
      </c>
      <c r="N33" s="45">
        <v>0</v>
      </c>
      <c r="O33" s="45">
        <v>0</v>
      </c>
      <c r="P33" s="45">
        <v>0</v>
      </c>
      <c r="Q33" s="45">
        <v>1.8E-5</v>
      </c>
      <c r="R33" s="45">
        <v>1.8E-5</v>
      </c>
      <c r="S33" s="45">
        <v>1.8E-5</v>
      </c>
      <c r="T33" s="45">
        <v>1.8E-5</v>
      </c>
      <c r="U33" s="45">
        <v>1.8E-5</v>
      </c>
      <c r="V33" s="45">
        <v>1.8E-5</v>
      </c>
      <c r="W33" s="45">
        <v>1.8E-5</v>
      </c>
      <c r="X33" s="45">
        <v>1.8E-5</v>
      </c>
      <c r="Y33" s="45">
        <v>1.8E-5</v>
      </c>
      <c r="Z33" s="45">
        <v>1.8E-5</v>
      </c>
      <c r="AA33" s="45">
        <v>1.8E-5</v>
      </c>
      <c r="AB33" s="45">
        <v>1.8E-5</v>
      </c>
      <c r="AC33" s="45">
        <v>1.8E-5</v>
      </c>
      <c r="AD33" s="45">
        <v>1.8E-5</v>
      </c>
      <c r="AE33" s="45">
        <v>1.8E-5</v>
      </c>
      <c r="AF33" s="45">
        <v>1.8E-5</v>
      </c>
      <c r="AG33" s="45">
        <v>1.8E-5</v>
      </c>
      <c r="AH33" s="45">
        <v>1.8E-5</v>
      </c>
      <c r="AI33" s="45">
        <v>1.8E-5</v>
      </c>
      <c r="AJ33" s="45">
        <v>1.8E-5</v>
      </c>
      <c r="AK33" s="45">
        <v>1.8E-5</v>
      </c>
      <c r="AL33" s="45">
        <v>1.8E-5</v>
      </c>
      <c r="AM33" s="45">
        <v>1.8E-5</v>
      </c>
      <c r="AN33" s="45">
        <v>1.8E-5</v>
      </c>
      <c r="AO33" s="45">
        <v>1.8E-5</v>
      </c>
      <c r="AP33" s="45">
        <v>1.5699999999999999E-4</v>
      </c>
      <c r="AQ33" s="45">
        <v>1.5699999999999999E-4</v>
      </c>
      <c r="AR33" s="45">
        <v>1.5699999999999999E-4</v>
      </c>
      <c r="AS33" s="45">
        <v>1.5699999999999999E-4</v>
      </c>
      <c r="AT33" s="45">
        <v>1.5699999999999999E-4</v>
      </c>
      <c r="AU33" s="45">
        <v>2.2499999999999999E-4</v>
      </c>
      <c r="AV33" s="45">
        <v>2.2499999999999999E-4</v>
      </c>
      <c r="AW33" s="45">
        <v>2.2499999999999999E-4</v>
      </c>
      <c r="AX33" s="45">
        <v>2.2499999999999999E-4</v>
      </c>
      <c r="AY33" s="45">
        <v>2.2499999999999999E-4</v>
      </c>
      <c r="AZ33" s="45">
        <v>2.6899999999999998E-4</v>
      </c>
      <c r="BA33" s="45">
        <v>2.6899999999999998E-4</v>
      </c>
      <c r="BB33" s="45">
        <v>2.6899999999999998E-4</v>
      </c>
      <c r="BC33" s="45">
        <v>2.6899999999999998E-4</v>
      </c>
      <c r="BD33" s="45">
        <v>2.6899999999999998E-4</v>
      </c>
      <c r="BE33" s="45">
        <v>3.4000000000000002E-4</v>
      </c>
      <c r="BF33" s="45">
        <v>3.4000000000000002E-4</v>
      </c>
      <c r="BG33" s="45">
        <v>3.4000000000000002E-4</v>
      </c>
      <c r="BH33" s="45">
        <v>3.4000000000000002E-4</v>
      </c>
      <c r="BI33" s="45">
        <v>3.4000000000000002E-4</v>
      </c>
      <c r="BJ33" s="45">
        <v>4.2000000000000002E-4</v>
      </c>
      <c r="BK33" s="45">
        <v>4.2000000000000002E-4</v>
      </c>
      <c r="BL33" s="45">
        <v>4.2000000000000002E-4</v>
      </c>
      <c r="BM33" s="45">
        <v>4.2000000000000002E-4</v>
      </c>
      <c r="BN33" s="45">
        <v>4.2000000000000002E-4</v>
      </c>
      <c r="BO33" s="45">
        <v>5.71E-4</v>
      </c>
      <c r="BP33" s="45">
        <v>5.71E-4</v>
      </c>
      <c r="BQ33" s="45">
        <v>5.71E-4</v>
      </c>
      <c r="BR33" s="45">
        <v>5.71E-4</v>
      </c>
      <c r="BS33" s="45">
        <v>5.71E-4</v>
      </c>
      <c r="BT33" s="45">
        <v>6.0400000000000004E-4</v>
      </c>
      <c r="BU33" s="45">
        <v>6.0400000000000004E-4</v>
      </c>
      <c r="BV33" s="45">
        <v>6.0400000000000004E-4</v>
      </c>
      <c r="BW33" s="45">
        <v>6.0400000000000004E-4</v>
      </c>
      <c r="BX33" s="45">
        <v>6.0400000000000004E-4</v>
      </c>
      <c r="BY33" s="45">
        <v>1.4580000000000001E-3</v>
      </c>
      <c r="BZ33" s="45">
        <v>1.4580000000000001E-3</v>
      </c>
      <c r="CA33" s="45">
        <v>1.4580000000000001E-3</v>
      </c>
      <c r="CB33" s="45">
        <v>1.4580000000000001E-3</v>
      </c>
      <c r="CC33" s="45">
        <v>1.4580000000000001E-3</v>
      </c>
      <c r="CD33" s="45">
        <v>1.4580000000000001E-3</v>
      </c>
      <c r="CE33" s="45">
        <v>1.4580000000000001E-3</v>
      </c>
      <c r="CF33" s="45">
        <v>1.4580000000000001E-3</v>
      </c>
      <c r="CG33" s="45">
        <v>1.4580000000000001E-3</v>
      </c>
      <c r="CH33" s="45">
        <v>1.4580000000000001E-3</v>
      </c>
      <c r="CI33" s="45">
        <v>1.4580000000000001E-3</v>
      </c>
      <c r="CJ33" s="45">
        <v>1.4580000000000001E-3</v>
      </c>
      <c r="CK33" s="45">
        <v>1.4580000000000001E-3</v>
      </c>
      <c r="CL33" s="45">
        <v>1.4580000000000001E-3</v>
      </c>
      <c r="CM33" s="45">
        <v>1.4580000000000001E-3</v>
      </c>
      <c r="CN33" s="45">
        <v>1.4580000000000001E-3</v>
      </c>
      <c r="CO33" s="45">
        <v>1.4580000000000001E-3</v>
      </c>
      <c r="CP33" s="45">
        <v>1.4580000000000001E-3</v>
      </c>
      <c r="CQ33" s="45">
        <v>1.4580000000000001E-3</v>
      </c>
      <c r="CR33" s="45">
        <v>1.4580000000000001E-3</v>
      </c>
      <c r="CS33" s="45">
        <v>1.4580000000000001E-3</v>
      </c>
      <c r="CT33" s="45">
        <v>1.4580000000000001E-3</v>
      </c>
      <c r="CU33" s="45">
        <v>1.4580000000000001E-3</v>
      </c>
      <c r="CV33" s="45">
        <v>1.4580000000000001E-3</v>
      </c>
      <c r="CW33" s="45">
        <v>1.4580000000000001E-3</v>
      </c>
      <c r="CX33" s="45">
        <v>1.4580000000000001E-3</v>
      </c>
    </row>
    <row r="34" spans="1:102" ht="14.25" customHeight="1" x14ac:dyDescent="0.3">
      <c r="A34" s="45" t="s">
        <v>185</v>
      </c>
      <c r="B34" s="45">
        <v>0</v>
      </c>
      <c r="C34" s="45">
        <v>0</v>
      </c>
      <c r="D34" s="45">
        <v>0</v>
      </c>
      <c r="E34" s="45">
        <v>0</v>
      </c>
      <c r="F34" s="45">
        <v>0</v>
      </c>
      <c r="G34" s="45">
        <v>0</v>
      </c>
      <c r="H34" s="45">
        <v>0</v>
      </c>
      <c r="I34" s="45">
        <v>0</v>
      </c>
      <c r="J34" s="45">
        <v>0</v>
      </c>
      <c r="K34" s="45">
        <v>0</v>
      </c>
      <c r="L34" s="45">
        <v>0</v>
      </c>
      <c r="M34" s="45">
        <v>0</v>
      </c>
      <c r="N34" s="45">
        <v>0</v>
      </c>
      <c r="O34" s="45">
        <v>0</v>
      </c>
      <c r="P34" s="45">
        <v>0</v>
      </c>
      <c r="Q34" s="45">
        <v>1.8E-5</v>
      </c>
      <c r="R34" s="45">
        <v>1.8E-5</v>
      </c>
      <c r="S34" s="45">
        <v>1.8E-5</v>
      </c>
      <c r="T34" s="45">
        <v>1.8E-5</v>
      </c>
      <c r="U34" s="45">
        <v>1.8E-5</v>
      </c>
      <c r="V34" s="45">
        <v>1.8E-5</v>
      </c>
      <c r="W34" s="45">
        <v>1.8E-5</v>
      </c>
      <c r="X34" s="45">
        <v>1.8E-5</v>
      </c>
      <c r="Y34" s="45">
        <v>1.8E-5</v>
      </c>
      <c r="Z34" s="45">
        <v>1.8E-5</v>
      </c>
      <c r="AA34" s="45">
        <v>1.8E-5</v>
      </c>
      <c r="AB34" s="45">
        <v>1.8E-5</v>
      </c>
      <c r="AC34" s="45">
        <v>1.8E-5</v>
      </c>
      <c r="AD34" s="45">
        <v>1.8E-5</v>
      </c>
      <c r="AE34" s="45">
        <v>1.8E-5</v>
      </c>
      <c r="AF34" s="45">
        <v>1.8E-5</v>
      </c>
      <c r="AG34" s="45">
        <v>1.8E-5</v>
      </c>
      <c r="AH34" s="45">
        <v>1.8E-5</v>
      </c>
      <c r="AI34" s="45">
        <v>1.8E-5</v>
      </c>
      <c r="AJ34" s="45">
        <v>1.8E-5</v>
      </c>
      <c r="AK34" s="45">
        <v>1.8E-5</v>
      </c>
      <c r="AL34" s="45">
        <v>1.8E-5</v>
      </c>
      <c r="AM34" s="45">
        <v>1.8E-5</v>
      </c>
      <c r="AN34" s="45">
        <v>1.8E-5</v>
      </c>
      <c r="AO34" s="45">
        <v>1.8E-5</v>
      </c>
      <c r="AP34" s="45">
        <v>1.64E-4</v>
      </c>
      <c r="AQ34" s="45">
        <v>1.64E-4</v>
      </c>
      <c r="AR34" s="45">
        <v>1.64E-4</v>
      </c>
      <c r="AS34" s="45">
        <v>1.64E-4</v>
      </c>
      <c r="AT34" s="45">
        <v>1.64E-4</v>
      </c>
      <c r="AU34" s="45">
        <v>2.5599999999999999E-4</v>
      </c>
      <c r="AV34" s="45">
        <v>2.5599999999999999E-4</v>
      </c>
      <c r="AW34" s="45">
        <v>2.5599999999999999E-4</v>
      </c>
      <c r="AX34" s="45">
        <v>2.5599999999999999E-4</v>
      </c>
      <c r="AY34" s="45">
        <v>2.5599999999999999E-4</v>
      </c>
      <c r="AZ34" s="45">
        <v>3.9599999999999998E-4</v>
      </c>
      <c r="BA34" s="45">
        <v>3.9599999999999998E-4</v>
      </c>
      <c r="BB34" s="45">
        <v>3.9599999999999998E-4</v>
      </c>
      <c r="BC34" s="45">
        <v>3.9599999999999998E-4</v>
      </c>
      <c r="BD34" s="45">
        <v>3.9599999999999998E-4</v>
      </c>
      <c r="BE34" s="45">
        <v>5.53E-4</v>
      </c>
      <c r="BF34" s="45">
        <v>5.53E-4</v>
      </c>
      <c r="BG34" s="45">
        <v>5.53E-4</v>
      </c>
      <c r="BH34" s="45">
        <v>5.53E-4</v>
      </c>
      <c r="BI34" s="45">
        <v>5.53E-4</v>
      </c>
      <c r="BJ34" s="45">
        <v>7.0299999999999996E-4</v>
      </c>
      <c r="BK34" s="45">
        <v>7.0299999999999996E-4</v>
      </c>
      <c r="BL34" s="45">
        <v>7.0299999999999996E-4</v>
      </c>
      <c r="BM34" s="45">
        <v>7.0299999999999996E-4</v>
      </c>
      <c r="BN34" s="45">
        <v>7.0299999999999996E-4</v>
      </c>
      <c r="BO34" s="45">
        <v>7.8399999999999997E-4</v>
      </c>
      <c r="BP34" s="45">
        <v>7.8399999999999997E-4</v>
      </c>
      <c r="BQ34" s="45">
        <v>7.8399999999999997E-4</v>
      </c>
      <c r="BR34" s="45">
        <v>7.8399999999999997E-4</v>
      </c>
      <c r="BS34" s="45">
        <v>7.8399999999999997E-4</v>
      </c>
      <c r="BT34" s="45">
        <v>7.5299999999999998E-4</v>
      </c>
      <c r="BU34" s="45">
        <v>7.5299999999999998E-4</v>
      </c>
      <c r="BV34" s="45">
        <v>7.5299999999999998E-4</v>
      </c>
      <c r="BW34" s="45">
        <v>7.5299999999999998E-4</v>
      </c>
      <c r="BX34" s="45">
        <v>7.5299999999999998E-4</v>
      </c>
      <c r="BY34" s="45">
        <v>6.3599999999999996E-4</v>
      </c>
      <c r="BZ34" s="45">
        <v>6.3599999999999996E-4</v>
      </c>
      <c r="CA34" s="45">
        <v>6.3599999999999996E-4</v>
      </c>
      <c r="CB34" s="45">
        <v>6.3599999999999996E-4</v>
      </c>
      <c r="CC34" s="45">
        <v>6.3599999999999996E-4</v>
      </c>
      <c r="CD34" s="45">
        <v>6.3599999999999996E-4</v>
      </c>
      <c r="CE34" s="45">
        <v>6.3599999999999996E-4</v>
      </c>
      <c r="CF34" s="45">
        <v>6.3599999999999996E-4</v>
      </c>
      <c r="CG34" s="45">
        <v>6.3599999999999996E-4</v>
      </c>
      <c r="CH34" s="45">
        <v>6.3599999999999996E-4</v>
      </c>
      <c r="CI34" s="45">
        <v>6.3599999999999996E-4</v>
      </c>
      <c r="CJ34" s="45">
        <v>6.3599999999999996E-4</v>
      </c>
      <c r="CK34" s="45">
        <v>6.3599999999999996E-4</v>
      </c>
      <c r="CL34" s="45">
        <v>6.3599999999999996E-4</v>
      </c>
      <c r="CM34" s="45">
        <v>6.3599999999999996E-4</v>
      </c>
      <c r="CN34" s="45">
        <v>6.3599999999999996E-4</v>
      </c>
      <c r="CO34" s="45">
        <v>6.3599999999999996E-4</v>
      </c>
      <c r="CP34" s="45">
        <v>6.3599999999999996E-4</v>
      </c>
      <c r="CQ34" s="45">
        <v>6.3599999999999996E-4</v>
      </c>
      <c r="CR34" s="45">
        <v>6.3599999999999996E-4</v>
      </c>
      <c r="CS34" s="45">
        <v>6.3599999999999996E-4</v>
      </c>
      <c r="CT34" s="45">
        <v>6.3599999999999996E-4</v>
      </c>
      <c r="CU34" s="45">
        <v>6.3599999999999996E-4</v>
      </c>
      <c r="CV34" s="45">
        <v>6.3599999999999996E-4</v>
      </c>
      <c r="CW34" s="45">
        <v>6.3599999999999996E-4</v>
      </c>
      <c r="CX34" s="45">
        <v>6.3599999999999996E-4</v>
      </c>
    </row>
    <row r="35" spans="1:102" ht="14.25" customHeight="1" x14ac:dyDescent="0.3">
      <c r="A35" s="45" t="s">
        <v>187</v>
      </c>
      <c r="B35" s="45">
        <v>0</v>
      </c>
      <c r="C35" s="45">
        <v>0</v>
      </c>
      <c r="D35" s="45">
        <v>0</v>
      </c>
      <c r="E35" s="45">
        <v>0</v>
      </c>
      <c r="F35" s="45">
        <v>0</v>
      </c>
      <c r="G35" s="45">
        <v>0</v>
      </c>
      <c r="H35" s="45">
        <v>0</v>
      </c>
      <c r="I35" s="45">
        <v>0</v>
      </c>
      <c r="J35" s="45">
        <v>0</v>
      </c>
      <c r="K35" s="45">
        <v>0</v>
      </c>
      <c r="L35" s="45">
        <v>0</v>
      </c>
      <c r="M35" s="45">
        <v>0</v>
      </c>
      <c r="N35" s="45">
        <v>0</v>
      </c>
      <c r="O35" s="45">
        <v>0</v>
      </c>
      <c r="P35" s="45">
        <v>0</v>
      </c>
      <c r="Q35" s="45">
        <v>2.3E-5</v>
      </c>
      <c r="R35" s="45">
        <v>2.3E-5</v>
      </c>
      <c r="S35" s="45">
        <v>2.3E-5</v>
      </c>
      <c r="T35" s="45">
        <v>2.3E-5</v>
      </c>
      <c r="U35" s="45">
        <v>2.3E-5</v>
      </c>
      <c r="V35" s="45">
        <v>2.3E-5</v>
      </c>
      <c r="W35" s="45">
        <v>2.3E-5</v>
      </c>
      <c r="X35" s="45">
        <v>2.3E-5</v>
      </c>
      <c r="Y35" s="45">
        <v>2.3E-5</v>
      </c>
      <c r="Z35" s="45">
        <v>2.3E-5</v>
      </c>
      <c r="AA35" s="45">
        <v>2.3E-5</v>
      </c>
      <c r="AB35" s="45">
        <v>2.3E-5</v>
      </c>
      <c r="AC35" s="45">
        <v>2.3E-5</v>
      </c>
      <c r="AD35" s="45">
        <v>2.3E-5</v>
      </c>
      <c r="AE35" s="45">
        <v>2.3E-5</v>
      </c>
      <c r="AF35" s="45">
        <v>2.3E-5</v>
      </c>
      <c r="AG35" s="45">
        <v>2.3E-5</v>
      </c>
      <c r="AH35" s="45">
        <v>2.3E-5</v>
      </c>
      <c r="AI35" s="45">
        <v>2.3E-5</v>
      </c>
      <c r="AJ35" s="45">
        <v>2.3E-5</v>
      </c>
      <c r="AK35" s="45">
        <v>2.3E-5</v>
      </c>
      <c r="AL35" s="45">
        <v>2.3E-5</v>
      </c>
      <c r="AM35" s="45">
        <v>2.3E-5</v>
      </c>
      <c r="AN35" s="45">
        <v>2.3E-5</v>
      </c>
      <c r="AO35" s="45">
        <v>2.3E-5</v>
      </c>
      <c r="AP35" s="45">
        <v>1.74E-4</v>
      </c>
      <c r="AQ35" s="45">
        <v>1.74E-4</v>
      </c>
      <c r="AR35" s="45">
        <v>1.74E-4</v>
      </c>
      <c r="AS35" s="45">
        <v>1.74E-4</v>
      </c>
      <c r="AT35" s="45">
        <v>1.74E-4</v>
      </c>
      <c r="AU35" s="45">
        <v>2.6400000000000002E-4</v>
      </c>
      <c r="AV35" s="45">
        <v>2.6400000000000002E-4</v>
      </c>
      <c r="AW35" s="45">
        <v>2.6400000000000002E-4</v>
      </c>
      <c r="AX35" s="45">
        <v>2.6400000000000002E-4</v>
      </c>
      <c r="AY35" s="45">
        <v>2.6400000000000002E-4</v>
      </c>
      <c r="AZ35" s="45">
        <v>3.6200000000000002E-4</v>
      </c>
      <c r="BA35" s="45">
        <v>3.6200000000000002E-4</v>
      </c>
      <c r="BB35" s="45">
        <v>3.6200000000000002E-4</v>
      </c>
      <c r="BC35" s="45">
        <v>3.6200000000000002E-4</v>
      </c>
      <c r="BD35" s="45">
        <v>3.6200000000000002E-4</v>
      </c>
      <c r="BE35" s="45">
        <v>4.7399999999999997E-4</v>
      </c>
      <c r="BF35" s="45">
        <v>4.7399999999999997E-4</v>
      </c>
      <c r="BG35" s="45">
        <v>4.7399999999999997E-4</v>
      </c>
      <c r="BH35" s="45">
        <v>4.7399999999999997E-4</v>
      </c>
      <c r="BI35" s="45">
        <v>4.7399999999999997E-4</v>
      </c>
      <c r="BJ35" s="45">
        <v>5.9000000000000003E-4</v>
      </c>
      <c r="BK35" s="45">
        <v>5.9000000000000003E-4</v>
      </c>
      <c r="BL35" s="45">
        <v>5.9000000000000003E-4</v>
      </c>
      <c r="BM35" s="45">
        <v>5.9000000000000003E-4</v>
      </c>
      <c r="BN35" s="45">
        <v>5.9000000000000003E-4</v>
      </c>
      <c r="BO35" s="45">
        <v>6.8999999999999997E-4</v>
      </c>
      <c r="BP35" s="45">
        <v>6.8999999999999997E-4</v>
      </c>
      <c r="BQ35" s="45">
        <v>6.8999999999999997E-4</v>
      </c>
      <c r="BR35" s="45">
        <v>6.8999999999999997E-4</v>
      </c>
      <c r="BS35" s="45">
        <v>6.8999999999999997E-4</v>
      </c>
      <c r="BT35" s="45">
        <v>7.4799999999999997E-4</v>
      </c>
      <c r="BU35" s="45">
        <v>7.4799999999999997E-4</v>
      </c>
      <c r="BV35" s="45">
        <v>7.4799999999999997E-4</v>
      </c>
      <c r="BW35" s="45">
        <v>7.4799999999999997E-4</v>
      </c>
      <c r="BX35" s="45">
        <v>7.4799999999999997E-4</v>
      </c>
      <c r="BY35" s="45">
        <v>7.3899999999999997E-4</v>
      </c>
      <c r="BZ35" s="45">
        <v>7.3899999999999997E-4</v>
      </c>
      <c r="CA35" s="45">
        <v>7.3899999999999997E-4</v>
      </c>
      <c r="CB35" s="45">
        <v>7.3899999999999997E-4</v>
      </c>
      <c r="CC35" s="45">
        <v>7.3899999999999997E-4</v>
      </c>
      <c r="CD35" s="45">
        <v>7.3899999999999997E-4</v>
      </c>
      <c r="CE35" s="45">
        <v>7.3899999999999997E-4</v>
      </c>
      <c r="CF35" s="45">
        <v>7.3899999999999997E-4</v>
      </c>
      <c r="CG35" s="45">
        <v>7.3899999999999997E-4</v>
      </c>
      <c r="CH35" s="45">
        <v>7.3899999999999997E-4</v>
      </c>
      <c r="CI35" s="45">
        <v>7.3899999999999997E-4</v>
      </c>
      <c r="CJ35" s="45">
        <v>7.3899999999999997E-4</v>
      </c>
      <c r="CK35" s="45">
        <v>7.3899999999999997E-4</v>
      </c>
      <c r="CL35" s="45">
        <v>7.3899999999999997E-4</v>
      </c>
      <c r="CM35" s="45">
        <v>7.3899999999999997E-4</v>
      </c>
      <c r="CN35" s="45">
        <v>7.3899999999999997E-4</v>
      </c>
      <c r="CO35" s="45">
        <v>7.3899999999999997E-4</v>
      </c>
      <c r="CP35" s="45">
        <v>7.3899999999999997E-4</v>
      </c>
      <c r="CQ35" s="45">
        <v>7.3899999999999997E-4</v>
      </c>
      <c r="CR35" s="45">
        <v>7.3899999999999997E-4</v>
      </c>
      <c r="CS35" s="45">
        <v>7.3899999999999997E-4</v>
      </c>
      <c r="CT35" s="45">
        <v>7.3899999999999997E-4</v>
      </c>
      <c r="CU35" s="45">
        <v>7.3899999999999997E-4</v>
      </c>
      <c r="CV35" s="45">
        <v>7.3899999999999997E-4</v>
      </c>
      <c r="CW35" s="45">
        <v>7.3899999999999997E-4</v>
      </c>
      <c r="CX35" s="45">
        <v>7.3899999999999997E-4</v>
      </c>
    </row>
    <row r="36" spans="1:102" ht="14.25" customHeight="1" x14ac:dyDescent="0.3">
      <c r="A36" s="45" t="s">
        <v>190</v>
      </c>
      <c r="B36" s="45">
        <v>0</v>
      </c>
      <c r="C36" s="45">
        <v>0</v>
      </c>
      <c r="D36" s="45">
        <v>0</v>
      </c>
      <c r="E36" s="45">
        <v>0</v>
      </c>
      <c r="F36" s="45">
        <v>0</v>
      </c>
      <c r="G36" s="45">
        <v>0</v>
      </c>
      <c r="H36" s="45">
        <v>0</v>
      </c>
      <c r="I36" s="45">
        <v>0</v>
      </c>
      <c r="J36" s="45">
        <v>0</v>
      </c>
      <c r="K36" s="45">
        <v>0</v>
      </c>
      <c r="L36" s="45">
        <v>0</v>
      </c>
      <c r="M36" s="45">
        <v>0</v>
      </c>
      <c r="N36" s="45">
        <v>0</v>
      </c>
      <c r="O36" s="45">
        <v>0</v>
      </c>
      <c r="P36" s="45">
        <v>0</v>
      </c>
      <c r="Q36" s="45">
        <v>1.8E-5</v>
      </c>
      <c r="R36" s="45">
        <v>1.8E-5</v>
      </c>
      <c r="S36" s="45">
        <v>1.8E-5</v>
      </c>
      <c r="T36" s="45">
        <v>1.8E-5</v>
      </c>
      <c r="U36" s="45">
        <v>1.8E-5</v>
      </c>
      <c r="V36" s="45">
        <v>1.8E-5</v>
      </c>
      <c r="W36" s="45">
        <v>1.8E-5</v>
      </c>
      <c r="X36" s="45">
        <v>1.8E-5</v>
      </c>
      <c r="Y36" s="45">
        <v>1.8E-5</v>
      </c>
      <c r="Z36" s="45">
        <v>1.8E-5</v>
      </c>
      <c r="AA36" s="45">
        <v>1.8E-5</v>
      </c>
      <c r="AB36" s="45">
        <v>1.8E-5</v>
      </c>
      <c r="AC36" s="45">
        <v>1.8E-5</v>
      </c>
      <c r="AD36" s="45">
        <v>1.8E-5</v>
      </c>
      <c r="AE36" s="45">
        <v>1.8E-5</v>
      </c>
      <c r="AF36" s="45">
        <v>1.8E-5</v>
      </c>
      <c r="AG36" s="45">
        <v>1.8E-5</v>
      </c>
      <c r="AH36" s="45">
        <v>1.8E-5</v>
      </c>
      <c r="AI36" s="45">
        <v>1.8E-5</v>
      </c>
      <c r="AJ36" s="45">
        <v>1.8E-5</v>
      </c>
      <c r="AK36" s="45">
        <v>1.8E-5</v>
      </c>
      <c r="AL36" s="45">
        <v>1.8E-5</v>
      </c>
      <c r="AM36" s="45">
        <v>1.8E-5</v>
      </c>
      <c r="AN36" s="45">
        <v>1.8E-5</v>
      </c>
      <c r="AO36" s="45">
        <v>1.8E-5</v>
      </c>
      <c r="AP36" s="45">
        <v>7.2999999999999999E-5</v>
      </c>
      <c r="AQ36" s="45">
        <v>7.2999999999999999E-5</v>
      </c>
      <c r="AR36" s="45">
        <v>7.2999999999999999E-5</v>
      </c>
      <c r="AS36" s="45">
        <v>7.2999999999999999E-5</v>
      </c>
      <c r="AT36" s="45">
        <v>7.2999999999999999E-5</v>
      </c>
      <c r="AU36" s="45">
        <v>9.8999999999999994E-5</v>
      </c>
      <c r="AV36" s="45">
        <v>9.8999999999999994E-5</v>
      </c>
      <c r="AW36" s="45">
        <v>9.8999999999999994E-5</v>
      </c>
      <c r="AX36" s="45">
        <v>9.8999999999999994E-5</v>
      </c>
      <c r="AY36" s="45">
        <v>9.8999999999999994E-5</v>
      </c>
      <c r="AZ36" s="45">
        <v>1.27E-4</v>
      </c>
      <c r="BA36" s="45">
        <v>1.27E-4</v>
      </c>
      <c r="BB36" s="45">
        <v>1.27E-4</v>
      </c>
      <c r="BC36" s="45">
        <v>1.27E-4</v>
      </c>
      <c r="BD36" s="45">
        <v>1.27E-4</v>
      </c>
      <c r="BE36" s="45">
        <v>1.5899999999999999E-4</v>
      </c>
      <c r="BF36" s="45">
        <v>1.5899999999999999E-4</v>
      </c>
      <c r="BG36" s="45">
        <v>1.5899999999999999E-4</v>
      </c>
      <c r="BH36" s="45">
        <v>1.5899999999999999E-4</v>
      </c>
      <c r="BI36" s="45">
        <v>1.5899999999999999E-4</v>
      </c>
      <c r="BJ36" s="45">
        <v>1.8599999999999999E-4</v>
      </c>
      <c r="BK36" s="45">
        <v>1.8599999999999999E-4</v>
      </c>
      <c r="BL36" s="45">
        <v>1.8599999999999999E-4</v>
      </c>
      <c r="BM36" s="45">
        <v>1.8599999999999999E-4</v>
      </c>
      <c r="BN36" s="45">
        <v>1.8599999999999999E-4</v>
      </c>
      <c r="BO36" s="45">
        <v>2.4699999999999999E-4</v>
      </c>
      <c r="BP36" s="45">
        <v>2.4699999999999999E-4</v>
      </c>
      <c r="BQ36" s="45">
        <v>2.4699999999999999E-4</v>
      </c>
      <c r="BR36" s="45">
        <v>2.4699999999999999E-4</v>
      </c>
      <c r="BS36" s="45">
        <v>2.4699999999999999E-4</v>
      </c>
      <c r="BT36" s="45">
        <v>3.3599999999999998E-4</v>
      </c>
      <c r="BU36" s="45">
        <v>3.3599999999999998E-4</v>
      </c>
      <c r="BV36" s="45">
        <v>3.3599999999999998E-4</v>
      </c>
      <c r="BW36" s="45">
        <v>3.3599999999999998E-4</v>
      </c>
      <c r="BX36" s="45">
        <v>3.3599999999999998E-4</v>
      </c>
      <c r="BY36" s="45">
        <v>4.5199999999999998E-4</v>
      </c>
      <c r="BZ36" s="45">
        <v>4.5199999999999998E-4</v>
      </c>
      <c r="CA36" s="45">
        <v>4.5199999999999998E-4</v>
      </c>
      <c r="CB36" s="45">
        <v>4.5199999999999998E-4</v>
      </c>
      <c r="CC36" s="45">
        <v>4.5199999999999998E-4</v>
      </c>
      <c r="CD36" s="45">
        <v>4.5199999999999998E-4</v>
      </c>
      <c r="CE36" s="45">
        <v>4.5199999999999998E-4</v>
      </c>
      <c r="CF36" s="45">
        <v>4.5199999999999998E-4</v>
      </c>
      <c r="CG36" s="45">
        <v>4.5199999999999998E-4</v>
      </c>
      <c r="CH36" s="45">
        <v>4.5199999999999998E-4</v>
      </c>
      <c r="CI36" s="45">
        <v>4.5199999999999998E-4</v>
      </c>
      <c r="CJ36" s="45">
        <v>4.5199999999999998E-4</v>
      </c>
      <c r="CK36" s="45">
        <v>4.5199999999999998E-4</v>
      </c>
      <c r="CL36" s="45">
        <v>4.5199999999999998E-4</v>
      </c>
      <c r="CM36" s="45">
        <v>4.5199999999999998E-4</v>
      </c>
      <c r="CN36" s="45">
        <v>4.5199999999999998E-4</v>
      </c>
      <c r="CO36" s="45">
        <v>4.5199999999999998E-4</v>
      </c>
      <c r="CP36" s="45">
        <v>4.5199999999999998E-4</v>
      </c>
      <c r="CQ36" s="45">
        <v>4.5199999999999998E-4</v>
      </c>
      <c r="CR36" s="45">
        <v>4.5199999999999998E-4</v>
      </c>
      <c r="CS36" s="45">
        <v>4.5199999999999998E-4</v>
      </c>
      <c r="CT36" s="45">
        <v>4.5199999999999998E-4</v>
      </c>
      <c r="CU36" s="45">
        <v>4.5199999999999998E-4</v>
      </c>
      <c r="CV36" s="45">
        <v>4.5199999999999998E-4</v>
      </c>
      <c r="CW36" s="45">
        <v>4.5199999999999998E-4</v>
      </c>
      <c r="CX36" s="45">
        <v>4.5199999999999998E-4</v>
      </c>
    </row>
    <row r="37" spans="1:102" ht="14.25" customHeight="1" x14ac:dyDescent="0.3">
      <c r="A37" s="45" t="s">
        <v>192</v>
      </c>
      <c r="B37" s="45">
        <v>0</v>
      </c>
      <c r="C37" s="45">
        <v>0</v>
      </c>
      <c r="D37" s="45">
        <v>0</v>
      </c>
      <c r="E37" s="45">
        <v>0</v>
      </c>
      <c r="F37" s="45">
        <v>0</v>
      </c>
      <c r="G37" s="45">
        <v>0</v>
      </c>
      <c r="H37" s="45">
        <v>0</v>
      </c>
      <c r="I37" s="45">
        <v>0</v>
      </c>
      <c r="J37" s="45">
        <v>0</v>
      </c>
      <c r="K37" s="45">
        <v>0</v>
      </c>
      <c r="L37" s="45">
        <v>0</v>
      </c>
      <c r="M37" s="45">
        <v>0</v>
      </c>
      <c r="N37" s="45">
        <v>0</v>
      </c>
      <c r="O37" s="45">
        <v>0</v>
      </c>
      <c r="P37" s="45">
        <v>0</v>
      </c>
      <c r="Q37" s="45">
        <v>1.2E-5</v>
      </c>
      <c r="R37" s="45">
        <v>1.2E-5</v>
      </c>
      <c r="S37" s="45">
        <v>1.2E-5</v>
      </c>
      <c r="T37" s="45">
        <v>1.2E-5</v>
      </c>
      <c r="U37" s="45">
        <v>1.2E-5</v>
      </c>
      <c r="V37" s="45">
        <v>1.2E-5</v>
      </c>
      <c r="W37" s="45">
        <v>1.2E-5</v>
      </c>
      <c r="X37" s="45">
        <v>1.2E-5</v>
      </c>
      <c r="Y37" s="45">
        <v>1.2E-5</v>
      </c>
      <c r="Z37" s="45">
        <v>1.2E-5</v>
      </c>
      <c r="AA37" s="45">
        <v>1.2E-5</v>
      </c>
      <c r="AB37" s="45">
        <v>1.2E-5</v>
      </c>
      <c r="AC37" s="45">
        <v>1.2E-5</v>
      </c>
      <c r="AD37" s="45">
        <v>1.2E-5</v>
      </c>
      <c r="AE37" s="45">
        <v>1.2E-5</v>
      </c>
      <c r="AF37" s="45">
        <v>1.2E-5</v>
      </c>
      <c r="AG37" s="45">
        <v>1.2E-5</v>
      </c>
      <c r="AH37" s="45">
        <v>1.2E-5</v>
      </c>
      <c r="AI37" s="45">
        <v>1.2E-5</v>
      </c>
      <c r="AJ37" s="45">
        <v>1.2E-5</v>
      </c>
      <c r="AK37" s="45">
        <v>1.2E-5</v>
      </c>
      <c r="AL37" s="45">
        <v>1.2E-5</v>
      </c>
      <c r="AM37" s="45">
        <v>1.2E-5</v>
      </c>
      <c r="AN37" s="45">
        <v>1.2E-5</v>
      </c>
      <c r="AO37" s="45">
        <v>1.2E-5</v>
      </c>
      <c r="AP37" s="45">
        <v>4.8000000000000001E-5</v>
      </c>
      <c r="AQ37" s="45">
        <v>4.8000000000000001E-5</v>
      </c>
      <c r="AR37" s="45">
        <v>4.8000000000000001E-5</v>
      </c>
      <c r="AS37" s="45">
        <v>4.8000000000000001E-5</v>
      </c>
      <c r="AT37" s="45">
        <v>4.8000000000000001E-5</v>
      </c>
      <c r="AU37" s="45">
        <v>6.3999999999999997E-5</v>
      </c>
      <c r="AV37" s="45">
        <v>6.3999999999999997E-5</v>
      </c>
      <c r="AW37" s="45">
        <v>6.3999999999999997E-5</v>
      </c>
      <c r="AX37" s="45">
        <v>6.3999999999999997E-5</v>
      </c>
      <c r="AY37" s="45">
        <v>6.3999999999999997E-5</v>
      </c>
      <c r="AZ37" s="45">
        <v>7.7999999999999999E-5</v>
      </c>
      <c r="BA37" s="45">
        <v>7.7999999999999999E-5</v>
      </c>
      <c r="BB37" s="45">
        <v>7.7999999999999999E-5</v>
      </c>
      <c r="BC37" s="45">
        <v>7.7999999999999999E-5</v>
      </c>
      <c r="BD37" s="45">
        <v>7.7999999999999999E-5</v>
      </c>
      <c r="BE37" s="45">
        <v>8.7999999999999998E-5</v>
      </c>
      <c r="BF37" s="45">
        <v>8.7999999999999998E-5</v>
      </c>
      <c r="BG37" s="45">
        <v>8.7999999999999998E-5</v>
      </c>
      <c r="BH37" s="45">
        <v>8.7999999999999998E-5</v>
      </c>
      <c r="BI37" s="45">
        <v>8.7999999999999998E-5</v>
      </c>
      <c r="BJ37" s="45">
        <v>9.8999999999999994E-5</v>
      </c>
      <c r="BK37" s="45">
        <v>9.8999999999999994E-5</v>
      </c>
      <c r="BL37" s="45">
        <v>9.8999999999999994E-5</v>
      </c>
      <c r="BM37" s="45">
        <v>9.8999999999999994E-5</v>
      </c>
      <c r="BN37" s="45">
        <v>9.8999999999999994E-5</v>
      </c>
      <c r="BO37" s="45">
        <v>1.15E-4</v>
      </c>
      <c r="BP37" s="45">
        <v>1.15E-4</v>
      </c>
      <c r="BQ37" s="45">
        <v>1.15E-4</v>
      </c>
      <c r="BR37" s="45">
        <v>1.15E-4</v>
      </c>
      <c r="BS37" s="45">
        <v>1.15E-4</v>
      </c>
      <c r="BT37" s="45">
        <v>1.4100000000000001E-4</v>
      </c>
      <c r="BU37" s="45">
        <v>1.4100000000000001E-4</v>
      </c>
      <c r="BV37" s="45">
        <v>1.4100000000000001E-4</v>
      </c>
      <c r="BW37" s="45">
        <v>1.4100000000000001E-4</v>
      </c>
      <c r="BX37" s="45">
        <v>1.4100000000000001E-4</v>
      </c>
      <c r="BY37" s="45">
        <v>2.31E-4</v>
      </c>
      <c r="BZ37" s="45">
        <v>2.31E-4</v>
      </c>
      <c r="CA37" s="45">
        <v>2.31E-4</v>
      </c>
      <c r="CB37" s="45">
        <v>2.31E-4</v>
      </c>
      <c r="CC37" s="45">
        <v>2.31E-4</v>
      </c>
      <c r="CD37" s="45">
        <v>2.31E-4</v>
      </c>
      <c r="CE37" s="45">
        <v>2.31E-4</v>
      </c>
      <c r="CF37" s="45">
        <v>2.31E-4</v>
      </c>
      <c r="CG37" s="45">
        <v>2.31E-4</v>
      </c>
      <c r="CH37" s="45">
        <v>2.31E-4</v>
      </c>
      <c r="CI37" s="45">
        <v>2.31E-4</v>
      </c>
      <c r="CJ37" s="45">
        <v>2.31E-4</v>
      </c>
      <c r="CK37" s="45">
        <v>2.31E-4</v>
      </c>
      <c r="CL37" s="45">
        <v>2.31E-4</v>
      </c>
      <c r="CM37" s="45">
        <v>2.31E-4</v>
      </c>
      <c r="CN37" s="45">
        <v>2.31E-4</v>
      </c>
      <c r="CO37" s="45">
        <v>2.31E-4</v>
      </c>
      <c r="CP37" s="45">
        <v>2.31E-4</v>
      </c>
      <c r="CQ37" s="45">
        <v>2.31E-4</v>
      </c>
      <c r="CR37" s="45">
        <v>2.31E-4</v>
      </c>
      <c r="CS37" s="45">
        <v>2.31E-4</v>
      </c>
      <c r="CT37" s="45">
        <v>2.31E-4</v>
      </c>
      <c r="CU37" s="45">
        <v>2.31E-4</v>
      </c>
      <c r="CV37" s="45">
        <v>2.31E-4</v>
      </c>
      <c r="CW37" s="45">
        <v>2.31E-4</v>
      </c>
      <c r="CX37" s="45">
        <v>2.31E-4</v>
      </c>
    </row>
    <row r="38" spans="1:102" ht="14.25" customHeight="1" x14ac:dyDescent="0.3">
      <c r="A38" s="45" t="s">
        <v>194</v>
      </c>
      <c r="B38" s="45">
        <v>0</v>
      </c>
      <c r="C38" s="45">
        <v>0</v>
      </c>
      <c r="D38" s="45">
        <v>0</v>
      </c>
      <c r="E38" s="45">
        <v>0</v>
      </c>
      <c r="F38" s="45">
        <v>0</v>
      </c>
      <c r="G38" s="45">
        <v>0</v>
      </c>
      <c r="H38" s="45">
        <v>0</v>
      </c>
      <c r="I38" s="45">
        <v>0</v>
      </c>
      <c r="J38" s="45">
        <v>0</v>
      </c>
      <c r="K38" s="45">
        <v>0</v>
      </c>
      <c r="L38" s="45">
        <v>0</v>
      </c>
      <c r="M38" s="45">
        <v>0</v>
      </c>
      <c r="N38" s="45">
        <v>0</v>
      </c>
      <c r="O38" s="45">
        <v>0</v>
      </c>
      <c r="P38" s="45">
        <v>0</v>
      </c>
      <c r="Q38" s="45">
        <v>2.4000000000000001E-5</v>
      </c>
      <c r="R38" s="45">
        <v>2.4000000000000001E-5</v>
      </c>
      <c r="S38" s="45">
        <v>2.4000000000000001E-5</v>
      </c>
      <c r="T38" s="45">
        <v>2.4000000000000001E-5</v>
      </c>
      <c r="U38" s="45">
        <v>2.4000000000000001E-5</v>
      </c>
      <c r="V38" s="45">
        <v>2.4000000000000001E-5</v>
      </c>
      <c r="W38" s="45">
        <v>2.4000000000000001E-5</v>
      </c>
      <c r="X38" s="45">
        <v>2.4000000000000001E-5</v>
      </c>
      <c r="Y38" s="45">
        <v>2.4000000000000001E-5</v>
      </c>
      <c r="Z38" s="45">
        <v>2.4000000000000001E-5</v>
      </c>
      <c r="AA38" s="45">
        <v>2.4000000000000001E-5</v>
      </c>
      <c r="AB38" s="45">
        <v>2.4000000000000001E-5</v>
      </c>
      <c r="AC38" s="45">
        <v>2.4000000000000001E-5</v>
      </c>
      <c r="AD38" s="45">
        <v>2.4000000000000001E-5</v>
      </c>
      <c r="AE38" s="45">
        <v>2.4000000000000001E-5</v>
      </c>
      <c r="AF38" s="45">
        <v>2.4000000000000001E-5</v>
      </c>
      <c r="AG38" s="45">
        <v>2.4000000000000001E-5</v>
      </c>
      <c r="AH38" s="45">
        <v>2.4000000000000001E-5</v>
      </c>
      <c r="AI38" s="45">
        <v>2.4000000000000001E-5</v>
      </c>
      <c r="AJ38" s="45">
        <v>2.4000000000000001E-5</v>
      </c>
      <c r="AK38" s="45">
        <v>2.4000000000000001E-5</v>
      </c>
      <c r="AL38" s="45">
        <v>2.4000000000000001E-5</v>
      </c>
      <c r="AM38" s="45">
        <v>2.4000000000000001E-5</v>
      </c>
      <c r="AN38" s="45">
        <v>2.4000000000000001E-5</v>
      </c>
      <c r="AO38" s="45">
        <v>2.4000000000000001E-5</v>
      </c>
      <c r="AP38" s="45">
        <v>9.5000000000000005E-5</v>
      </c>
      <c r="AQ38" s="45">
        <v>9.5000000000000005E-5</v>
      </c>
      <c r="AR38" s="45">
        <v>9.5000000000000005E-5</v>
      </c>
      <c r="AS38" s="45">
        <v>9.5000000000000005E-5</v>
      </c>
      <c r="AT38" s="45">
        <v>9.5000000000000005E-5</v>
      </c>
      <c r="AU38" s="45">
        <v>1.27E-4</v>
      </c>
      <c r="AV38" s="45">
        <v>1.27E-4</v>
      </c>
      <c r="AW38" s="45">
        <v>1.27E-4</v>
      </c>
      <c r="AX38" s="45">
        <v>1.27E-4</v>
      </c>
      <c r="AY38" s="45">
        <v>1.27E-4</v>
      </c>
      <c r="AZ38" s="45">
        <v>1.5899999999999999E-4</v>
      </c>
      <c r="BA38" s="45">
        <v>1.5899999999999999E-4</v>
      </c>
      <c r="BB38" s="45">
        <v>1.5899999999999999E-4</v>
      </c>
      <c r="BC38" s="45">
        <v>1.5899999999999999E-4</v>
      </c>
      <c r="BD38" s="45">
        <v>1.5899999999999999E-4</v>
      </c>
      <c r="BE38" s="45">
        <v>1.9799999999999999E-4</v>
      </c>
      <c r="BF38" s="45">
        <v>1.9799999999999999E-4</v>
      </c>
      <c r="BG38" s="45">
        <v>1.9799999999999999E-4</v>
      </c>
      <c r="BH38" s="45">
        <v>1.9799999999999999E-4</v>
      </c>
      <c r="BI38" s="45">
        <v>1.9799999999999999E-4</v>
      </c>
      <c r="BJ38" s="45">
        <v>2.4000000000000001E-4</v>
      </c>
      <c r="BK38" s="45">
        <v>2.4000000000000001E-4</v>
      </c>
      <c r="BL38" s="45">
        <v>2.4000000000000001E-4</v>
      </c>
      <c r="BM38" s="45">
        <v>2.4000000000000001E-4</v>
      </c>
      <c r="BN38" s="45">
        <v>2.4000000000000001E-4</v>
      </c>
      <c r="BO38" s="45">
        <v>3.3300000000000002E-4</v>
      </c>
      <c r="BP38" s="45">
        <v>3.3300000000000002E-4</v>
      </c>
      <c r="BQ38" s="45">
        <v>3.3300000000000002E-4</v>
      </c>
      <c r="BR38" s="45">
        <v>3.3300000000000002E-4</v>
      </c>
      <c r="BS38" s="45">
        <v>3.3300000000000002E-4</v>
      </c>
      <c r="BT38" s="45">
        <v>4.7100000000000001E-4</v>
      </c>
      <c r="BU38" s="45">
        <v>4.7100000000000001E-4</v>
      </c>
      <c r="BV38" s="45">
        <v>4.7100000000000001E-4</v>
      </c>
      <c r="BW38" s="45">
        <v>4.7100000000000001E-4</v>
      </c>
      <c r="BX38" s="45">
        <v>4.7100000000000001E-4</v>
      </c>
      <c r="BY38" s="45">
        <v>6.5600000000000001E-4</v>
      </c>
      <c r="BZ38" s="45">
        <v>6.5600000000000001E-4</v>
      </c>
      <c r="CA38" s="45">
        <v>6.5600000000000001E-4</v>
      </c>
      <c r="CB38" s="45">
        <v>6.5600000000000001E-4</v>
      </c>
      <c r="CC38" s="45">
        <v>6.5600000000000001E-4</v>
      </c>
      <c r="CD38" s="45">
        <v>6.5600000000000001E-4</v>
      </c>
      <c r="CE38" s="45">
        <v>6.5600000000000001E-4</v>
      </c>
      <c r="CF38" s="45">
        <v>6.5600000000000001E-4</v>
      </c>
      <c r="CG38" s="45">
        <v>6.5600000000000001E-4</v>
      </c>
      <c r="CH38" s="45">
        <v>6.5600000000000001E-4</v>
      </c>
      <c r="CI38" s="45">
        <v>6.5600000000000001E-4</v>
      </c>
      <c r="CJ38" s="45">
        <v>6.5600000000000001E-4</v>
      </c>
      <c r="CK38" s="45">
        <v>6.5600000000000001E-4</v>
      </c>
      <c r="CL38" s="45">
        <v>6.5600000000000001E-4</v>
      </c>
      <c r="CM38" s="45">
        <v>6.5600000000000001E-4</v>
      </c>
      <c r="CN38" s="45">
        <v>6.5600000000000001E-4</v>
      </c>
      <c r="CO38" s="45">
        <v>6.5600000000000001E-4</v>
      </c>
      <c r="CP38" s="45">
        <v>6.5600000000000001E-4</v>
      </c>
      <c r="CQ38" s="45">
        <v>6.5600000000000001E-4</v>
      </c>
      <c r="CR38" s="45">
        <v>6.5600000000000001E-4</v>
      </c>
      <c r="CS38" s="45">
        <v>6.5600000000000001E-4</v>
      </c>
      <c r="CT38" s="45">
        <v>6.5600000000000001E-4</v>
      </c>
      <c r="CU38" s="45">
        <v>6.5600000000000001E-4</v>
      </c>
      <c r="CV38" s="45">
        <v>6.5600000000000001E-4</v>
      </c>
      <c r="CW38" s="45">
        <v>6.5600000000000001E-4</v>
      </c>
      <c r="CX38" s="45">
        <v>6.5600000000000001E-4</v>
      </c>
    </row>
    <row r="39" spans="1:102" ht="14.25" customHeight="1" x14ac:dyDescent="0.3">
      <c r="A39" s="45" t="s">
        <v>196</v>
      </c>
      <c r="B39" s="45">
        <v>0</v>
      </c>
      <c r="C39" s="45">
        <v>0</v>
      </c>
      <c r="D39" s="45">
        <v>0</v>
      </c>
      <c r="E39" s="45">
        <v>0</v>
      </c>
      <c r="F39" s="45">
        <v>0</v>
      </c>
      <c r="G39" s="45">
        <v>0</v>
      </c>
      <c r="H39" s="45">
        <v>0</v>
      </c>
      <c r="I39" s="45">
        <v>0</v>
      </c>
      <c r="J39" s="45">
        <v>0</v>
      </c>
      <c r="K39" s="45">
        <v>0</v>
      </c>
      <c r="L39" s="45">
        <v>0</v>
      </c>
      <c r="M39" s="45">
        <v>0</v>
      </c>
      <c r="N39" s="45">
        <v>0</v>
      </c>
      <c r="O39" s="45">
        <v>0</v>
      </c>
      <c r="P39" s="45">
        <v>0</v>
      </c>
      <c r="Q39" s="45">
        <v>1.46E-4</v>
      </c>
      <c r="R39" s="45">
        <v>1.46E-4</v>
      </c>
      <c r="S39" s="45">
        <v>1.46E-4</v>
      </c>
      <c r="T39" s="45">
        <v>1.46E-4</v>
      </c>
      <c r="U39" s="45">
        <v>1.46E-4</v>
      </c>
      <c r="V39" s="45">
        <v>1.46E-4</v>
      </c>
      <c r="W39" s="45">
        <v>1.46E-4</v>
      </c>
      <c r="X39" s="45">
        <v>1.46E-4</v>
      </c>
      <c r="Y39" s="45">
        <v>1.46E-4</v>
      </c>
      <c r="Z39" s="45">
        <v>1.46E-4</v>
      </c>
      <c r="AA39" s="45">
        <v>1.46E-4</v>
      </c>
      <c r="AB39" s="45">
        <v>1.46E-4</v>
      </c>
      <c r="AC39" s="45">
        <v>1.46E-4</v>
      </c>
      <c r="AD39" s="45">
        <v>1.46E-4</v>
      </c>
      <c r="AE39" s="45">
        <v>1.46E-4</v>
      </c>
      <c r="AF39" s="45">
        <v>1.46E-4</v>
      </c>
      <c r="AG39" s="45">
        <v>1.46E-4</v>
      </c>
      <c r="AH39" s="45">
        <v>1.46E-4</v>
      </c>
      <c r="AI39" s="45">
        <v>1.46E-4</v>
      </c>
      <c r="AJ39" s="45">
        <v>1.46E-4</v>
      </c>
      <c r="AK39" s="45">
        <v>1.46E-4</v>
      </c>
      <c r="AL39" s="45">
        <v>1.46E-4</v>
      </c>
      <c r="AM39" s="45">
        <v>1.46E-4</v>
      </c>
      <c r="AN39" s="45">
        <v>1.46E-4</v>
      </c>
      <c r="AO39" s="45">
        <v>1.46E-4</v>
      </c>
      <c r="AP39" s="45">
        <v>4.5300000000000001E-4</v>
      </c>
      <c r="AQ39" s="45">
        <v>4.5300000000000001E-4</v>
      </c>
      <c r="AR39" s="45">
        <v>4.5300000000000001E-4</v>
      </c>
      <c r="AS39" s="45">
        <v>4.5300000000000001E-4</v>
      </c>
      <c r="AT39" s="45">
        <v>4.5300000000000001E-4</v>
      </c>
      <c r="AU39" s="45">
        <v>6.2E-4</v>
      </c>
      <c r="AV39" s="45">
        <v>6.2E-4</v>
      </c>
      <c r="AW39" s="45">
        <v>6.2E-4</v>
      </c>
      <c r="AX39" s="45">
        <v>6.2E-4</v>
      </c>
      <c r="AY39" s="45">
        <v>6.2E-4</v>
      </c>
      <c r="AZ39" s="45">
        <v>9.19E-4</v>
      </c>
      <c r="BA39" s="45">
        <v>9.19E-4</v>
      </c>
      <c r="BB39" s="45">
        <v>9.19E-4</v>
      </c>
      <c r="BC39" s="45">
        <v>9.19E-4</v>
      </c>
      <c r="BD39" s="45">
        <v>9.19E-4</v>
      </c>
      <c r="BE39" s="45">
        <v>1.1670000000000001E-3</v>
      </c>
      <c r="BF39" s="45">
        <v>1.1670000000000001E-3</v>
      </c>
      <c r="BG39" s="45">
        <v>1.1670000000000001E-3</v>
      </c>
      <c r="BH39" s="45">
        <v>1.1670000000000001E-3</v>
      </c>
      <c r="BI39" s="45">
        <v>1.1670000000000001E-3</v>
      </c>
      <c r="BJ39" s="45">
        <v>1.4430000000000001E-3</v>
      </c>
      <c r="BK39" s="45">
        <v>1.4430000000000001E-3</v>
      </c>
      <c r="BL39" s="45">
        <v>1.4430000000000001E-3</v>
      </c>
      <c r="BM39" s="45">
        <v>1.4430000000000001E-3</v>
      </c>
      <c r="BN39" s="45">
        <v>1.4430000000000001E-3</v>
      </c>
      <c r="BO39" s="45">
        <v>1.8289999999999999E-3</v>
      </c>
      <c r="BP39" s="45">
        <v>1.8289999999999999E-3</v>
      </c>
      <c r="BQ39" s="45">
        <v>1.8289999999999999E-3</v>
      </c>
      <c r="BR39" s="45">
        <v>1.8289999999999999E-3</v>
      </c>
      <c r="BS39" s="45">
        <v>1.8289999999999999E-3</v>
      </c>
      <c r="BT39" s="45">
        <v>2.104E-3</v>
      </c>
      <c r="BU39" s="45">
        <v>2.104E-3</v>
      </c>
      <c r="BV39" s="45">
        <v>2.104E-3</v>
      </c>
      <c r="BW39" s="45">
        <v>2.104E-3</v>
      </c>
      <c r="BX39" s="45">
        <v>2.104E-3</v>
      </c>
      <c r="BY39" s="45">
        <v>1.8890000000000001E-3</v>
      </c>
      <c r="BZ39" s="45">
        <v>1.8890000000000001E-3</v>
      </c>
      <c r="CA39" s="45">
        <v>1.8890000000000001E-3</v>
      </c>
      <c r="CB39" s="45">
        <v>1.8890000000000001E-3</v>
      </c>
      <c r="CC39" s="45">
        <v>1.8890000000000001E-3</v>
      </c>
      <c r="CD39" s="45">
        <v>1.8890000000000001E-3</v>
      </c>
      <c r="CE39" s="45">
        <v>1.8890000000000001E-3</v>
      </c>
      <c r="CF39" s="45">
        <v>1.8890000000000001E-3</v>
      </c>
      <c r="CG39" s="45">
        <v>1.8890000000000001E-3</v>
      </c>
      <c r="CH39" s="45">
        <v>1.8890000000000001E-3</v>
      </c>
      <c r="CI39" s="45">
        <v>1.8890000000000001E-3</v>
      </c>
      <c r="CJ39" s="45">
        <v>1.8890000000000001E-3</v>
      </c>
      <c r="CK39" s="45">
        <v>1.8890000000000001E-3</v>
      </c>
      <c r="CL39" s="45">
        <v>1.8890000000000001E-3</v>
      </c>
      <c r="CM39" s="45">
        <v>1.8890000000000001E-3</v>
      </c>
      <c r="CN39" s="45">
        <v>1.8890000000000001E-3</v>
      </c>
      <c r="CO39" s="45">
        <v>1.8890000000000001E-3</v>
      </c>
      <c r="CP39" s="45">
        <v>1.8890000000000001E-3</v>
      </c>
      <c r="CQ39" s="45">
        <v>1.8890000000000001E-3</v>
      </c>
      <c r="CR39" s="45">
        <v>1.8890000000000001E-3</v>
      </c>
      <c r="CS39" s="45">
        <v>1.8890000000000001E-3</v>
      </c>
      <c r="CT39" s="45">
        <v>1.8890000000000001E-3</v>
      </c>
      <c r="CU39" s="45">
        <v>1.8890000000000001E-3</v>
      </c>
      <c r="CV39" s="45">
        <v>1.8890000000000001E-3</v>
      </c>
      <c r="CW39" s="45">
        <v>1.8890000000000001E-3</v>
      </c>
      <c r="CX39" s="45">
        <v>1.8890000000000001E-3</v>
      </c>
    </row>
    <row r="40" spans="1:102" ht="14.25" customHeight="1" x14ac:dyDescent="0.3">
      <c r="A40" s="45" t="s">
        <v>198</v>
      </c>
      <c r="B40" s="45">
        <v>9.9999999999999995E-7</v>
      </c>
      <c r="C40" s="45">
        <v>9.9999999999999995E-7</v>
      </c>
      <c r="D40" s="45">
        <v>9.9999999999999995E-7</v>
      </c>
      <c r="E40" s="45">
        <v>9.9999999999999995E-7</v>
      </c>
      <c r="F40" s="45">
        <v>9.9999999999999995E-7</v>
      </c>
      <c r="G40" s="45">
        <v>9.9999999999999995E-7</v>
      </c>
      <c r="H40" s="45">
        <v>9.9999999999999995E-7</v>
      </c>
      <c r="I40" s="45">
        <v>9.9999999999999995E-7</v>
      </c>
      <c r="J40" s="45">
        <v>9.9999999999999995E-7</v>
      </c>
      <c r="K40" s="45">
        <v>9.9999999999999995E-7</v>
      </c>
      <c r="L40" s="45">
        <v>9.9999999999999995E-7</v>
      </c>
      <c r="M40" s="45">
        <v>9.9999999999999995E-7</v>
      </c>
      <c r="N40" s="45">
        <v>9.9999999999999995E-7</v>
      </c>
      <c r="O40" s="45">
        <v>9.9999999999999995E-7</v>
      </c>
      <c r="P40" s="45">
        <v>9.9999999999999995E-7</v>
      </c>
      <c r="Q40" s="45">
        <v>3.9999999999999998E-6</v>
      </c>
      <c r="R40" s="45">
        <v>3.9999999999999998E-6</v>
      </c>
      <c r="S40" s="45">
        <v>3.9999999999999998E-6</v>
      </c>
      <c r="T40" s="45">
        <v>3.9999999999999998E-6</v>
      </c>
      <c r="U40" s="45">
        <v>3.9999999999999998E-6</v>
      </c>
      <c r="V40" s="45">
        <v>3.9999999999999998E-6</v>
      </c>
      <c r="W40" s="45">
        <v>3.9999999999999998E-6</v>
      </c>
      <c r="X40" s="45">
        <v>3.9999999999999998E-6</v>
      </c>
      <c r="Y40" s="45">
        <v>3.9999999999999998E-6</v>
      </c>
      <c r="Z40" s="45">
        <v>3.9999999999999998E-6</v>
      </c>
      <c r="AA40" s="45">
        <v>3.9999999999999998E-6</v>
      </c>
      <c r="AB40" s="45">
        <v>3.9999999999999998E-6</v>
      </c>
      <c r="AC40" s="45">
        <v>3.9999999999999998E-6</v>
      </c>
      <c r="AD40" s="45">
        <v>3.9999999999999998E-6</v>
      </c>
      <c r="AE40" s="45">
        <v>3.9999999999999998E-6</v>
      </c>
      <c r="AF40" s="45">
        <v>3.9999999999999998E-6</v>
      </c>
      <c r="AG40" s="45">
        <v>3.9999999999999998E-6</v>
      </c>
      <c r="AH40" s="45">
        <v>3.9999999999999998E-6</v>
      </c>
      <c r="AI40" s="45">
        <v>3.9999999999999998E-6</v>
      </c>
      <c r="AJ40" s="45">
        <v>3.9999999999999998E-6</v>
      </c>
      <c r="AK40" s="45">
        <v>3.9999999999999998E-6</v>
      </c>
      <c r="AL40" s="45">
        <v>3.9999999999999998E-6</v>
      </c>
      <c r="AM40" s="45">
        <v>3.9999999999999998E-6</v>
      </c>
      <c r="AN40" s="45">
        <v>3.9999999999999998E-6</v>
      </c>
      <c r="AO40" s="45">
        <v>3.9999999999999998E-6</v>
      </c>
      <c r="AP40" s="45">
        <v>6.0000000000000002E-5</v>
      </c>
      <c r="AQ40" s="45">
        <v>6.0000000000000002E-5</v>
      </c>
      <c r="AR40" s="45">
        <v>6.0000000000000002E-5</v>
      </c>
      <c r="AS40" s="45">
        <v>6.0000000000000002E-5</v>
      </c>
      <c r="AT40" s="45">
        <v>6.0000000000000002E-5</v>
      </c>
      <c r="AU40" s="45">
        <v>1.56E-4</v>
      </c>
      <c r="AV40" s="45">
        <v>1.56E-4</v>
      </c>
      <c r="AW40" s="45">
        <v>1.56E-4</v>
      </c>
      <c r="AX40" s="45">
        <v>1.56E-4</v>
      </c>
      <c r="AY40" s="45">
        <v>1.56E-4</v>
      </c>
      <c r="AZ40" s="45">
        <v>3.4000000000000002E-4</v>
      </c>
      <c r="BA40" s="45">
        <v>3.4000000000000002E-4</v>
      </c>
      <c r="BB40" s="45">
        <v>3.4000000000000002E-4</v>
      </c>
      <c r="BC40" s="45">
        <v>3.4000000000000002E-4</v>
      </c>
      <c r="BD40" s="45">
        <v>3.4000000000000002E-4</v>
      </c>
      <c r="BE40" s="45">
        <v>5.6800000000000004E-4</v>
      </c>
      <c r="BF40" s="45">
        <v>5.6800000000000004E-4</v>
      </c>
      <c r="BG40" s="45">
        <v>5.6800000000000004E-4</v>
      </c>
      <c r="BH40" s="45">
        <v>5.6800000000000004E-4</v>
      </c>
      <c r="BI40" s="45">
        <v>5.6800000000000004E-4</v>
      </c>
      <c r="BJ40" s="45">
        <v>7.6599999999999997E-4</v>
      </c>
      <c r="BK40" s="45">
        <v>7.6599999999999997E-4</v>
      </c>
      <c r="BL40" s="45">
        <v>7.6599999999999997E-4</v>
      </c>
      <c r="BM40" s="45">
        <v>7.6599999999999997E-4</v>
      </c>
      <c r="BN40" s="45">
        <v>7.6599999999999997E-4</v>
      </c>
      <c r="BO40" s="45">
        <v>8.2299999999999995E-4</v>
      </c>
      <c r="BP40" s="45">
        <v>8.2299999999999995E-4</v>
      </c>
      <c r="BQ40" s="45">
        <v>8.2299999999999995E-4</v>
      </c>
      <c r="BR40" s="45">
        <v>8.2299999999999995E-4</v>
      </c>
      <c r="BS40" s="45">
        <v>8.2299999999999995E-4</v>
      </c>
      <c r="BT40" s="45">
        <v>6.7100000000000005E-4</v>
      </c>
      <c r="BU40" s="45">
        <v>6.7100000000000005E-4</v>
      </c>
      <c r="BV40" s="45">
        <v>6.7100000000000005E-4</v>
      </c>
      <c r="BW40" s="45">
        <v>6.7100000000000005E-4</v>
      </c>
      <c r="BX40" s="45">
        <v>6.7100000000000005E-4</v>
      </c>
      <c r="BY40" s="45">
        <v>3.5599999999999998E-4</v>
      </c>
      <c r="BZ40" s="45">
        <v>3.5599999999999998E-4</v>
      </c>
      <c r="CA40" s="45">
        <v>3.5599999999999998E-4</v>
      </c>
      <c r="CB40" s="45">
        <v>3.5599999999999998E-4</v>
      </c>
      <c r="CC40" s="45">
        <v>3.5599999999999998E-4</v>
      </c>
      <c r="CD40" s="45">
        <v>3.5599999999999998E-4</v>
      </c>
      <c r="CE40" s="45">
        <v>3.5599999999999998E-4</v>
      </c>
      <c r="CF40" s="45">
        <v>3.5599999999999998E-4</v>
      </c>
      <c r="CG40" s="45">
        <v>3.5599999999999998E-4</v>
      </c>
      <c r="CH40" s="45">
        <v>3.5599999999999998E-4</v>
      </c>
      <c r="CI40" s="45">
        <v>3.5599999999999998E-4</v>
      </c>
      <c r="CJ40" s="45">
        <v>3.5599999999999998E-4</v>
      </c>
      <c r="CK40" s="45">
        <v>3.5599999999999998E-4</v>
      </c>
      <c r="CL40" s="45">
        <v>3.5599999999999998E-4</v>
      </c>
      <c r="CM40" s="45">
        <v>3.5599999999999998E-4</v>
      </c>
      <c r="CN40" s="45">
        <v>3.5599999999999998E-4</v>
      </c>
      <c r="CO40" s="45">
        <v>3.5599999999999998E-4</v>
      </c>
      <c r="CP40" s="45">
        <v>3.5599999999999998E-4</v>
      </c>
      <c r="CQ40" s="45">
        <v>3.5599999999999998E-4</v>
      </c>
      <c r="CR40" s="45">
        <v>3.5599999999999998E-4</v>
      </c>
      <c r="CS40" s="45">
        <v>3.5599999999999998E-4</v>
      </c>
      <c r="CT40" s="45">
        <v>3.5599999999999998E-4</v>
      </c>
      <c r="CU40" s="45">
        <v>3.5599999999999998E-4</v>
      </c>
      <c r="CV40" s="45">
        <v>3.5599999999999998E-4</v>
      </c>
      <c r="CW40" s="45">
        <v>3.5599999999999998E-4</v>
      </c>
      <c r="CX40" s="45">
        <v>3.5599999999999998E-4</v>
      </c>
    </row>
    <row r="41" spans="1:102" ht="14.25" customHeight="1" x14ac:dyDescent="0.3">
      <c r="A41" s="45" t="s">
        <v>200</v>
      </c>
      <c r="B41" s="45">
        <v>9.9999999999999995E-7</v>
      </c>
      <c r="C41" s="45">
        <v>9.9999999999999995E-7</v>
      </c>
      <c r="D41" s="45">
        <v>9.9999999999999995E-7</v>
      </c>
      <c r="E41" s="45">
        <v>9.9999999999999995E-7</v>
      </c>
      <c r="F41" s="45">
        <v>9.9999999999999995E-7</v>
      </c>
      <c r="G41" s="45">
        <v>9.9999999999999995E-7</v>
      </c>
      <c r="H41" s="45">
        <v>9.9999999999999995E-7</v>
      </c>
      <c r="I41" s="45">
        <v>9.9999999999999995E-7</v>
      </c>
      <c r="J41" s="45">
        <v>9.9999999999999995E-7</v>
      </c>
      <c r="K41" s="45">
        <v>9.9999999999999995E-7</v>
      </c>
      <c r="L41" s="45">
        <v>9.9999999999999995E-7</v>
      </c>
      <c r="M41" s="45">
        <v>9.9999999999999995E-7</v>
      </c>
      <c r="N41" s="45">
        <v>9.9999999999999995E-7</v>
      </c>
      <c r="O41" s="45">
        <v>9.9999999999999995E-7</v>
      </c>
      <c r="P41" s="45">
        <v>9.9999999999999995E-7</v>
      </c>
      <c r="Q41" s="45">
        <v>2.5999999999999998E-5</v>
      </c>
      <c r="R41" s="45">
        <v>2.5999999999999998E-5</v>
      </c>
      <c r="S41" s="45">
        <v>2.5999999999999998E-5</v>
      </c>
      <c r="T41" s="45">
        <v>2.5999999999999998E-5</v>
      </c>
      <c r="U41" s="45">
        <v>2.5999999999999998E-5</v>
      </c>
      <c r="V41" s="45">
        <v>2.5999999999999998E-5</v>
      </c>
      <c r="W41" s="45">
        <v>2.5999999999999998E-5</v>
      </c>
      <c r="X41" s="45">
        <v>2.5999999999999998E-5</v>
      </c>
      <c r="Y41" s="45">
        <v>2.5999999999999998E-5</v>
      </c>
      <c r="Z41" s="45">
        <v>2.5999999999999998E-5</v>
      </c>
      <c r="AA41" s="45">
        <v>2.5999999999999998E-5</v>
      </c>
      <c r="AB41" s="45">
        <v>2.5999999999999998E-5</v>
      </c>
      <c r="AC41" s="45">
        <v>2.5999999999999998E-5</v>
      </c>
      <c r="AD41" s="45">
        <v>2.5999999999999998E-5</v>
      </c>
      <c r="AE41" s="45">
        <v>2.5999999999999998E-5</v>
      </c>
      <c r="AF41" s="45">
        <v>2.5999999999999998E-5</v>
      </c>
      <c r="AG41" s="45">
        <v>2.5999999999999998E-5</v>
      </c>
      <c r="AH41" s="45">
        <v>2.5999999999999998E-5</v>
      </c>
      <c r="AI41" s="45">
        <v>2.5999999999999998E-5</v>
      </c>
      <c r="AJ41" s="45">
        <v>2.5999999999999998E-5</v>
      </c>
      <c r="AK41" s="45">
        <v>2.5999999999999998E-5</v>
      </c>
      <c r="AL41" s="45">
        <v>2.5999999999999998E-5</v>
      </c>
      <c r="AM41" s="45">
        <v>2.5999999999999998E-5</v>
      </c>
      <c r="AN41" s="45">
        <v>2.5999999999999998E-5</v>
      </c>
      <c r="AO41" s="45">
        <v>2.5999999999999998E-5</v>
      </c>
      <c r="AP41" s="45">
        <v>2.7799999999999998E-4</v>
      </c>
      <c r="AQ41" s="45">
        <v>2.7799999999999998E-4</v>
      </c>
      <c r="AR41" s="45">
        <v>2.7799999999999998E-4</v>
      </c>
      <c r="AS41" s="45">
        <v>2.7799999999999998E-4</v>
      </c>
      <c r="AT41" s="45">
        <v>2.7799999999999998E-4</v>
      </c>
      <c r="AU41" s="45">
        <v>5.0299999999999997E-4</v>
      </c>
      <c r="AV41" s="45">
        <v>5.0299999999999997E-4</v>
      </c>
      <c r="AW41" s="45">
        <v>5.0299999999999997E-4</v>
      </c>
      <c r="AX41" s="45">
        <v>5.0299999999999997E-4</v>
      </c>
      <c r="AY41" s="45">
        <v>5.0299999999999997E-4</v>
      </c>
      <c r="AZ41" s="45">
        <v>7.9500000000000003E-4</v>
      </c>
      <c r="BA41" s="45">
        <v>7.9500000000000003E-4</v>
      </c>
      <c r="BB41" s="45">
        <v>7.9500000000000003E-4</v>
      </c>
      <c r="BC41" s="45">
        <v>7.9500000000000003E-4</v>
      </c>
      <c r="BD41" s="45">
        <v>7.9500000000000003E-4</v>
      </c>
      <c r="BE41" s="45">
        <v>1.0920000000000001E-3</v>
      </c>
      <c r="BF41" s="45">
        <v>1.0920000000000001E-3</v>
      </c>
      <c r="BG41" s="45">
        <v>1.0920000000000001E-3</v>
      </c>
      <c r="BH41" s="45">
        <v>1.0920000000000001E-3</v>
      </c>
      <c r="BI41" s="45">
        <v>1.0920000000000001E-3</v>
      </c>
      <c r="BJ41" s="45">
        <v>1.297E-3</v>
      </c>
      <c r="BK41" s="45">
        <v>1.297E-3</v>
      </c>
      <c r="BL41" s="45">
        <v>1.297E-3</v>
      </c>
      <c r="BM41" s="45">
        <v>1.297E-3</v>
      </c>
      <c r="BN41" s="45">
        <v>1.297E-3</v>
      </c>
      <c r="BO41" s="45">
        <v>1.322E-3</v>
      </c>
      <c r="BP41" s="45">
        <v>1.322E-3</v>
      </c>
      <c r="BQ41" s="45">
        <v>1.322E-3</v>
      </c>
      <c r="BR41" s="45">
        <v>1.322E-3</v>
      </c>
      <c r="BS41" s="45">
        <v>1.322E-3</v>
      </c>
      <c r="BT41" s="45">
        <v>1.193E-3</v>
      </c>
      <c r="BU41" s="45">
        <v>1.193E-3</v>
      </c>
      <c r="BV41" s="45">
        <v>1.193E-3</v>
      </c>
      <c r="BW41" s="45">
        <v>1.193E-3</v>
      </c>
      <c r="BX41" s="45">
        <v>1.193E-3</v>
      </c>
      <c r="BY41" s="45">
        <v>9.0399999999999996E-4</v>
      </c>
      <c r="BZ41" s="45">
        <v>9.0399999999999996E-4</v>
      </c>
      <c r="CA41" s="45">
        <v>9.0399999999999996E-4</v>
      </c>
      <c r="CB41" s="45">
        <v>9.0399999999999996E-4</v>
      </c>
      <c r="CC41" s="45">
        <v>9.0399999999999996E-4</v>
      </c>
      <c r="CD41" s="45">
        <v>9.0399999999999996E-4</v>
      </c>
      <c r="CE41" s="45">
        <v>9.0399999999999996E-4</v>
      </c>
      <c r="CF41" s="45">
        <v>9.0399999999999996E-4</v>
      </c>
      <c r="CG41" s="45">
        <v>9.0399999999999996E-4</v>
      </c>
      <c r="CH41" s="45">
        <v>9.0399999999999996E-4</v>
      </c>
      <c r="CI41" s="45">
        <v>9.0399999999999996E-4</v>
      </c>
      <c r="CJ41" s="45">
        <v>9.0399999999999996E-4</v>
      </c>
      <c r="CK41" s="45">
        <v>9.0399999999999996E-4</v>
      </c>
      <c r="CL41" s="45">
        <v>9.0399999999999996E-4</v>
      </c>
      <c r="CM41" s="45">
        <v>9.0399999999999996E-4</v>
      </c>
      <c r="CN41" s="45">
        <v>9.0399999999999996E-4</v>
      </c>
      <c r="CO41" s="45">
        <v>9.0399999999999996E-4</v>
      </c>
      <c r="CP41" s="45">
        <v>9.0399999999999996E-4</v>
      </c>
      <c r="CQ41" s="45">
        <v>9.0399999999999996E-4</v>
      </c>
      <c r="CR41" s="45">
        <v>9.0399999999999996E-4</v>
      </c>
      <c r="CS41" s="45">
        <v>9.0399999999999996E-4</v>
      </c>
      <c r="CT41" s="45">
        <v>9.0399999999999996E-4</v>
      </c>
      <c r="CU41" s="45">
        <v>9.0399999999999996E-4</v>
      </c>
      <c r="CV41" s="45">
        <v>9.0399999999999996E-4</v>
      </c>
      <c r="CW41" s="45">
        <v>9.0399999999999996E-4</v>
      </c>
      <c r="CX41" s="45">
        <v>9.0399999999999996E-4</v>
      </c>
    </row>
    <row r="42" spans="1:102" ht="14.25" customHeight="1" x14ac:dyDescent="0.3">
      <c r="A42" s="45" t="s">
        <v>202</v>
      </c>
      <c r="B42" s="45">
        <v>0</v>
      </c>
      <c r="C42" s="45">
        <v>0</v>
      </c>
      <c r="D42" s="45">
        <v>0</v>
      </c>
      <c r="E42" s="45">
        <v>0</v>
      </c>
      <c r="F42" s="45">
        <v>0</v>
      </c>
      <c r="G42" s="45">
        <v>0</v>
      </c>
      <c r="H42" s="45">
        <v>0</v>
      </c>
      <c r="I42" s="45">
        <v>0</v>
      </c>
      <c r="J42" s="45">
        <v>0</v>
      </c>
      <c r="K42" s="45">
        <v>0</v>
      </c>
      <c r="L42" s="45">
        <v>0</v>
      </c>
      <c r="M42" s="45">
        <v>0</v>
      </c>
      <c r="N42" s="45">
        <v>0</v>
      </c>
      <c r="O42" s="45">
        <v>0</v>
      </c>
      <c r="P42" s="45">
        <v>0</v>
      </c>
      <c r="Q42" s="45">
        <v>1.2999999999999999E-5</v>
      </c>
      <c r="R42" s="45">
        <v>1.2999999999999999E-5</v>
      </c>
      <c r="S42" s="45">
        <v>1.2999999999999999E-5</v>
      </c>
      <c r="T42" s="45">
        <v>1.2999999999999999E-5</v>
      </c>
      <c r="U42" s="45">
        <v>1.2999999999999999E-5</v>
      </c>
      <c r="V42" s="45">
        <v>1.2999999999999999E-5</v>
      </c>
      <c r="W42" s="45">
        <v>1.2999999999999999E-5</v>
      </c>
      <c r="X42" s="45">
        <v>1.2999999999999999E-5</v>
      </c>
      <c r="Y42" s="45">
        <v>1.2999999999999999E-5</v>
      </c>
      <c r="Z42" s="45">
        <v>1.2999999999999999E-5</v>
      </c>
      <c r="AA42" s="45">
        <v>1.2999999999999999E-5</v>
      </c>
      <c r="AB42" s="45">
        <v>1.2999999999999999E-5</v>
      </c>
      <c r="AC42" s="45">
        <v>1.2999999999999999E-5</v>
      </c>
      <c r="AD42" s="45">
        <v>1.2999999999999999E-5</v>
      </c>
      <c r="AE42" s="45">
        <v>1.2999999999999999E-5</v>
      </c>
      <c r="AF42" s="45">
        <v>1.2999999999999999E-5</v>
      </c>
      <c r="AG42" s="45">
        <v>1.2999999999999999E-5</v>
      </c>
      <c r="AH42" s="45">
        <v>1.2999999999999999E-5</v>
      </c>
      <c r="AI42" s="45">
        <v>1.2999999999999999E-5</v>
      </c>
      <c r="AJ42" s="45">
        <v>1.2999999999999999E-5</v>
      </c>
      <c r="AK42" s="45">
        <v>1.2999999999999999E-5</v>
      </c>
      <c r="AL42" s="45">
        <v>1.2999999999999999E-5</v>
      </c>
      <c r="AM42" s="45">
        <v>1.2999999999999999E-5</v>
      </c>
      <c r="AN42" s="45">
        <v>1.2999999999999999E-5</v>
      </c>
      <c r="AO42" s="45">
        <v>1.2999999999999999E-5</v>
      </c>
      <c r="AP42" s="45">
        <v>5.1E-5</v>
      </c>
      <c r="AQ42" s="45">
        <v>5.1E-5</v>
      </c>
      <c r="AR42" s="45">
        <v>5.1E-5</v>
      </c>
      <c r="AS42" s="45">
        <v>5.1E-5</v>
      </c>
      <c r="AT42" s="45">
        <v>5.1E-5</v>
      </c>
      <c r="AU42" s="45">
        <v>6.9999999999999994E-5</v>
      </c>
      <c r="AV42" s="45">
        <v>6.9999999999999994E-5</v>
      </c>
      <c r="AW42" s="45">
        <v>6.9999999999999994E-5</v>
      </c>
      <c r="AX42" s="45">
        <v>6.9999999999999994E-5</v>
      </c>
      <c r="AY42" s="45">
        <v>6.9999999999999994E-5</v>
      </c>
      <c r="AZ42" s="45">
        <v>8.7999999999999998E-5</v>
      </c>
      <c r="BA42" s="45">
        <v>8.7999999999999998E-5</v>
      </c>
      <c r="BB42" s="45">
        <v>8.7999999999999998E-5</v>
      </c>
      <c r="BC42" s="45">
        <v>8.7999999999999998E-5</v>
      </c>
      <c r="BD42" s="45">
        <v>8.7999999999999998E-5</v>
      </c>
      <c r="BE42" s="45">
        <v>9.7E-5</v>
      </c>
      <c r="BF42" s="45">
        <v>9.7E-5</v>
      </c>
      <c r="BG42" s="45">
        <v>9.7E-5</v>
      </c>
      <c r="BH42" s="45">
        <v>9.7E-5</v>
      </c>
      <c r="BI42" s="45">
        <v>9.7E-5</v>
      </c>
      <c r="BJ42" s="45">
        <v>1.06E-4</v>
      </c>
      <c r="BK42" s="45">
        <v>1.06E-4</v>
      </c>
      <c r="BL42" s="45">
        <v>1.06E-4</v>
      </c>
      <c r="BM42" s="45">
        <v>1.06E-4</v>
      </c>
      <c r="BN42" s="45">
        <v>1.06E-4</v>
      </c>
      <c r="BO42" s="45">
        <v>1.2E-4</v>
      </c>
      <c r="BP42" s="45">
        <v>1.2E-4</v>
      </c>
      <c r="BQ42" s="45">
        <v>1.2E-4</v>
      </c>
      <c r="BR42" s="45">
        <v>1.2E-4</v>
      </c>
      <c r="BS42" s="45">
        <v>1.2E-4</v>
      </c>
      <c r="BT42" s="45">
        <v>1.4300000000000001E-4</v>
      </c>
      <c r="BU42" s="45">
        <v>1.4300000000000001E-4</v>
      </c>
      <c r="BV42" s="45">
        <v>1.4300000000000001E-4</v>
      </c>
      <c r="BW42" s="45">
        <v>1.4300000000000001E-4</v>
      </c>
      <c r="BX42" s="45">
        <v>1.4300000000000001E-4</v>
      </c>
      <c r="BY42" s="45">
        <v>2.2100000000000001E-4</v>
      </c>
      <c r="BZ42" s="45">
        <v>2.2100000000000001E-4</v>
      </c>
      <c r="CA42" s="45">
        <v>2.2100000000000001E-4</v>
      </c>
      <c r="CB42" s="45">
        <v>2.2100000000000001E-4</v>
      </c>
      <c r="CC42" s="45">
        <v>2.2100000000000001E-4</v>
      </c>
      <c r="CD42" s="45">
        <v>2.2100000000000001E-4</v>
      </c>
      <c r="CE42" s="45">
        <v>2.2100000000000001E-4</v>
      </c>
      <c r="CF42" s="45">
        <v>2.2100000000000001E-4</v>
      </c>
      <c r="CG42" s="45">
        <v>2.2100000000000001E-4</v>
      </c>
      <c r="CH42" s="45">
        <v>2.2100000000000001E-4</v>
      </c>
      <c r="CI42" s="45">
        <v>2.2100000000000001E-4</v>
      </c>
      <c r="CJ42" s="45">
        <v>2.2100000000000001E-4</v>
      </c>
      <c r="CK42" s="45">
        <v>2.2100000000000001E-4</v>
      </c>
      <c r="CL42" s="45">
        <v>2.2100000000000001E-4</v>
      </c>
      <c r="CM42" s="45">
        <v>2.2100000000000001E-4</v>
      </c>
      <c r="CN42" s="45">
        <v>2.2100000000000001E-4</v>
      </c>
      <c r="CO42" s="45">
        <v>2.2100000000000001E-4</v>
      </c>
      <c r="CP42" s="45">
        <v>2.2100000000000001E-4</v>
      </c>
      <c r="CQ42" s="45">
        <v>2.2100000000000001E-4</v>
      </c>
      <c r="CR42" s="45">
        <v>2.2100000000000001E-4</v>
      </c>
      <c r="CS42" s="45">
        <v>2.2100000000000001E-4</v>
      </c>
      <c r="CT42" s="45">
        <v>2.2100000000000001E-4</v>
      </c>
      <c r="CU42" s="45">
        <v>2.2100000000000001E-4</v>
      </c>
      <c r="CV42" s="45">
        <v>2.2100000000000001E-4</v>
      </c>
      <c r="CW42" s="45">
        <v>2.2100000000000001E-4</v>
      </c>
      <c r="CX42" s="45">
        <v>2.2100000000000001E-4</v>
      </c>
    </row>
    <row r="43" spans="1:102" ht="14.25" customHeight="1" x14ac:dyDescent="0.3">
      <c r="A43" s="45" t="s">
        <v>204</v>
      </c>
      <c r="B43" s="45">
        <v>0</v>
      </c>
      <c r="C43" s="45">
        <v>0</v>
      </c>
      <c r="D43" s="45">
        <v>0</v>
      </c>
      <c r="E43" s="45">
        <v>0</v>
      </c>
      <c r="F43" s="45">
        <v>0</v>
      </c>
      <c r="G43" s="45">
        <v>0</v>
      </c>
      <c r="H43" s="45">
        <v>0</v>
      </c>
      <c r="I43" s="45">
        <v>0</v>
      </c>
      <c r="J43" s="45">
        <v>0</v>
      </c>
      <c r="K43" s="45">
        <v>0</v>
      </c>
      <c r="L43" s="45">
        <v>0</v>
      </c>
      <c r="M43" s="45">
        <v>0</v>
      </c>
      <c r="N43" s="45">
        <v>0</v>
      </c>
      <c r="O43" s="45">
        <v>0</v>
      </c>
      <c r="P43" s="45">
        <v>0</v>
      </c>
      <c r="Q43" s="45">
        <v>1.2999999999999999E-5</v>
      </c>
      <c r="R43" s="45">
        <v>1.2999999999999999E-5</v>
      </c>
      <c r="S43" s="45">
        <v>1.2999999999999999E-5</v>
      </c>
      <c r="T43" s="45">
        <v>1.2999999999999999E-5</v>
      </c>
      <c r="U43" s="45">
        <v>1.2999999999999999E-5</v>
      </c>
      <c r="V43" s="45">
        <v>1.2999999999999999E-5</v>
      </c>
      <c r="W43" s="45">
        <v>1.2999999999999999E-5</v>
      </c>
      <c r="X43" s="45">
        <v>1.2999999999999999E-5</v>
      </c>
      <c r="Y43" s="45">
        <v>1.2999999999999999E-5</v>
      </c>
      <c r="Z43" s="45">
        <v>1.2999999999999999E-5</v>
      </c>
      <c r="AA43" s="45">
        <v>1.2999999999999999E-5</v>
      </c>
      <c r="AB43" s="45">
        <v>1.2999999999999999E-5</v>
      </c>
      <c r="AC43" s="45">
        <v>1.2999999999999999E-5</v>
      </c>
      <c r="AD43" s="45">
        <v>1.2999999999999999E-5</v>
      </c>
      <c r="AE43" s="45">
        <v>1.2999999999999999E-5</v>
      </c>
      <c r="AF43" s="45">
        <v>1.2999999999999999E-5</v>
      </c>
      <c r="AG43" s="45">
        <v>1.2999999999999999E-5</v>
      </c>
      <c r="AH43" s="45">
        <v>1.2999999999999999E-5</v>
      </c>
      <c r="AI43" s="45">
        <v>1.2999999999999999E-5</v>
      </c>
      <c r="AJ43" s="45">
        <v>1.2999999999999999E-5</v>
      </c>
      <c r="AK43" s="45">
        <v>1.2999999999999999E-5</v>
      </c>
      <c r="AL43" s="45">
        <v>1.2999999999999999E-5</v>
      </c>
      <c r="AM43" s="45">
        <v>1.2999999999999999E-5</v>
      </c>
      <c r="AN43" s="45">
        <v>1.2999999999999999E-5</v>
      </c>
      <c r="AO43" s="45">
        <v>1.2999999999999999E-5</v>
      </c>
      <c r="AP43" s="45">
        <v>5.1999999999999997E-5</v>
      </c>
      <c r="AQ43" s="45">
        <v>5.1999999999999997E-5</v>
      </c>
      <c r="AR43" s="45">
        <v>5.1999999999999997E-5</v>
      </c>
      <c r="AS43" s="45">
        <v>5.1999999999999997E-5</v>
      </c>
      <c r="AT43" s="45">
        <v>5.1999999999999997E-5</v>
      </c>
      <c r="AU43" s="45">
        <v>6.9999999999999994E-5</v>
      </c>
      <c r="AV43" s="45">
        <v>6.9999999999999994E-5</v>
      </c>
      <c r="AW43" s="45">
        <v>6.9999999999999994E-5</v>
      </c>
      <c r="AX43" s="45">
        <v>6.9999999999999994E-5</v>
      </c>
      <c r="AY43" s="45">
        <v>6.9999999999999994E-5</v>
      </c>
      <c r="AZ43" s="45">
        <v>8.7999999999999998E-5</v>
      </c>
      <c r="BA43" s="45">
        <v>8.7999999999999998E-5</v>
      </c>
      <c r="BB43" s="45">
        <v>8.7999999999999998E-5</v>
      </c>
      <c r="BC43" s="45">
        <v>8.7999999999999998E-5</v>
      </c>
      <c r="BD43" s="45">
        <v>8.7999999999999998E-5</v>
      </c>
      <c r="BE43" s="45">
        <v>1.11E-4</v>
      </c>
      <c r="BF43" s="45">
        <v>1.11E-4</v>
      </c>
      <c r="BG43" s="45">
        <v>1.11E-4</v>
      </c>
      <c r="BH43" s="45">
        <v>1.11E-4</v>
      </c>
      <c r="BI43" s="45">
        <v>1.11E-4</v>
      </c>
      <c r="BJ43" s="45">
        <v>1.26E-4</v>
      </c>
      <c r="BK43" s="45">
        <v>1.26E-4</v>
      </c>
      <c r="BL43" s="45">
        <v>1.26E-4</v>
      </c>
      <c r="BM43" s="45">
        <v>1.26E-4</v>
      </c>
      <c r="BN43" s="45">
        <v>1.26E-4</v>
      </c>
      <c r="BO43" s="45">
        <v>1.74E-4</v>
      </c>
      <c r="BP43" s="45">
        <v>1.74E-4</v>
      </c>
      <c r="BQ43" s="45">
        <v>1.74E-4</v>
      </c>
      <c r="BR43" s="45">
        <v>1.74E-4</v>
      </c>
      <c r="BS43" s="45">
        <v>1.74E-4</v>
      </c>
      <c r="BT43" s="45">
        <v>2.5099999999999998E-4</v>
      </c>
      <c r="BU43" s="45">
        <v>2.5099999999999998E-4</v>
      </c>
      <c r="BV43" s="45">
        <v>2.5099999999999998E-4</v>
      </c>
      <c r="BW43" s="45">
        <v>2.5099999999999998E-4</v>
      </c>
      <c r="BX43" s="45">
        <v>2.5099999999999998E-4</v>
      </c>
      <c r="BY43" s="45">
        <v>3.8900000000000002E-4</v>
      </c>
      <c r="BZ43" s="45">
        <v>3.8900000000000002E-4</v>
      </c>
      <c r="CA43" s="45">
        <v>3.8900000000000002E-4</v>
      </c>
      <c r="CB43" s="45">
        <v>3.8900000000000002E-4</v>
      </c>
      <c r="CC43" s="45">
        <v>3.8900000000000002E-4</v>
      </c>
      <c r="CD43" s="45">
        <v>3.8900000000000002E-4</v>
      </c>
      <c r="CE43" s="45">
        <v>3.8900000000000002E-4</v>
      </c>
      <c r="CF43" s="45">
        <v>3.8900000000000002E-4</v>
      </c>
      <c r="CG43" s="45">
        <v>3.8900000000000002E-4</v>
      </c>
      <c r="CH43" s="45">
        <v>3.8900000000000002E-4</v>
      </c>
      <c r="CI43" s="45">
        <v>3.8900000000000002E-4</v>
      </c>
      <c r="CJ43" s="45">
        <v>3.8900000000000002E-4</v>
      </c>
      <c r="CK43" s="45">
        <v>3.8900000000000002E-4</v>
      </c>
      <c r="CL43" s="45">
        <v>3.8900000000000002E-4</v>
      </c>
      <c r="CM43" s="45">
        <v>3.8900000000000002E-4</v>
      </c>
      <c r="CN43" s="45">
        <v>3.8900000000000002E-4</v>
      </c>
      <c r="CO43" s="45">
        <v>3.8900000000000002E-4</v>
      </c>
      <c r="CP43" s="45">
        <v>3.8900000000000002E-4</v>
      </c>
      <c r="CQ43" s="45">
        <v>3.8900000000000002E-4</v>
      </c>
      <c r="CR43" s="45">
        <v>3.8900000000000002E-4</v>
      </c>
      <c r="CS43" s="45">
        <v>3.8900000000000002E-4</v>
      </c>
      <c r="CT43" s="45">
        <v>3.8900000000000002E-4</v>
      </c>
      <c r="CU43" s="45">
        <v>3.8900000000000002E-4</v>
      </c>
      <c r="CV43" s="45">
        <v>3.8900000000000002E-4</v>
      </c>
      <c r="CW43" s="45">
        <v>3.8900000000000002E-4</v>
      </c>
      <c r="CX43" s="45">
        <v>3.8900000000000002E-4</v>
      </c>
    </row>
    <row r="44" spans="1:102" ht="14.25" customHeight="1" x14ac:dyDescent="0.3">
      <c r="A44" s="45" t="s">
        <v>206</v>
      </c>
      <c r="B44" s="45">
        <v>0</v>
      </c>
      <c r="C44" s="45">
        <v>0</v>
      </c>
      <c r="D44" s="45">
        <v>0</v>
      </c>
      <c r="E44" s="45">
        <v>0</v>
      </c>
      <c r="F44" s="45">
        <v>0</v>
      </c>
      <c r="G44" s="45">
        <v>0</v>
      </c>
      <c r="H44" s="45">
        <v>0</v>
      </c>
      <c r="I44" s="45">
        <v>0</v>
      </c>
      <c r="J44" s="45">
        <v>0</v>
      </c>
      <c r="K44" s="45">
        <v>0</v>
      </c>
      <c r="L44" s="45">
        <v>0</v>
      </c>
      <c r="M44" s="45">
        <v>0</v>
      </c>
      <c r="N44" s="45">
        <v>0</v>
      </c>
      <c r="O44" s="45">
        <v>0</v>
      </c>
      <c r="P44" s="45">
        <v>0</v>
      </c>
      <c r="Q44" s="45">
        <v>2.4000000000000001E-5</v>
      </c>
      <c r="R44" s="45">
        <v>2.4000000000000001E-5</v>
      </c>
      <c r="S44" s="45">
        <v>2.4000000000000001E-5</v>
      </c>
      <c r="T44" s="45">
        <v>2.4000000000000001E-5</v>
      </c>
      <c r="U44" s="45">
        <v>2.4000000000000001E-5</v>
      </c>
      <c r="V44" s="45">
        <v>2.4000000000000001E-5</v>
      </c>
      <c r="W44" s="45">
        <v>2.4000000000000001E-5</v>
      </c>
      <c r="X44" s="45">
        <v>2.4000000000000001E-5</v>
      </c>
      <c r="Y44" s="45">
        <v>2.4000000000000001E-5</v>
      </c>
      <c r="Z44" s="45">
        <v>2.4000000000000001E-5</v>
      </c>
      <c r="AA44" s="45">
        <v>2.4000000000000001E-5</v>
      </c>
      <c r="AB44" s="45">
        <v>2.4000000000000001E-5</v>
      </c>
      <c r="AC44" s="45">
        <v>2.4000000000000001E-5</v>
      </c>
      <c r="AD44" s="45">
        <v>2.4000000000000001E-5</v>
      </c>
      <c r="AE44" s="45">
        <v>2.4000000000000001E-5</v>
      </c>
      <c r="AF44" s="45">
        <v>2.4000000000000001E-5</v>
      </c>
      <c r="AG44" s="45">
        <v>2.4000000000000001E-5</v>
      </c>
      <c r="AH44" s="45">
        <v>2.4000000000000001E-5</v>
      </c>
      <c r="AI44" s="45">
        <v>2.4000000000000001E-5</v>
      </c>
      <c r="AJ44" s="45">
        <v>2.4000000000000001E-5</v>
      </c>
      <c r="AK44" s="45">
        <v>2.4000000000000001E-5</v>
      </c>
      <c r="AL44" s="45">
        <v>2.4000000000000001E-5</v>
      </c>
      <c r="AM44" s="45">
        <v>2.4000000000000001E-5</v>
      </c>
      <c r="AN44" s="45">
        <v>2.4000000000000001E-5</v>
      </c>
      <c r="AO44" s="45">
        <v>2.4000000000000001E-5</v>
      </c>
      <c r="AP44" s="45">
        <v>1.45E-4</v>
      </c>
      <c r="AQ44" s="45">
        <v>1.45E-4</v>
      </c>
      <c r="AR44" s="45">
        <v>1.45E-4</v>
      </c>
      <c r="AS44" s="45">
        <v>1.45E-4</v>
      </c>
      <c r="AT44" s="45">
        <v>1.45E-4</v>
      </c>
      <c r="AU44" s="45">
        <v>2.2900000000000001E-4</v>
      </c>
      <c r="AV44" s="45">
        <v>2.2900000000000001E-4</v>
      </c>
      <c r="AW44" s="45">
        <v>2.2900000000000001E-4</v>
      </c>
      <c r="AX44" s="45">
        <v>2.2900000000000001E-4</v>
      </c>
      <c r="AY44" s="45">
        <v>2.2900000000000001E-4</v>
      </c>
      <c r="AZ44" s="45">
        <v>3.28E-4</v>
      </c>
      <c r="BA44" s="45">
        <v>3.28E-4</v>
      </c>
      <c r="BB44" s="45">
        <v>3.28E-4</v>
      </c>
      <c r="BC44" s="45">
        <v>3.28E-4</v>
      </c>
      <c r="BD44" s="45">
        <v>3.28E-4</v>
      </c>
      <c r="BE44" s="45">
        <v>4.2200000000000001E-4</v>
      </c>
      <c r="BF44" s="45">
        <v>4.2200000000000001E-4</v>
      </c>
      <c r="BG44" s="45">
        <v>4.2200000000000001E-4</v>
      </c>
      <c r="BH44" s="45">
        <v>4.2200000000000001E-4</v>
      </c>
      <c r="BI44" s="45">
        <v>4.2200000000000001E-4</v>
      </c>
      <c r="BJ44" s="45">
        <v>5.22E-4</v>
      </c>
      <c r="BK44" s="45">
        <v>5.22E-4</v>
      </c>
      <c r="BL44" s="45">
        <v>5.22E-4</v>
      </c>
      <c r="BM44" s="45">
        <v>5.22E-4</v>
      </c>
      <c r="BN44" s="45">
        <v>5.22E-4</v>
      </c>
      <c r="BO44" s="45">
        <v>6.8099999999999996E-4</v>
      </c>
      <c r="BP44" s="45">
        <v>6.8099999999999996E-4</v>
      </c>
      <c r="BQ44" s="45">
        <v>6.8099999999999996E-4</v>
      </c>
      <c r="BR44" s="45">
        <v>6.8099999999999996E-4</v>
      </c>
      <c r="BS44" s="45">
        <v>6.8099999999999996E-4</v>
      </c>
      <c r="BT44" s="45">
        <v>8.8199999999999997E-4</v>
      </c>
      <c r="BU44" s="45">
        <v>8.8199999999999997E-4</v>
      </c>
      <c r="BV44" s="45">
        <v>8.8199999999999997E-4</v>
      </c>
      <c r="BW44" s="45">
        <v>8.8199999999999997E-4</v>
      </c>
      <c r="BX44" s="45">
        <v>8.8199999999999997E-4</v>
      </c>
      <c r="BY44" s="45">
        <v>1.145E-3</v>
      </c>
      <c r="BZ44" s="45">
        <v>1.145E-3</v>
      </c>
      <c r="CA44" s="45">
        <v>1.145E-3</v>
      </c>
      <c r="CB44" s="45">
        <v>1.145E-3</v>
      </c>
      <c r="CC44" s="45">
        <v>1.145E-3</v>
      </c>
      <c r="CD44" s="45">
        <v>1.145E-3</v>
      </c>
      <c r="CE44" s="45">
        <v>1.145E-3</v>
      </c>
      <c r="CF44" s="45">
        <v>1.145E-3</v>
      </c>
      <c r="CG44" s="45">
        <v>1.145E-3</v>
      </c>
      <c r="CH44" s="45">
        <v>1.145E-3</v>
      </c>
      <c r="CI44" s="45">
        <v>1.145E-3</v>
      </c>
      <c r="CJ44" s="45">
        <v>1.145E-3</v>
      </c>
      <c r="CK44" s="45">
        <v>1.145E-3</v>
      </c>
      <c r="CL44" s="45">
        <v>1.145E-3</v>
      </c>
      <c r="CM44" s="45">
        <v>1.145E-3</v>
      </c>
      <c r="CN44" s="45">
        <v>1.145E-3</v>
      </c>
      <c r="CO44" s="45">
        <v>1.145E-3</v>
      </c>
      <c r="CP44" s="45">
        <v>1.145E-3</v>
      </c>
      <c r="CQ44" s="45">
        <v>1.145E-3</v>
      </c>
      <c r="CR44" s="45">
        <v>1.145E-3</v>
      </c>
      <c r="CS44" s="45">
        <v>1.145E-3</v>
      </c>
      <c r="CT44" s="45">
        <v>1.145E-3</v>
      </c>
      <c r="CU44" s="45">
        <v>1.145E-3</v>
      </c>
      <c r="CV44" s="45">
        <v>1.145E-3</v>
      </c>
      <c r="CW44" s="45">
        <v>1.145E-3</v>
      </c>
      <c r="CX44" s="45">
        <v>1.145E-3</v>
      </c>
    </row>
    <row r="45" spans="1:102" ht="14.25" customHeight="1" x14ac:dyDescent="0.3">
      <c r="A45" s="45" t="s">
        <v>208</v>
      </c>
      <c r="B45" s="45">
        <v>0</v>
      </c>
      <c r="C45" s="45">
        <v>0</v>
      </c>
      <c r="D45" s="45">
        <v>0</v>
      </c>
      <c r="E45" s="45">
        <v>0</v>
      </c>
      <c r="F45" s="45">
        <v>0</v>
      </c>
      <c r="G45" s="45">
        <v>0</v>
      </c>
      <c r="H45" s="45">
        <v>0</v>
      </c>
      <c r="I45" s="45">
        <v>0</v>
      </c>
      <c r="J45" s="45">
        <v>0</v>
      </c>
      <c r="K45" s="45">
        <v>0</v>
      </c>
      <c r="L45" s="45">
        <v>0</v>
      </c>
      <c r="M45" s="45">
        <v>0</v>
      </c>
      <c r="N45" s="45">
        <v>0</v>
      </c>
      <c r="O45" s="45">
        <v>0</v>
      </c>
      <c r="P45" s="45">
        <v>0</v>
      </c>
      <c r="Q45" s="45">
        <v>1.0000000000000001E-5</v>
      </c>
      <c r="R45" s="45">
        <v>1.0000000000000001E-5</v>
      </c>
      <c r="S45" s="45">
        <v>1.0000000000000001E-5</v>
      </c>
      <c r="T45" s="45">
        <v>1.0000000000000001E-5</v>
      </c>
      <c r="U45" s="45">
        <v>1.0000000000000001E-5</v>
      </c>
      <c r="V45" s="45">
        <v>1.0000000000000001E-5</v>
      </c>
      <c r="W45" s="45">
        <v>1.0000000000000001E-5</v>
      </c>
      <c r="X45" s="45">
        <v>1.0000000000000001E-5</v>
      </c>
      <c r="Y45" s="45">
        <v>1.0000000000000001E-5</v>
      </c>
      <c r="Z45" s="45">
        <v>1.0000000000000001E-5</v>
      </c>
      <c r="AA45" s="45">
        <v>1.0000000000000001E-5</v>
      </c>
      <c r="AB45" s="45">
        <v>1.0000000000000001E-5</v>
      </c>
      <c r="AC45" s="45">
        <v>1.0000000000000001E-5</v>
      </c>
      <c r="AD45" s="45">
        <v>1.0000000000000001E-5</v>
      </c>
      <c r="AE45" s="45">
        <v>1.0000000000000001E-5</v>
      </c>
      <c r="AF45" s="45">
        <v>1.0000000000000001E-5</v>
      </c>
      <c r="AG45" s="45">
        <v>1.0000000000000001E-5</v>
      </c>
      <c r="AH45" s="45">
        <v>1.0000000000000001E-5</v>
      </c>
      <c r="AI45" s="45">
        <v>1.0000000000000001E-5</v>
      </c>
      <c r="AJ45" s="45">
        <v>1.0000000000000001E-5</v>
      </c>
      <c r="AK45" s="45">
        <v>1.0000000000000001E-5</v>
      </c>
      <c r="AL45" s="45">
        <v>1.0000000000000001E-5</v>
      </c>
      <c r="AM45" s="45">
        <v>1.0000000000000001E-5</v>
      </c>
      <c r="AN45" s="45">
        <v>1.0000000000000001E-5</v>
      </c>
      <c r="AO45" s="45">
        <v>1.0000000000000001E-5</v>
      </c>
      <c r="AP45" s="45">
        <v>4.6999999999999997E-5</v>
      </c>
      <c r="AQ45" s="45">
        <v>4.6999999999999997E-5</v>
      </c>
      <c r="AR45" s="45">
        <v>4.6999999999999997E-5</v>
      </c>
      <c r="AS45" s="45">
        <v>4.6999999999999997E-5</v>
      </c>
      <c r="AT45" s="45">
        <v>4.6999999999999997E-5</v>
      </c>
      <c r="AU45" s="45">
        <v>6.3999999999999997E-5</v>
      </c>
      <c r="AV45" s="45">
        <v>6.3999999999999997E-5</v>
      </c>
      <c r="AW45" s="45">
        <v>6.3999999999999997E-5</v>
      </c>
      <c r="AX45" s="45">
        <v>6.3999999999999997E-5</v>
      </c>
      <c r="AY45" s="45">
        <v>6.3999999999999997E-5</v>
      </c>
      <c r="AZ45" s="45">
        <v>8.5000000000000006E-5</v>
      </c>
      <c r="BA45" s="45">
        <v>8.5000000000000006E-5</v>
      </c>
      <c r="BB45" s="45">
        <v>8.5000000000000006E-5</v>
      </c>
      <c r="BC45" s="45">
        <v>8.5000000000000006E-5</v>
      </c>
      <c r="BD45" s="45">
        <v>8.5000000000000006E-5</v>
      </c>
      <c r="BE45" s="45">
        <v>9.2E-5</v>
      </c>
      <c r="BF45" s="45">
        <v>9.2E-5</v>
      </c>
      <c r="BG45" s="45">
        <v>9.2E-5</v>
      </c>
      <c r="BH45" s="45">
        <v>9.2E-5</v>
      </c>
      <c r="BI45" s="45">
        <v>9.2E-5</v>
      </c>
      <c r="BJ45" s="45">
        <v>1E-4</v>
      </c>
      <c r="BK45" s="45">
        <v>1E-4</v>
      </c>
      <c r="BL45" s="45">
        <v>1E-4</v>
      </c>
      <c r="BM45" s="45">
        <v>1E-4</v>
      </c>
      <c r="BN45" s="45">
        <v>1E-4</v>
      </c>
      <c r="BO45" s="45">
        <v>1.11E-4</v>
      </c>
      <c r="BP45" s="45">
        <v>1.11E-4</v>
      </c>
      <c r="BQ45" s="45">
        <v>1.11E-4</v>
      </c>
      <c r="BR45" s="45">
        <v>1.11E-4</v>
      </c>
      <c r="BS45" s="45">
        <v>1.11E-4</v>
      </c>
      <c r="BT45" s="45">
        <v>1.2999999999999999E-4</v>
      </c>
      <c r="BU45" s="45">
        <v>1.2999999999999999E-4</v>
      </c>
      <c r="BV45" s="45">
        <v>1.2999999999999999E-4</v>
      </c>
      <c r="BW45" s="45">
        <v>1.2999999999999999E-4</v>
      </c>
      <c r="BX45" s="45">
        <v>1.2999999999999999E-4</v>
      </c>
      <c r="BY45" s="45">
        <v>1.84E-4</v>
      </c>
      <c r="BZ45" s="45">
        <v>1.84E-4</v>
      </c>
      <c r="CA45" s="45">
        <v>1.84E-4</v>
      </c>
      <c r="CB45" s="45">
        <v>1.84E-4</v>
      </c>
      <c r="CC45" s="45">
        <v>1.84E-4</v>
      </c>
      <c r="CD45" s="45">
        <v>1.84E-4</v>
      </c>
      <c r="CE45" s="45">
        <v>1.84E-4</v>
      </c>
      <c r="CF45" s="45">
        <v>1.84E-4</v>
      </c>
      <c r="CG45" s="45">
        <v>1.84E-4</v>
      </c>
      <c r="CH45" s="45">
        <v>1.84E-4</v>
      </c>
      <c r="CI45" s="45">
        <v>1.84E-4</v>
      </c>
      <c r="CJ45" s="45">
        <v>1.84E-4</v>
      </c>
      <c r="CK45" s="45">
        <v>1.84E-4</v>
      </c>
      <c r="CL45" s="45">
        <v>1.84E-4</v>
      </c>
      <c r="CM45" s="45">
        <v>1.84E-4</v>
      </c>
      <c r="CN45" s="45">
        <v>1.84E-4</v>
      </c>
      <c r="CO45" s="45">
        <v>1.84E-4</v>
      </c>
      <c r="CP45" s="45">
        <v>1.84E-4</v>
      </c>
      <c r="CQ45" s="45">
        <v>1.84E-4</v>
      </c>
      <c r="CR45" s="45">
        <v>1.84E-4</v>
      </c>
      <c r="CS45" s="45">
        <v>1.84E-4</v>
      </c>
      <c r="CT45" s="45">
        <v>1.84E-4</v>
      </c>
      <c r="CU45" s="45">
        <v>1.84E-4</v>
      </c>
      <c r="CV45" s="45">
        <v>1.84E-4</v>
      </c>
      <c r="CW45" s="45">
        <v>1.84E-4</v>
      </c>
      <c r="CX45" s="45">
        <v>1.84E-4</v>
      </c>
    </row>
    <row r="46" spans="1:102" ht="14.25" customHeight="1" x14ac:dyDescent="0.3">
      <c r="A46" s="45" t="s">
        <v>210</v>
      </c>
      <c r="B46" s="45">
        <v>0</v>
      </c>
      <c r="C46" s="45">
        <v>0</v>
      </c>
      <c r="D46" s="45">
        <v>0</v>
      </c>
      <c r="E46" s="45">
        <v>0</v>
      </c>
      <c r="F46" s="45">
        <v>0</v>
      </c>
      <c r="G46" s="45">
        <v>0</v>
      </c>
      <c r="H46" s="45">
        <v>0</v>
      </c>
      <c r="I46" s="45">
        <v>0</v>
      </c>
      <c r="J46" s="45">
        <v>0</v>
      </c>
      <c r="K46" s="45">
        <v>0</v>
      </c>
      <c r="L46" s="45">
        <v>0</v>
      </c>
      <c r="M46" s="45">
        <v>0</v>
      </c>
      <c r="N46" s="45">
        <v>0</v>
      </c>
      <c r="O46" s="45">
        <v>0</v>
      </c>
      <c r="P46" s="45">
        <v>0</v>
      </c>
      <c r="Q46" s="45">
        <v>2.9E-5</v>
      </c>
      <c r="R46" s="45">
        <v>2.9E-5</v>
      </c>
      <c r="S46" s="45">
        <v>2.9E-5</v>
      </c>
      <c r="T46" s="45">
        <v>2.9E-5</v>
      </c>
      <c r="U46" s="45">
        <v>2.9E-5</v>
      </c>
      <c r="V46" s="45">
        <v>2.9E-5</v>
      </c>
      <c r="W46" s="45">
        <v>2.9E-5</v>
      </c>
      <c r="X46" s="45">
        <v>2.9E-5</v>
      </c>
      <c r="Y46" s="45">
        <v>2.9E-5</v>
      </c>
      <c r="Z46" s="45">
        <v>2.9E-5</v>
      </c>
      <c r="AA46" s="45">
        <v>2.9E-5</v>
      </c>
      <c r="AB46" s="45">
        <v>2.9E-5</v>
      </c>
      <c r="AC46" s="45">
        <v>2.9E-5</v>
      </c>
      <c r="AD46" s="45">
        <v>2.9E-5</v>
      </c>
      <c r="AE46" s="45">
        <v>2.9E-5</v>
      </c>
      <c r="AF46" s="45">
        <v>2.9E-5</v>
      </c>
      <c r="AG46" s="45">
        <v>2.9E-5</v>
      </c>
      <c r="AH46" s="45">
        <v>2.9E-5</v>
      </c>
      <c r="AI46" s="45">
        <v>2.9E-5</v>
      </c>
      <c r="AJ46" s="45">
        <v>2.9E-5</v>
      </c>
      <c r="AK46" s="45">
        <v>2.9E-5</v>
      </c>
      <c r="AL46" s="45">
        <v>2.9E-5</v>
      </c>
      <c r="AM46" s="45">
        <v>2.9E-5</v>
      </c>
      <c r="AN46" s="45">
        <v>2.9E-5</v>
      </c>
      <c r="AO46" s="45">
        <v>2.9E-5</v>
      </c>
      <c r="AP46" s="45">
        <v>1.0900000000000001E-4</v>
      </c>
      <c r="AQ46" s="45">
        <v>1.0900000000000001E-4</v>
      </c>
      <c r="AR46" s="45">
        <v>1.0900000000000001E-4</v>
      </c>
      <c r="AS46" s="45">
        <v>1.0900000000000001E-4</v>
      </c>
      <c r="AT46" s="45">
        <v>1.0900000000000001E-4</v>
      </c>
      <c r="AU46" s="45">
        <v>1.3999999999999999E-4</v>
      </c>
      <c r="AV46" s="45">
        <v>1.3999999999999999E-4</v>
      </c>
      <c r="AW46" s="45">
        <v>1.3999999999999999E-4</v>
      </c>
      <c r="AX46" s="45">
        <v>1.3999999999999999E-4</v>
      </c>
      <c r="AY46" s="45">
        <v>1.3999999999999999E-4</v>
      </c>
      <c r="AZ46" s="45">
        <v>1.66E-4</v>
      </c>
      <c r="BA46" s="45">
        <v>1.66E-4</v>
      </c>
      <c r="BB46" s="45">
        <v>1.66E-4</v>
      </c>
      <c r="BC46" s="45">
        <v>1.66E-4</v>
      </c>
      <c r="BD46" s="45">
        <v>1.66E-4</v>
      </c>
      <c r="BE46" s="45">
        <v>1.8699999999999999E-4</v>
      </c>
      <c r="BF46" s="45">
        <v>1.8699999999999999E-4</v>
      </c>
      <c r="BG46" s="45">
        <v>1.8699999999999999E-4</v>
      </c>
      <c r="BH46" s="45">
        <v>1.8699999999999999E-4</v>
      </c>
      <c r="BI46" s="45">
        <v>1.8699999999999999E-4</v>
      </c>
      <c r="BJ46" s="45">
        <v>2.03E-4</v>
      </c>
      <c r="BK46" s="45">
        <v>2.03E-4</v>
      </c>
      <c r="BL46" s="45">
        <v>2.03E-4</v>
      </c>
      <c r="BM46" s="45">
        <v>2.03E-4</v>
      </c>
      <c r="BN46" s="45">
        <v>2.03E-4</v>
      </c>
      <c r="BO46" s="45">
        <v>2.2499999999999999E-4</v>
      </c>
      <c r="BP46" s="45">
        <v>2.2499999999999999E-4</v>
      </c>
      <c r="BQ46" s="45">
        <v>2.2499999999999999E-4</v>
      </c>
      <c r="BR46" s="45">
        <v>2.2499999999999999E-4</v>
      </c>
      <c r="BS46" s="45">
        <v>2.2499999999999999E-4</v>
      </c>
      <c r="BT46" s="45">
        <v>2.5000000000000001E-4</v>
      </c>
      <c r="BU46" s="45">
        <v>2.5000000000000001E-4</v>
      </c>
      <c r="BV46" s="45">
        <v>2.5000000000000001E-4</v>
      </c>
      <c r="BW46" s="45">
        <v>2.5000000000000001E-4</v>
      </c>
      <c r="BX46" s="45">
        <v>2.5000000000000001E-4</v>
      </c>
      <c r="BY46" s="45">
        <v>2.8800000000000001E-4</v>
      </c>
      <c r="BZ46" s="45">
        <v>2.8800000000000001E-4</v>
      </c>
      <c r="CA46" s="45">
        <v>2.8800000000000001E-4</v>
      </c>
      <c r="CB46" s="45">
        <v>2.8800000000000001E-4</v>
      </c>
      <c r="CC46" s="45">
        <v>2.8800000000000001E-4</v>
      </c>
      <c r="CD46" s="45">
        <v>2.8800000000000001E-4</v>
      </c>
      <c r="CE46" s="45">
        <v>2.8800000000000001E-4</v>
      </c>
      <c r="CF46" s="45">
        <v>2.8800000000000001E-4</v>
      </c>
      <c r="CG46" s="45">
        <v>2.8800000000000001E-4</v>
      </c>
      <c r="CH46" s="45">
        <v>2.8800000000000001E-4</v>
      </c>
      <c r="CI46" s="45">
        <v>2.8800000000000001E-4</v>
      </c>
      <c r="CJ46" s="45">
        <v>2.8800000000000001E-4</v>
      </c>
      <c r="CK46" s="45">
        <v>2.8800000000000001E-4</v>
      </c>
      <c r="CL46" s="45">
        <v>2.8800000000000001E-4</v>
      </c>
      <c r="CM46" s="45">
        <v>2.8800000000000001E-4</v>
      </c>
      <c r="CN46" s="45">
        <v>2.8800000000000001E-4</v>
      </c>
      <c r="CO46" s="45">
        <v>2.8800000000000001E-4</v>
      </c>
      <c r="CP46" s="45">
        <v>2.8800000000000001E-4</v>
      </c>
      <c r="CQ46" s="45">
        <v>2.8800000000000001E-4</v>
      </c>
      <c r="CR46" s="45">
        <v>2.8800000000000001E-4</v>
      </c>
      <c r="CS46" s="45">
        <v>2.8800000000000001E-4</v>
      </c>
      <c r="CT46" s="45">
        <v>2.8800000000000001E-4</v>
      </c>
      <c r="CU46" s="45">
        <v>2.8800000000000001E-4</v>
      </c>
      <c r="CV46" s="45">
        <v>2.8800000000000001E-4</v>
      </c>
      <c r="CW46" s="45">
        <v>2.8800000000000001E-4</v>
      </c>
      <c r="CX46" s="45">
        <v>2.8800000000000001E-4</v>
      </c>
    </row>
    <row r="47" spans="1:102" ht="14.25" customHeight="1" x14ac:dyDescent="0.3">
      <c r="A47" s="45" t="s">
        <v>212</v>
      </c>
      <c r="B47" s="45">
        <v>0</v>
      </c>
      <c r="C47" s="45">
        <v>0</v>
      </c>
      <c r="D47" s="45">
        <v>0</v>
      </c>
      <c r="E47" s="45">
        <v>0</v>
      </c>
      <c r="F47" s="45">
        <v>0</v>
      </c>
      <c r="G47" s="45">
        <v>0</v>
      </c>
      <c r="H47" s="45">
        <v>0</v>
      </c>
      <c r="I47" s="45">
        <v>0</v>
      </c>
      <c r="J47" s="45">
        <v>0</v>
      </c>
      <c r="K47" s="45">
        <v>0</v>
      </c>
      <c r="L47" s="45">
        <v>0</v>
      </c>
      <c r="M47" s="45">
        <v>0</v>
      </c>
      <c r="N47" s="45">
        <v>0</v>
      </c>
      <c r="O47" s="45">
        <v>0</v>
      </c>
      <c r="P47" s="45">
        <v>0</v>
      </c>
      <c r="Q47" s="45">
        <v>0</v>
      </c>
      <c r="R47" s="45">
        <v>0</v>
      </c>
      <c r="S47" s="45">
        <v>0</v>
      </c>
      <c r="T47" s="45">
        <v>0</v>
      </c>
      <c r="U47" s="45">
        <v>0</v>
      </c>
      <c r="V47" s="45">
        <v>0</v>
      </c>
      <c r="W47" s="45">
        <v>0</v>
      </c>
      <c r="X47" s="45">
        <v>0</v>
      </c>
      <c r="Y47" s="45">
        <v>0</v>
      </c>
      <c r="Z47" s="45">
        <v>0</v>
      </c>
      <c r="AA47" s="45">
        <v>0</v>
      </c>
      <c r="AB47" s="45">
        <v>0</v>
      </c>
      <c r="AC47" s="45">
        <v>0</v>
      </c>
      <c r="AD47" s="45">
        <v>0</v>
      </c>
      <c r="AE47" s="45">
        <v>0</v>
      </c>
      <c r="AF47" s="45">
        <v>0</v>
      </c>
      <c r="AG47" s="45">
        <v>0</v>
      </c>
      <c r="AH47" s="45">
        <v>0</v>
      </c>
      <c r="AI47" s="45">
        <v>0</v>
      </c>
      <c r="AJ47" s="45">
        <v>0</v>
      </c>
      <c r="AK47" s="45">
        <v>0</v>
      </c>
      <c r="AL47" s="45">
        <v>0</v>
      </c>
      <c r="AM47" s="45">
        <v>0</v>
      </c>
      <c r="AN47" s="45">
        <v>0</v>
      </c>
      <c r="AO47" s="45">
        <v>0</v>
      </c>
      <c r="AP47" s="45">
        <v>2.6999999999999999E-5</v>
      </c>
      <c r="AQ47" s="45">
        <v>2.6999999999999999E-5</v>
      </c>
      <c r="AR47" s="45">
        <v>2.6999999999999999E-5</v>
      </c>
      <c r="AS47" s="45">
        <v>2.6999999999999999E-5</v>
      </c>
      <c r="AT47" s="45">
        <v>2.6999999999999999E-5</v>
      </c>
      <c r="AU47" s="45">
        <v>0</v>
      </c>
      <c r="AV47" s="45">
        <v>0</v>
      </c>
      <c r="AW47" s="45">
        <v>0</v>
      </c>
      <c r="AX47" s="45">
        <v>0</v>
      </c>
      <c r="AY47" s="45">
        <v>0</v>
      </c>
      <c r="AZ47" s="45">
        <v>0</v>
      </c>
      <c r="BA47" s="45">
        <v>0</v>
      </c>
      <c r="BB47" s="45">
        <v>0</v>
      </c>
      <c r="BC47" s="45">
        <v>0</v>
      </c>
      <c r="BD47" s="45">
        <v>0</v>
      </c>
      <c r="BE47" s="45">
        <v>6.2000000000000003E-5</v>
      </c>
      <c r="BF47" s="45">
        <v>6.2000000000000003E-5</v>
      </c>
      <c r="BG47" s="45">
        <v>6.2000000000000003E-5</v>
      </c>
      <c r="BH47" s="45">
        <v>6.2000000000000003E-5</v>
      </c>
      <c r="BI47" s="45">
        <v>6.2000000000000003E-5</v>
      </c>
      <c r="BJ47" s="45">
        <v>3.6000000000000001E-5</v>
      </c>
      <c r="BK47" s="45">
        <v>3.6000000000000001E-5</v>
      </c>
      <c r="BL47" s="45">
        <v>3.6000000000000001E-5</v>
      </c>
      <c r="BM47" s="45">
        <v>3.6000000000000001E-5</v>
      </c>
      <c r="BN47" s="45">
        <v>3.6000000000000001E-5</v>
      </c>
      <c r="BO47" s="45">
        <v>0</v>
      </c>
      <c r="BP47" s="45">
        <v>0</v>
      </c>
      <c r="BQ47" s="45">
        <v>0</v>
      </c>
      <c r="BR47" s="45">
        <v>0</v>
      </c>
      <c r="BS47" s="45">
        <v>0</v>
      </c>
      <c r="BT47" s="45">
        <v>5.3999999999999998E-5</v>
      </c>
      <c r="BU47" s="45">
        <v>5.3999999999999998E-5</v>
      </c>
      <c r="BV47" s="45">
        <v>5.3999999999999998E-5</v>
      </c>
      <c r="BW47" s="45">
        <v>5.3999999999999998E-5</v>
      </c>
      <c r="BX47" s="45">
        <v>5.3999999999999998E-5</v>
      </c>
      <c r="BY47" s="45">
        <v>3.4099999999999999E-4</v>
      </c>
      <c r="BZ47" s="45">
        <v>3.4099999999999999E-4</v>
      </c>
      <c r="CA47" s="45">
        <v>3.4099999999999999E-4</v>
      </c>
      <c r="CB47" s="45">
        <v>3.4099999999999999E-4</v>
      </c>
      <c r="CC47" s="45">
        <v>3.4099999999999999E-4</v>
      </c>
      <c r="CD47" s="45">
        <v>3.4099999999999999E-4</v>
      </c>
      <c r="CE47" s="45">
        <v>3.4099999999999999E-4</v>
      </c>
      <c r="CF47" s="45">
        <v>3.4099999999999999E-4</v>
      </c>
      <c r="CG47" s="45">
        <v>3.4099999999999999E-4</v>
      </c>
      <c r="CH47" s="45">
        <v>3.4099999999999999E-4</v>
      </c>
      <c r="CI47" s="45">
        <v>3.4099999999999999E-4</v>
      </c>
      <c r="CJ47" s="45">
        <v>3.4099999999999999E-4</v>
      </c>
      <c r="CK47" s="45">
        <v>3.4099999999999999E-4</v>
      </c>
      <c r="CL47" s="45">
        <v>3.4099999999999999E-4</v>
      </c>
      <c r="CM47" s="45">
        <v>3.4099999999999999E-4</v>
      </c>
      <c r="CN47" s="45">
        <v>3.4099999999999999E-4</v>
      </c>
      <c r="CO47" s="45">
        <v>3.4099999999999999E-4</v>
      </c>
      <c r="CP47" s="45">
        <v>3.4099999999999999E-4</v>
      </c>
      <c r="CQ47" s="45">
        <v>3.4099999999999999E-4</v>
      </c>
      <c r="CR47" s="45">
        <v>3.4099999999999999E-4</v>
      </c>
      <c r="CS47" s="45">
        <v>3.4099999999999999E-4</v>
      </c>
      <c r="CT47" s="45">
        <v>3.4099999999999999E-4</v>
      </c>
      <c r="CU47" s="45">
        <v>3.4099999999999999E-4</v>
      </c>
      <c r="CV47" s="45">
        <v>3.4099999999999999E-4</v>
      </c>
      <c r="CW47" s="45">
        <v>3.4099999999999999E-4</v>
      </c>
      <c r="CX47" s="45">
        <v>3.4099999999999999E-4</v>
      </c>
    </row>
    <row r="48" spans="1:102" ht="14.25" customHeight="1" x14ac:dyDescent="0.3">
      <c r="A48" s="45" t="s">
        <v>214</v>
      </c>
      <c r="B48" s="45">
        <v>0</v>
      </c>
      <c r="C48" s="45">
        <v>0</v>
      </c>
      <c r="D48" s="45">
        <v>0</v>
      </c>
      <c r="E48" s="45">
        <v>0</v>
      </c>
      <c r="F48" s="45">
        <v>0</v>
      </c>
      <c r="G48" s="45">
        <v>0</v>
      </c>
      <c r="H48" s="45">
        <v>0</v>
      </c>
      <c r="I48" s="45">
        <v>0</v>
      </c>
      <c r="J48" s="45">
        <v>0</v>
      </c>
      <c r="K48" s="45">
        <v>0</v>
      </c>
      <c r="L48" s="45">
        <v>0</v>
      </c>
      <c r="M48" s="45">
        <v>0</v>
      </c>
      <c r="N48" s="45">
        <v>0</v>
      </c>
      <c r="O48" s="45">
        <v>0</v>
      </c>
      <c r="P48" s="45">
        <v>0</v>
      </c>
      <c r="Q48" s="45">
        <v>9.0000000000000002E-6</v>
      </c>
      <c r="R48" s="45">
        <v>9.0000000000000002E-6</v>
      </c>
      <c r="S48" s="45">
        <v>9.0000000000000002E-6</v>
      </c>
      <c r="T48" s="45">
        <v>9.0000000000000002E-6</v>
      </c>
      <c r="U48" s="45">
        <v>9.0000000000000002E-6</v>
      </c>
      <c r="V48" s="45">
        <v>9.0000000000000002E-6</v>
      </c>
      <c r="W48" s="45">
        <v>9.0000000000000002E-6</v>
      </c>
      <c r="X48" s="45">
        <v>9.0000000000000002E-6</v>
      </c>
      <c r="Y48" s="45">
        <v>9.0000000000000002E-6</v>
      </c>
      <c r="Z48" s="45">
        <v>9.0000000000000002E-6</v>
      </c>
      <c r="AA48" s="45">
        <v>9.0000000000000002E-6</v>
      </c>
      <c r="AB48" s="45">
        <v>9.0000000000000002E-6</v>
      </c>
      <c r="AC48" s="45">
        <v>9.0000000000000002E-6</v>
      </c>
      <c r="AD48" s="45">
        <v>9.0000000000000002E-6</v>
      </c>
      <c r="AE48" s="45">
        <v>9.0000000000000002E-6</v>
      </c>
      <c r="AF48" s="45">
        <v>9.0000000000000002E-6</v>
      </c>
      <c r="AG48" s="45">
        <v>9.0000000000000002E-6</v>
      </c>
      <c r="AH48" s="45">
        <v>9.0000000000000002E-6</v>
      </c>
      <c r="AI48" s="45">
        <v>9.0000000000000002E-6</v>
      </c>
      <c r="AJ48" s="45">
        <v>9.0000000000000002E-6</v>
      </c>
      <c r="AK48" s="45">
        <v>9.0000000000000002E-6</v>
      </c>
      <c r="AL48" s="45">
        <v>9.0000000000000002E-6</v>
      </c>
      <c r="AM48" s="45">
        <v>9.0000000000000002E-6</v>
      </c>
      <c r="AN48" s="45">
        <v>9.0000000000000002E-6</v>
      </c>
      <c r="AO48" s="45">
        <v>9.0000000000000002E-6</v>
      </c>
      <c r="AP48" s="45">
        <v>4.1E-5</v>
      </c>
      <c r="AQ48" s="45">
        <v>4.1E-5</v>
      </c>
      <c r="AR48" s="45">
        <v>4.1E-5</v>
      </c>
      <c r="AS48" s="45">
        <v>4.1E-5</v>
      </c>
      <c r="AT48" s="45">
        <v>4.1E-5</v>
      </c>
      <c r="AU48" s="45">
        <v>6.0000000000000002E-5</v>
      </c>
      <c r="AV48" s="45">
        <v>6.0000000000000002E-5</v>
      </c>
      <c r="AW48" s="45">
        <v>6.0000000000000002E-5</v>
      </c>
      <c r="AX48" s="45">
        <v>6.0000000000000002E-5</v>
      </c>
      <c r="AY48" s="45">
        <v>6.0000000000000002E-5</v>
      </c>
      <c r="AZ48" s="45">
        <v>7.7000000000000001E-5</v>
      </c>
      <c r="BA48" s="45">
        <v>7.7000000000000001E-5</v>
      </c>
      <c r="BB48" s="45">
        <v>7.7000000000000001E-5</v>
      </c>
      <c r="BC48" s="45">
        <v>7.7000000000000001E-5</v>
      </c>
      <c r="BD48" s="45">
        <v>7.7000000000000001E-5</v>
      </c>
      <c r="BE48" s="45">
        <v>9.5000000000000005E-5</v>
      </c>
      <c r="BF48" s="45">
        <v>9.5000000000000005E-5</v>
      </c>
      <c r="BG48" s="45">
        <v>9.5000000000000005E-5</v>
      </c>
      <c r="BH48" s="45">
        <v>9.5000000000000005E-5</v>
      </c>
      <c r="BI48" s="45">
        <v>9.5000000000000005E-5</v>
      </c>
      <c r="BJ48" s="45">
        <v>1.16E-4</v>
      </c>
      <c r="BK48" s="45">
        <v>1.16E-4</v>
      </c>
      <c r="BL48" s="45">
        <v>1.16E-4</v>
      </c>
      <c r="BM48" s="45">
        <v>1.16E-4</v>
      </c>
      <c r="BN48" s="45">
        <v>1.16E-4</v>
      </c>
      <c r="BO48" s="45">
        <v>1.2999999999999999E-4</v>
      </c>
      <c r="BP48" s="45">
        <v>1.2999999999999999E-4</v>
      </c>
      <c r="BQ48" s="45">
        <v>1.2999999999999999E-4</v>
      </c>
      <c r="BR48" s="45">
        <v>1.2999999999999999E-4</v>
      </c>
      <c r="BS48" s="45">
        <v>1.2999999999999999E-4</v>
      </c>
      <c r="BT48" s="45">
        <v>1.4100000000000001E-4</v>
      </c>
      <c r="BU48" s="45">
        <v>1.4100000000000001E-4</v>
      </c>
      <c r="BV48" s="45">
        <v>1.4100000000000001E-4</v>
      </c>
      <c r="BW48" s="45">
        <v>1.4100000000000001E-4</v>
      </c>
      <c r="BX48" s="45">
        <v>1.4100000000000001E-4</v>
      </c>
      <c r="BY48" s="45">
        <v>1.8100000000000001E-4</v>
      </c>
      <c r="BZ48" s="45">
        <v>1.8100000000000001E-4</v>
      </c>
      <c r="CA48" s="45">
        <v>1.8100000000000001E-4</v>
      </c>
      <c r="CB48" s="45">
        <v>1.8100000000000001E-4</v>
      </c>
      <c r="CC48" s="45">
        <v>1.8100000000000001E-4</v>
      </c>
      <c r="CD48" s="45">
        <v>1.8100000000000001E-4</v>
      </c>
      <c r="CE48" s="45">
        <v>1.8100000000000001E-4</v>
      </c>
      <c r="CF48" s="45">
        <v>1.8100000000000001E-4</v>
      </c>
      <c r="CG48" s="45">
        <v>1.8100000000000001E-4</v>
      </c>
      <c r="CH48" s="45">
        <v>1.8100000000000001E-4</v>
      </c>
      <c r="CI48" s="45">
        <v>1.8100000000000001E-4</v>
      </c>
      <c r="CJ48" s="45">
        <v>1.8100000000000001E-4</v>
      </c>
      <c r="CK48" s="45">
        <v>1.8100000000000001E-4</v>
      </c>
      <c r="CL48" s="45">
        <v>1.8100000000000001E-4</v>
      </c>
      <c r="CM48" s="45">
        <v>1.8100000000000001E-4</v>
      </c>
      <c r="CN48" s="45">
        <v>1.8100000000000001E-4</v>
      </c>
      <c r="CO48" s="45">
        <v>1.8100000000000001E-4</v>
      </c>
      <c r="CP48" s="45">
        <v>1.8100000000000001E-4</v>
      </c>
      <c r="CQ48" s="45">
        <v>1.8100000000000001E-4</v>
      </c>
      <c r="CR48" s="45">
        <v>1.8100000000000001E-4</v>
      </c>
      <c r="CS48" s="45">
        <v>1.8100000000000001E-4</v>
      </c>
      <c r="CT48" s="45">
        <v>1.8100000000000001E-4</v>
      </c>
      <c r="CU48" s="45">
        <v>1.8100000000000001E-4</v>
      </c>
      <c r="CV48" s="45">
        <v>1.8100000000000001E-4</v>
      </c>
      <c r="CW48" s="45">
        <v>1.8100000000000001E-4</v>
      </c>
      <c r="CX48" s="45">
        <v>1.8100000000000001E-4</v>
      </c>
    </row>
    <row r="49" spans="1:102" ht="14.25" customHeight="1" x14ac:dyDescent="0.3">
      <c r="A49" s="45" t="s">
        <v>216</v>
      </c>
      <c r="B49" s="45">
        <v>0</v>
      </c>
      <c r="C49" s="45">
        <v>0</v>
      </c>
      <c r="D49" s="45">
        <v>0</v>
      </c>
      <c r="E49" s="45">
        <v>0</v>
      </c>
      <c r="F49" s="45">
        <v>0</v>
      </c>
      <c r="G49" s="45">
        <v>0</v>
      </c>
      <c r="H49" s="45">
        <v>0</v>
      </c>
      <c r="I49" s="45">
        <v>0</v>
      </c>
      <c r="J49" s="45">
        <v>0</v>
      </c>
      <c r="K49" s="45">
        <v>0</v>
      </c>
      <c r="L49" s="45">
        <v>0</v>
      </c>
      <c r="M49" s="45">
        <v>0</v>
      </c>
      <c r="N49" s="45">
        <v>0</v>
      </c>
      <c r="O49" s="45">
        <v>0</v>
      </c>
      <c r="P49" s="45">
        <v>0</v>
      </c>
      <c r="Q49" s="45">
        <v>9.0000000000000002E-6</v>
      </c>
      <c r="R49" s="45">
        <v>9.0000000000000002E-6</v>
      </c>
      <c r="S49" s="45">
        <v>9.0000000000000002E-6</v>
      </c>
      <c r="T49" s="45">
        <v>9.0000000000000002E-6</v>
      </c>
      <c r="U49" s="45">
        <v>9.0000000000000002E-6</v>
      </c>
      <c r="V49" s="45">
        <v>9.0000000000000002E-6</v>
      </c>
      <c r="W49" s="45">
        <v>9.0000000000000002E-6</v>
      </c>
      <c r="X49" s="45">
        <v>9.0000000000000002E-6</v>
      </c>
      <c r="Y49" s="45">
        <v>9.0000000000000002E-6</v>
      </c>
      <c r="Z49" s="45">
        <v>9.0000000000000002E-6</v>
      </c>
      <c r="AA49" s="45">
        <v>9.0000000000000002E-6</v>
      </c>
      <c r="AB49" s="45">
        <v>9.0000000000000002E-6</v>
      </c>
      <c r="AC49" s="45">
        <v>9.0000000000000002E-6</v>
      </c>
      <c r="AD49" s="45">
        <v>9.0000000000000002E-6</v>
      </c>
      <c r="AE49" s="45">
        <v>9.0000000000000002E-6</v>
      </c>
      <c r="AF49" s="45">
        <v>9.0000000000000002E-6</v>
      </c>
      <c r="AG49" s="45">
        <v>9.0000000000000002E-6</v>
      </c>
      <c r="AH49" s="45">
        <v>9.0000000000000002E-6</v>
      </c>
      <c r="AI49" s="45">
        <v>9.0000000000000002E-6</v>
      </c>
      <c r="AJ49" s="45">
        <v>9.0000000000000002E-6</v>
      </c>
      <c r="AK49" s="45">
        <v>9.0000000000000002E-6</v>
      </c>
      <c r="AL49" s="45">
        <v>9.0000000000000002E-6</v>
      </c>
      <c r="AM49" s="45">
        <v>9.0000000000000002E-6</v>
      </c>
      <c r="AN49" s="45">
        <v>9.0000000000000002E-6</v>
      </c>
      <c r="AO49" s="45">
        <v>9.0000000000000002E-6</v>
      </c>
      <c r="AP49" s="45">
        <v>3.0000000000000001E-5</v>
      </c>
      <c r="AQ49" s="45">
        <v>3.0000000000000001E-5</v>
      </c>
      <c r="AR49" s="45">
        <v>3.0000000000000001E-5</v>
      </c>
      <c r="AS49" s="45">
        <v>3.0000000000000001E-5</v>
      </c>
      <c r="AT49" s="45">
        <v>3.0000000000000001E-5</v>
      </c>
      <c r="AU49" s="45">
        <v>3.8999999999999999E-5</v>
      </c>
      <c r="AV49" s="45">
        <v>3.8999999999999999E-5</v>
      </c>
      <c r="AW49" s="45">
        <v>3.8999999999999999E-5</v>
      </c>
      <c r="AX49" s="45">
        <v>3.8999999999999999E-5</v>
      </c>
      <c r="AY49" s="45">
        <v>3.8999999999999999E-5</v>
      </c>
      <c r="AZ49" s="45">
        <v>4.3000000000000002E-5</v>
      </c>
      <c r="BA49" s="45">
        <v>4.3000000000000002E-5</v>
      </c>
      <c r="BB49" s="45">
        <v>4.3000000000000002E-5</v>
      </c>
      <c r="BC49" s="45">
        <v>4.3000000000000002E-5</v>
      </c>
      <c r="BD49" s="45">
        <v>4.3000000000000002E-5</v>
      </c>
      <c r="BE49" s="45">
        <v>4.1E-5</v>
      </c>
      <c r="BF49" s="45">
        <v>4.1E-5</v>
      </c>
      <c r="BG49" s="45">
        <v>4.1E-5</v>
      </c>
      <c r="BH49" s="45">
        <v>4.1E-5</v>
      </c>
      <c r="BI49" s="45">
        <v>4.1E-5</v>
      </c>
      <c r="BJ49" s="45">
        <v>4.3999999999999999E-5</v>
      </c>
      <c r="BK49" s="45">
        <v>4.3999999999999999E-5</v>
      </c>
      <c r="BL49" s="45">
        <v>4.3999999999999999E-5</v>
      </c>
      <c r="BM49" s="45">
        <v>4.3999999999999999E-5</v>
      </c>
      <c r="BN49" s="45">
        <v>4.3999999999999999E-5</v>
      </c>
      <c r="BO49" s="45">
        <v>5.3000000000000001E-5</v>
      </c>
      <c r="BP49" s="45">
        <v>5.3000000000000001E-5</v>
      </c>
      <c r="BQ49" s="45">
        <v>5.3000000000000001E-5</v>
      </c>
      <c r="BR49" s="45">
        <v>5.3000000000000001E-5</v>
      </c>
      <c r="BS49" s="45">
        <v>5.3000000000000001E-5</v>
      </c>
      <c r="BT49" s="45">
        <v>7.2000000000000002E-5</v>
      </c>
      <c r="BU49" s="45">
        <v>7.2000000000000002E-5</v>
      </c>
      <c r="BV49" s="45">
        <v>7.2000000000000002E-5</v>
      </c>
      <c r="BW49" s="45">
        <v>7.2000000000000002E-5</v>
      </c>
      <c r="BX49" s="45">
        <v>7.2000000000000002E-5</v>
      </c>
      <c r="BY49" s="45">
        <v>1.4200000000000001E-4</v>
      </c>
      <c r="BZ49" s="45">
        <v>1.4200000000000001E-4</v>
      </c>
      <c r="CA49" s="45">
        <v>1.4200000000000001E-4</v>
      </c>
      <c r="CB49" s="45">
        <v>1.4200000000000001E-4</v>
      </c>
      <c r="CC49" s="45">
        <v>1.4200000000000001E-4</v>
      </c>
      <c r="CD49" s="45">
        <v>1.4200000000000001E-4</v>
      </c>
      <c r="CE49" s="45">
        <v>1.4200000000000001E-4</v>
      </c>
      <c r="CF49" s="45">
        <v>1.4200000000000001E-4</v>
      </c>
      <c r="CG49" s="45">
        <v>1.4200000000000001E-4</v>
      </c>
      <c r="CH49" s="45">
        <v>1.4200000000000001E-4</v>
      </c>
      <c r="CI49" s="45">
        <v>1.4200000000000001E-4</v>
      </c>
      <c r="CJ49" s="45">
        <v>1.4200000000000001E-4</v>
      </c>
      <c r="CK49" s="45">
        <v>1.4200000000000001E-4</v>
      </c>
      <c r="CL49" s="45">
        <v>1.4200000000000001E-4</v>
      </c>
      <c r="CM49" s="45">
        <v>1.4200000000000001E-4</v>
      </c>
      <c r="CN49" s="45">
        <v>1.4200000000000001E-4</v>
      </c>
      <c r="CO49" s="45">
        <v>1.4200000000000001E-4</v>
      </c>
      <c r="CP49" s="45">
        <v>1.4200000000000001E-4</v>
      </c>
      <c r="CQ49" s="45">
        <v>1.4200000000000001E-4</v>
      </c>
      <c r="CR49" s="45">
        <v>1.4200000000000001E-4</v>
      </c>
      <c r="CS49" s="45">
        <v>1.4200000000000001E-4</v>
      </c>
      <c r="CT49" s="45">
        <v>1.4200000000000001E-4</v>
      </c>
      <c r="CU49" s="45">
        <v>1.4200000000000001E-4</v>
      </c>
      <c r="CV49" s="45">
        <v>1.4200000000000001E-4</v>
      </c>
      <c r="CW49" s="45">
        <v>1.4200000000000001E-4</v>
      </c>
      <c r="CX49" s="45">
        <v>1.4200000000000001E-4</v>
      </c>
    </row>
    <row r="50" spans="1:102" ht="14.25" customHeight="1" x14ac:dyDescent="0.3">
      <c r="A50" s="45" t="s">
        <v>218</v>
      </c>
      <c r="B50" s="45">
        <v>0</v>
      </c>
      <c r="C50" s="45">
        <v>0</v>
      </c>
      <c r="D50" s="45">
        <v>0</v>
      </c>
      <c r="E50" s="45">
        <v>0</v>
      </c>
      <c r="F50" s="45">
        <v>0</v>
      </c>
      <c r="G50" s="45">
        <v>0</v>
      </c>
      <c r="H50" s="45">
        <v>0</v>
      </c>
      <c r="I50" s="45">
        <v>0</v>
      </c>
      <c r="J50" s="45">
        <v>0</v>
      </c>
      <c r="K50" s="45">
        <v>0</v>
      </c>
      <c r="L50" s="45">
        <v>0</v>
      </c>
      <c r="M50" s="45">
        <v>0</v>
      </c>
      <c r="N50" s="45">
        <v>0</v>
      </c>
      <c r="O50" s="45">
        <v>0</v>
      </c>
      <c r="P50" s="45">
        <v>0</v>
      </c>
      <c r="Q50" s="45">
        <v>2.0000000000000002E-5</v>
      </c>
      <c r="R50" s="45">
        <v>2.0000000000000002E-5</v>
      </c>
      <c r="S50" s="45">
        <v>2.0000000000000002E-5</v>
      </c>
      <c r="T50" s="45">
        <v>2.0000000000000002E-5</v>
      </c>
      <c r="U50" s="45">
        <v>2.0000000000000002E-5</v>
      </c>
      <c r="V50" s="45">
        <v>2.0000000000000002E-5</v>
      </c>
      <c r="W50" s="45">
        <v>2.0000000000000002E-5</v>
      </c>
      <c r="X50" s="45">
        <v>2.0000000000000002E-5</v>
      </c>
      <c r="Y50" s="45">
        <v>2.0000000000000002E-5</v>
      </c>
      <c r="Z50" s="45">
        <v>2.0000000000000002E-5</v>
      </c>
      <c r="AA50" s="45">
        <v>2.0000000000000002E-5</v>
      </c>
      <c r="AB50" s="45">
        <v>2.0000000000000002E-5</v>
      </c>
      <c r="AC50" s="45">
        <v>2.0000000000000002E-5</v>
      </c>
      <c r="AD50" s="45">
        <v>2.0000000000000002E-5</v>
      </c>
      <c r="AE50" s="45">
        <v>2.0000000000000002E-5</v>
      </c>
      <c r="AF50" s="45">
        <v>2.0000000000000002E-5</v>
      </c>
      <c r="AG50" s="45">
        <v>2.0000000000000002E-5</v>
      </c>
      <c r="AH50" s="45">
        <v>2.0000000000000002E-5</v>
      </c>
      <c r="AI50" s="45">
        <v>2.0000000000000002E-5</v>
      </c>
      <c r="AJ50" s="45">
        <v>2.0000000000000002E-5</v>
      </c>
      <c r="AK50" s="45">
        <v>2.0000000000000002E-5</v>
      </c>
      <c r="AL50" s="45">
        <v>2.0000000000000002E-5</v>
      </c>
      <c r="AM50" s="45">
        <v>2.0000000000000002E-5</v>
      </c>
      <c r="AN50" s="45">
        <v>2.0000000000000002E-5</v>
      </c>
      <c r="AO50" s="45">
        <v>2.0000000000000002E-5</v>
      </c>
      <c r="AP50" s="45">
        <v>8.3999999999999995E-5</v>
      </c>
      <c r="AQ50" s="45">
        <v>8.3999999999999995E-5</v>
      </c>
      <c r="AR50" s="45">
        <v>8.3999999999999995E-5</v>
      </c>
      <c r="AS50" s="45">
        <v>8.3999999999999995E-5</v>
      </c>
      <c r="AT50" s="45">
        <v>8.3999999999999995E-5</v>
      </c>
      <c r="AU50" s="45">
        <v>2.0100000000000001E-4</v>
      </c>
      <c r="AV50" s="45">
        <v>2.0100000000000001E-4</v>
      </c>
      <c r="AW50" s="45">
        <v>2.0100000000000001E-4</v>
      </c>
      <c r="AX50" s="45">
        <v>2.0100000000000001E-4</v>
      </c>
      <c r="AY50" s="45">
        <v>2.0100000000000001E-4</v>
      </c>
      <c r="AZ50" s="45">
        <v>3.0800000000000001E-4</v>
      </c>
      <c r="BA50" s="45">
        <v>3.0800000000000001E-4</v>
      </c>
      <c r="BB50" s="45">
        <v>3.0800000000000001E-4</v>
      </c>
      <c r="BC50" s="45">
        <v>3.0800000000000001E-4</v>
      </c>
      <c r="BD50" s="45">
        <v>3.0800000000000001E-4</v>
      </c>
      <c r="BE50" s="45">
        <v>3.9100000000000002E-4</v>
      </c>
      <c r="BF50" s="45">
        <v>3.9100000000000002E-4</v>
      </c>
      <c r="BG50" s="45">
        <v>3.9100000000000002E-4</v>
      </c>
      <c r="BH50" s="45">
        <v>3.9100000000000002E-4</v>
      </c>
      <c r="BI50" s="45">
        <v>3.9100000000000002E-4</v>
      </c>
      <c r="BJ50" s="45">
        <v>4.8899999999999996E-4</v>
      </c>
      <c r="BK50" s="45">
        <v>4.8899999999999996E-4</v>
      </c>
      <c r="BL50" s="45">
        <v>4.8899999999999996E-4</v>
      </c>
      <c r="BM50" s="45">
        <v>4.8899999999999996E-4</v>
      </c>
      <c r="BN50" s="45">
        <v>4.8899999999999996E-4</v>
      </c>
      <c r="BO50" s="45">
        <v>5.1900000000000004E-4</v>
      </c>
      <c r="BP50" s="45">
        <v>5.1900000000000004E-4</v>
      </c>
      <c r="BQ50" s="45">
        <v>5.1900000000000004E-4</v>
      </c>
      <c r="BR50" s="45">
        <v>5.1900000000000004E-4</v>
      </c>
      <c r="BS50" s="45">
        <v>5.1900000000000004E-4</v>
      </c>
      <c r="BT50" s="45">
        <v>5.9199999999999997E-4</v>
      </c>
      <c r="BU50" s="45">
        <v>5.9199999999999997E-4</v>
      </c>
      <c r="BV50" s="45">
        <v>5.9199999999999997E-4</v>
      </c>
      <c r="BW50" s="45">
        <v>5.9199999999999997E-4</v>
      </c>
      <c r="BX50" s="45">
        <v>5.9199999999999997E-4</v>
      </c>
      <c r="BY50" s="45">
        <v>6.1200000000000002E-4</v>
      </c>
      <c r="BZ50" s="45">
        <v>6.1200000000000002E-4</v>
      </c>
      <c r="CA50" s="45">
        <v>6.1200000000000002E-4</v>
      </c>
      <c r="CB50" s="45">
        <v>6.1200000000000002E-4</v>
      </c>
      <c r="CC50" s="45">
        <v>6.1200000000000002E-4</v>
      </c>
      <c r="CD50" s="45">
        <v>6.1200000000000002E-4</v>
      </c>
      <c r="CE50" s="45">
        <v>6.1200000000000002E-4</v>
      </c>
      <c r="CF50" s="45">
        <v>6.1200000000000002E-4</v>
      </c>
      <c r="CG50" s="45">
        <v>6.1200000000000002E-4</v>
      </c>
      <c r="CH50" s="45">
        <v>6.1200000000000002E-4</v>
      </c>
      <c r="CI50" s="45">
        <v>6.1200000000000002E-4</v>
      </c>
      <c r="CJ50" s="45">
        <v>6.1200000000000002E-4</v>
      </c>
      <c r="CK50" s="45">
        <v>6.1200000000000002E-4</v>
      </c>
      <c r="CL50" s="45">
        <v>6.1200000000000002E-4</v>
      </c>
      <c r="CM50" s="45">
        <v>6.1200000000000002E-4</v>
      </c>
      <c r="CN50" s="45">
        <v>6.1200000000000002E-4</v>
      </c>
      <c r="CO50" s="45">
        <v>6.1200000000000002E-4</v>
      </c>
      <c r="CP50" s="45">
        <v>6.1200000000000002E-4</v>
      </c>
      <c r="CQ50" s="45">
        <v>6.1200000000000002E-4</v>
      </c>
      <c r="CR50" s="45">
        <v>6.1200000000000002E-4</v>
      </c>
      <c r="CS50" s="45">
        <v>6.1200000000000002E-4</v>
      </c>
      <c r="CT50" s="45">
        <v>6.1200000000000002E-4</v>
      </c>
      <c r="CU50" s="45">
        <v>6.1200000000000002E-4</v>
      </c>
      <c r="CV50" s="45">
        <v>6.1200000000000002E-4</v>
      </c>
      <c r="CW50" s="45">
        <v>6.1200000000000002E-4</v>
      </c>
      <c r="CX50" s="45">
        <v>6.1200000000000002E-4</v>
      </c>
    </row>
    <row r="51" spans="1:102" ht="14.25" customHeight="1" x14ac:dyDescent="0.3">
      <c r="A51" s="45" t="s">
        <v>220</v>
      </c>
      <c r="B51" s="45">
        <v>0</v>
      </c>
      <c r="C51" s="45">
        <v>0</v>
      </c>
      <c r="D51" s="45">
        <v>0</v>
      </c>
      <c r="E51" s="45">
        <v>0</v>
      </c>
      <c r="F51" s="45">
        <v>0</v>
      </c>
      <c r="G51" s="45">
        <v>0</v>
      </c>
      <c r="H51" s="45">
        <v>0</v>
      </c>
      <c r="I51" s="45">
        <v>0</v>
      </c>
      <c r="J51" s="45">
        <v>0</v>
      </c>
      <c r="K51" s="45">
        <v>0</v>
      </c>
      <c r="L51" s="45">
        <v>0</v>
      </c>
      <c r="M51" s="45">
        <v>0</v>
      </c>
      <c r="N51" s="45">
        <v>0</v>
      </c>
      <c r="O51" s="45">
        <v>0</v>
      </c>
      <c r="P51" s="45">
        <v>0</v>
      </c>
      <c r="Q51" s="45">
        <v>2.3E-5</v>
      </c>
      <c r="R51" s="45">
        <v>2.3E-5</v>
      </c>
      <c r="S51" s="45">
        <v>2.3E-5</v>
      </c>
      <c r="T51" s="45">
        <v>2.3E-5</v>
      </c>
      <c r="U51" s="45">
        <v>2.3E-5</v>
      </c>
      <c r="V51" s="45">
        <v>2.3E-5</v>
      </c>
      <c r="W51" s="45">
        <v>2.3E-5</v>
      </c>
      <c r="X51" s="45">
        <v>2.3E-5</v>
      </c>
      <c r="Y51" s="45">
        <v>2.3E-5</v>
      </c>
      <c r="Z51" s="45">
        <v>2.3E-5</v>
      </c>
      <c r="AA51" s="45">
        <v>2.3E-5</v>
      </c>
      <c r="AB51" s="45">
        <v>2.3E-5</v>
      </c>
      <c r="AC51" s="45">
        <v>2.3E-5</v>
      </c>
      <c r="AD51" s="45">
        <v>2.3E-5</v>
      </c>
      <c r="AE51" s="45">
        <v>2.3E-5</v>
      </c>
      <c r="AF51" s="45">
        <v>2.3E-5</v>
      </c>
      <c r="AG51" s="45">
        <v>2.3E-5</v>
      </c>
      <c r="AH51" s="45">
        <v>2.3E-5</v>
      </c>
      <c r="AI51" s="45">
        <v>2.3E-5</v>
      </c>
      <c r="AJ51" s="45">
        <v>2.3E-5</v>
      </c>
      <c r="AK51" s="45">
        <v>2.3E-5</v>
      </c>
      <c r="AL51" s="45">
        <v>2.3E-5</v>
      </c>
      <c r="AM51" s="45">
        <v>2.3E-5</v>
      </c>
      <c r="AN51" s="45">
        <v>2.3E-5</v>
      </c>
      <c r="AO51" s="45">
        <v>2.3E-5</v>
      </c>
      <c r="AP51" s="45">
        <v>9.2E-5</v>
      </c>
      <c r="AQ51" s="45">
        <v>9.2E-5</v>
      </c>
      <c r="AR51" s="45">
        <v>9.2E-5</v>
      </c>
      <c r="AS51" s="45">
        <v>9.2E-5</v>
      </c>
      <c r="AT51" s="45">
        <v>9.2E-5</v>
      </c>
      <c r="AU51" s="45">
        <v>1.18E-4</v>
      </c>
      <c r="AV51" s="45">
        <v>1.18E-4</v>
      </c>
      <c r="AW51" s="45">
        <v>1.18E-4</v>
      </c>
      <c r="AX51" s="45">
        <v>1.18E-4</v>
      </c>
      <c r="AY51" s="45">
        <v>1.18E-4</v>
      </c>
      <c r="AZ51" s="45">
        <v>1.3899999999999999E-4</v>
      </c>
      <c r="BA51" s="45">
        <v>1.3899999999999999E-4</v>
      </c>
      <c r="BB51" s="45">
        <v>1.3899999999999999E-4</v>
      </c>
      <c r="BC51" s="45">
        <v>1.3899999999999999E-4</v>
      </c>
      <c r="BD51" s="45">
        <v>1.3899999999999999E-4</v>
      </c>
      <c r="BE51" s="45">
        <v>1.5799999999999999E-4</v>
      </c>
      <c r="BF51" s="45">
        <v>1.5799999999999999E-4</v>
      </c>
      <c r="BG51" s="45">
        <v>1.5799999999999999E-4</v>
      </c>
      <c r="BH51" s="45">
        <v>1.5799999999999999E-4</v>
      </c>
      <c r="BI51" s="45">
        <v>1.5799999999999999E-4</v>
      </c>
      <c r="BJ51" s="45">
        <v>1.75E-4</v>
      </c>
      <c r="BK51" s="45">
        <v>1.75E-4</v>
      </c>
      <c r="BL51" s="45">
        <v>1.75E-4</v>
      </c>
      <c r="BM51" s="45">
        <v>1.75E-4</v>
      </c>
      <c r="BN51" s="45">
        <v>1.75E-4</v>
      </c>
      <c r="BO51" s="45">
        <v>2.1000000000000001E-4</v>
      </c>
      <c r="BP51" s="45">
        <v>2.1000000000000001E-4</v>
      </c>
      <c r="BQ51" s="45">
        <v>2.1000000000000001E-4</v>
      </c>
      <c r="BR51" s="45">
        <v>2.1000000000000001E-4</v>
      </c>
      <c r="BS51" s="45">
        <v>2.1000000000000001E-4</v>
      </c>
      <c r="BT51" s="45">
        <v>2.6400000000000002E-4</v>
      </c>
      <c r="BU51" s="45">
        <v>2.6400000000000002E-4</v>
      </c>
      <c r="BV51" s="45">
        <v>2.6400000000000002E-4</v>
      </c>
      <c r="BW51" s="45">
        <v>2.6400000000000002E-4</v>
      </c>
      <c r="BX51" s="45">
        <v>2.6400000000000002E-4</v>
      </c>
      <c r="BY51" s="45">
        <v>2.9599999999999998E-4</v>
      </c>
      <c r="BZ51" s="45">
        <v>2.9599999999999998E-4</v>
      </c>
      <c r="CA51" s="45">
        <v>2.9599999999999998E-4</v>
      </c>
      <c r="CB51" s="45">
        <v>2.9599999999999998E-4</v>
      </c>
      <c r="CC51" s="45">
        <v>2.9599999999999998E-4</v>
      </c>
      <c r="CD51" s="45">
        <v>2.9599999999999998E-4</v>
      </c>
      <c r="CE51" s="45">
        <v>2.9599999999999998E-4</v>
      </c>
      <c r="CF51" s="45">
        <v>2.9599999999999998E-4</v>
      </c>
      <c r="CG51" s="45">
        <v>2.9599999999999998E-4</v>
      </c>
      <c r="CH51" s="45">
        <v>2.9599999999999998E-4</v>
      </c>
      <c r="CI51" s="45">
        <v>2.9599999999999998E-4</v>
      </c>
      <c r="CJ51" s="45">
        <v>2.9599999999999998E-4</v>
      </c>
      <c r="CK51" s="45">
        <v>2.9599999999999998E-4</v>
      </c>
      <c r="CL51" s="45">
        <v>2.9599999999999998E-4</v>
      </c>
      <c r="CM51" s="45">
        <v>2.9599999999999998E-4</v>
      </c>
      <c r="CN51" s="45">
        <v>2.9599999999999998E-4</v>
      </c>
      <c r="CO51" s="45">
        <v>2.9599999999999998E-4</v>
      </c>
      <c r="CP51" s="45">
        <v>2.9599999999999998E-4</v>
      </c>
      <c r="CQ51" s="45">
        <v>2.9599999999999998E-4</v>
      </c>
      <c r="CR51" s="45">
        <v>2.9599999999999998E-4</v>
      </c>
      <c r="CS51" s="45">
        <v>2.9599999999999998E-4</v>
      </c>
      <c r="CT51" s="45">
        <v>2.9599999999999998E-4</v>
      </c>
      <c r="CU51" s="45">
        <v>2.9599999999999998E-4</v>
      </c>
      <c r="CV51" s="45">
        <v>2.9599999999999998E-4</v>
      </c>
      <c r="CW51" s="45">
        <v>2.9599999999999998E-4</v>
      </c>
      <c r="CX51" s="45">
        <v>2.9599999999999998E-4</v>
      </c>
    </row>
    <row r="52" spans="1:102" ht="14.25" customHeight="1" x14ac:dyDescent="0.3">
      <c r="A52" s="45" t="s">
        <v>222</v>
      </c>
      <c r="B52" s="45">
        <v>1.9999999999999999E-6</v>
      </c>
      <c r="C52" s="45">
        <v>1.9999999999999999E-6</v>
      </c>
      <c r="D52" s="45">
        <v>1.9999999999999999E-6</v>
      </c>
      <c r="E52" s="45">
        <v>1.9999999999999999E-6</v>
      </c>
      <c r="F52" s="45">
        <v>1.9999999999999999E-6</v>
      </c>
      <c r="G52" s="45">
        <v>1.9999999999999999E-6</v>
      </c>
      <c r="H52" s="45">
        <v>1.9999999999999999E-6</v>
      </c>
      <c r="I52" s="45">
        <v>1.9999999999999999E-6</v>
      </c>
      <c r="J52" s="45">
        <v>1.9999999999999999E-6</v>
      </c>
      <c r="K52" s="45">
        <v>1.9999999999999999E-6</v>
      </c>
      <c r="L52" s="45">
        <v>1.9999999999999999E-6</v>
      </c>
      <c r="M52" s="45">
        <v>1.9999999999999999E-6</v>
      </c>
      <c r="N52" s="45">
        <v>1.9999999999999999E-6</v>
      </c>
      <c r="O52" s="45">
        <v>1.9999999999999999E-6</v>
      </c>
      <c r="P52" s="45">
        <v>1.9999999999999999E-6</v>
      </c>
      <c r="Q52" s="45">
        <v>2.8E-5</v>
      </c>
      <c r="R52" s="45">
        <v>2.8E-5</v>
      </c>
      <c r="S52" s="45">
        <v>2.8E-5</v>
      </c>
      <c r="T52" s="45">
        <v>2.8E-5</v>
      </c>
      <c r="U52" s="45">
        <v>2.8E-5</v>
      </c>
      <c r="V52" s="45">
        <v>2.8E-5</v>
      </c>
      <c r="W52" s="45">
        <v>2.8E-5</v>
      </c>
      <c r="X52" s="45">
        <v>2.8E-5</v>
      </c>
      <c r="Y52" s="45">
        <v>2.8E-5</v>
      </c>
      <c r="Z52" s="45">
        <v>2.8E-5</v>
      </c>
      <c r="AA52" s="45">
        <v>2.8E-5</v>
      </c>
      <c r="AB52" s="45">
        <v>2.8E-5</v>
      </c>
      <c r="AC52" s="45">
        <v>2.8E-5</v>
      </c>
      <c r="AD52" s="45">
        <v>2.8E-5</v>
      </c>
      <c r="AE52" s="45">
        <v>2.8E-5</v>
      </c>
      <c r="AF52" s="45">
        <v>2.8E-5</v>
      </c>
      <c r="AG52" s="45">
        <v>2.8E-5</v>
      </c>
      <c r="AH52" s="45">
        <v>2.8E-5</v>
      </c>
      <c r="AI52" s="45">
        <v>2.8E-5</v>
      </c>
      <c r="AJ52" s="45">
        <v>2.8E-5</v>
      </c>
      <c r="AK52" s="45">
        <v>2.8E-5</v>
      </c>
      <c r="AL52" s="45">
        <v>2.8E-5</v>
      </c>
      <c r="AM52" s="45">
        <v>2.8E-5</v>
      </c>
      <c r="AN52" s="45">
        <v>2.8E-5</v>
      </c>
      <c r="AO52" s="45">
        <v>2.8E-5</v>
      </c>
      <c r="AP52" s="45">
        <v>1.18E-4</v>
      </c>
      <c r="AQ52" s="45">
        <v>1.18E-4</v>
      </c>
      <c r="AR52" s="45">
        <v>1.18E-4</v>
      </c>
      <c r="AS52" s="45">
        <v>1.18E-4</v>
      </c>
      <c r="AT52" s="45">
        <v>1.18E-4</v>
      </c>
      <c r="AU52" s="45">
        <v>1.7699999999999999E-4</v>
      </c>
      <c r="AV52" s="45">
        <v>1.7699999999999999E-4</v>
      </c>
      <c r="AW52" s="45">
        <v>1.7699999999999999E-4</v>
      </c>
      <c r="AX52" s="45">
        <v>1.7699999999999999E-4</v>
      </c>
      <c r="AY52" s="45">
        <v>1.7699999999999999E-4</v>
      </c>
      <c r="AZ52" s="45">
        <v>2.72E-4</v>
      </c>
      <c r="BA52" s="45">
        <v>2.72E-4</v>
      </c>
      <c r="BB52" s="45">
        <v>2.72E-4</v>
      </c>
      <c r="BC52" s="45">
        <v>2.72E-4</v>
      </c>
      <c r="BD52" s="45">
        <v>2.72E-4</v>
      </c>
      <c r="BE52" s="45">
        <v>3.5799999999999997E-4</v>
      </c>
      <c r="BF52" s="45">
        <v>3.5799999999999997E-4</v>
      </c>
      <c r="BG52" s="45">
        <v>3.5799999999999997E-4</v>
      </c>
      <c r="BH52" s="45">
        <v>3.5799999999999997E-4</v>
      </c>
      <c r="BI52" s="45">
        <v>3.5799999999999997E-4</v>
      </c>
      <c r="BJ52" s="45">
        <v>4.1899999999999999E-4</v>
      </c>
      <c r="BK52" s="45">
        <v>4.1899999999999999E-4</v>
      </c>
      <c r="BL52" s="45">
        <v>4.1899999999999999E-4</v>
      </c>
      <c r="BM52" s="45">
        <v>4.1899999999999999E-4</v>
      </c>
      <c r="BN52" s="45">
        <v>4.1899999999999999E-4</v>
      </c>
      <c r="BO52" s="45">
        <v>5.4799999999999998E-4</v>
      </c>
      <c r="BP52" s="45">
        <v>5.4799999999999998E-4</v>
      </c>
      <c r="BQ52" s="45">
        <v>5.4799999999999998E-4</v>
      </c>
      <c r="BR52" s="45">
        <v>5.4799999999999998E-4</v>
      </c>
      <c r="BS52" s="45">
        <v>5.4799999999999998E-4</v>
      </c>
      <c r="BT52" s="45">
        <v>7.1900000000000002E-4</v>
      </c>
      <c r="BU52" s="45">
        <v>7.1900000000000002E-4</v>
      </c>
      <c r="BV52" s="45">
        <v>7.1900000000000002E-4</v>
      </c>
      <c r="BW52" s="45">
        <v>7.1900000000000002E-4</v>
      </c>
      <c r="BX52" s="45">
        <v>7.1900000000000002E-4</v>
      </c>
      <c r="BY52" s="45">
        <v>9.4799999999999995E-4</v>
      </c>
      <c r="BZ52" s="45">
        <v>9.4799999999999995E-4</v>
      </c>
      <c r="CA52" s="45">
        <v>9.4799999999999995E-4</v>
      </c>
      <c r="CB52" s="45">
        <v>9.4799999999999995E-4</v>
      </c>
      <c r="CC52" s="45">
        <v>9.4799999999999995E-4</v>
      </c>
      <c r="CD52" s="45">
        <v>9.4799999999999995E-4</v>
      </c>
      <c r="CE52" s="45">
        <v>9.4799999999999995E-4</v>
      </c>
      <c r="CF52" s="45">
        <v>9.4799999999999995E-4</v>
      </c>
      <c r="CG52" s="45">
        <v>9.4799999999999995E-4</v>
      </c>
      <c r="CH52" s="45">
        <v>9.4799999999999995E-4</v>
      </c>
      <c r="CI52" s="45">
        <v>9.4799999999999995E-4</v>
      </c>
      <c r="CJ52" s="45">
        <v>9.4799999999999995E-4</v>
      </c>
      <c r="CK52" s="45">
        <v>9.4799999999999995E-4</v>
      </c>
      <c r="CL52" s="45">
        <v>9.4799999999999995E-4</v>
      </c>
      <c r="CM52" s="45">
        <v>9.4799999999999995E-4</v>
      </c>
      <c r="CN52" s="45">
        <v>9.4799999999999995E-4</v>
      </c>
      <c r="CO52" s="45">
        <v>9.4799999999999995E-4</v>
      </c>
      <c r="CP52" s="45">
        <v>9.4799999999999995E-4</v>
      </c>
      <c r="CQ52" s="45">
        <v>9.4799999999999995E-4</v>
      </c>
      <c r="CR52" s="45">
        <v>9.4799999999999995E-4</v>
      </c>
      <c r="CS52" s="45">
        <v>9.4799999999999995E-4</v>
      </c>
      <c r="CT52" s="45">
        <v>9.4799999999999995E-4</v>
      </c>
      <c r="CU52" s="45">
        <v>9.4799999999999995E-4</v>
      </c>
      <c r="CV52" s="45">
        <v>9.4799999999999995E-4</v>
      </c>
      <c r="CW52" s="45">
        <v>9.4799999999999995E-4</v>
      </c>
      <c r="CX52" s="45">
        <v>9.4799999999999995E-4</v>
      </c>
    </row>
    <row r="53" spans="1:102" ht="14.25" customHeight="1" x14ac:dyDescent="0.3">
      <c r="A53" s="45" t="s">
        <v>224</v>
      </c>
      <c r="B53" s="45">
        <v>0</v>
      </c>
      <c r="C53" s="45">
        <v>0</v>
      </c>
      <c r="D53" s="45">
        <v>0</v>
      </c>
      <c r="E53" s="45">
        <v>0</v>
      </c>
      <c r="F53" s="45">
        <v>0</v>
      </c>
      <c r="G53" s="45">
        <v>0</v>
      </c>
      <c r="H53" s="45">
        <v>0</v>
      </c>
      <c r="I53" s="45">
        <v>0</v>
      </c>
      <c r="J53" s="45">
        <v>0</v>
      </c>
      <c r="K53" s="45">
        <v>0</v>
      </c>
      <c r="L53" s="45">
        <v>0</v>
      </c>
      <c r="M53" s="45">
        <v>0</v>
      </c>
      <c r="N53" s="45">
        <v>0</v>
      </c>
      <c r="O53" s="45">
        <v>0</v>
      </c>
      <c r="P53" s="45">
        <v>0</v>
      </c>
      <c r="Q53" s="45">
        <v>3.0000000000000001E-5</v>
      </c>
      <c r="R53" s="45">
        <v>3.0000000000000001E-5</v>
      </c>
      <c r="S53" s="45">
        <v>3.0000000000000001E-5</v>
      </c>
      <c r="T53" s="45">
        <v>3.0000000000000001E-5</v>
      </c>
      <c r="U53" s="45">
        <v>3.0000000000000001E-5</v>
      </c>
      <c r="V53" s="45">
        <v>3.0000000000000001E-5</v>
      </c>
      <c r="W53" s="45">
        <v>3.0000000000000001E-5</v>
      </c>
      <c r="X53" s="45">
        <v>3.0000000000000001E-5</v>
      </c>
      <c r="Y53" s="45">
        <v>3.0000000000000001E-5</v>
      </c>
      <c r="Z53" s="45">
        <v>3.0000000000000001E-5</v>
      </c>
      <c r="AA53" s="45">
        <v>3.0000000000000001E-5</v>
      </c>
      <c r="AB53" s="45">
        <v>3.0000000000000001E-5</v>
      </c>
      <c r="AC53" s="45">
        <v>3.0000000000000001E-5</v>
      </c>
      <c r="AD53" s="45">
        <v>3.0000000000000001E-5</v>
      </c>
      <c r="AE53" s="45">
        <v>3.0000000000000001E-5</v>
      </c>
      <c r="AF53" s="45">
        <v>3.0000000000000001E-5</v>
      </c>
      <c r="AG53" s="45">
        <v>3.0000000000000001E-5</v>
      </c>
      <c r="AH53" s="45">
        <v>3.0000000000000001E-5</v>
      </c>
      <c r="AI53" s="45">
        <v>3.0000000000000001E-5</v>
      </c>
      <c r="AJ53" s="45">
        <v>3.0000000000000001E-5</v>
      </c>
      <c r="AK53" s="45">
        <v>3.0000000000000001E-5</v>
      </c>
      <c r="AL53" s="45">
        <v>3.0000000000000001E-5</v>
      </c>
      <c r="AM53" s="45">
        <v>3.0000000000000001E-5</v>
      </c>
      <c r="AN53" s="45">
        <v>3.0000000000000001E-5</v>
      </c>
      <c r="AO53" s="45">
        <v>3.0000000000000001E-5</v>
      </c>
      <c r="AP53" s="45">
        <v>1.6899999999999999E-4</v>
      </c>
      <c r="AQ53" s="45">
        <v>1.6899999999999999E-4</v>
      </c>
      <c r="AR53" s="45">
        <v>1.6899999999999999E-4</v>
      </c>
      <c r="AS53" s="45">
        <v>1.6899999999999999E-4</v>
      </c>
      <c r="AT53" s="45">
        <v>1.6899999999999999E-4</v>
      </c>
      <c r="AU53" s="45">
        <v>2.34E-4</v>
      </c>
      <c r="AV53" s="45">
        <v>2.34E-4</v>
      </c>
      <c r="AW53" s="45">
        <v>2.34E-4</v>
      </c>
      <c r="AX53" s="45">
        <v>2.34E-4</v>
      </c>
      <c r="AY53" s="45">
        <v>2.34E-4</v>
      </c>
      <c r="AZ53" s="45">
        <v>2.8899999999999998E-4</v>
      </c>
      <c r="BA53" s="45">
        <v>2.8899999999999998E-4</v>
      </c>
      <c r="BB53" s="45">
        <v>2.8899999999999998E-4</v>
      </c>
      <c r="BC53" s="45">
        <v>2.8899999999999998E-4</v>
      </c>
      <c r="BD53" s="45">
        <v>2.8899999999999998E-4</v>
      </c>
      <c r="BE53" s="45">
        <v>3.6400000000000001E-4</v>
      </c>
      <c r="BF53" s="45">
        <v>3.6400000000000001E-4</v>
      </c>
      <c r="BG53" s="45">
        <v>3.6400000000000001E-4</v>
      </c>
      <c r="BH53" s="45">
        <v>3.6400000000000001E-4</v>
      </c>
      <c r="BI53" s="45">
        <v>3.6400000000000001E-4</v>
      </c>
      <c r="BJ53" s="45">
        <v>4.2999999999999999E-4</v>
      </c>
      <c r="BK53" s="45">
        <v>4.2999999999999999E-4</v>
      </c>
      <c r="BL53" s="45">
        <v>4.2999999999999999E-4</v>
      </c>
      <c r="BM53" s="45">
        <v>4.2999999999999999E-4</v>
      </c>
      <c r="BN53" s="45">
        <v>4.2999999999999999E-4</v>
      </c>
      <c r="BO53" s="45">
        <v>5.9900000000000003E-4</v>
      </c>
      <c r="BP53" s="45">
        <v>5.9900000000000003E-4</v>
      </c>
      <c r="BQ53" s="45">
        <v>5.9900000000000003E-4</v>
      </c>
      <c r="BR53" s="45">
        <v>5.9900000000000003E-4</v>
      </c>
      <c r="BS53" s="45">
        <v>5.9900000000000003E-4</v>
      </c>
      <c r="BT53" s="45">
        <v>8.4400000000000002E-4</v>
      </c>
      <c r="BU53" s="45">
        <v>8.4400000000000002E-4</v>
      </c>
      <c r="BV53" s="45">
        <v>8.4400000000000002E-4</v>
      </c>
      <c r="BW53" s="45">
        <v>8.4400000000000002E-4</v>
      </c>
      <c r="BX53" s="45">
        <v>8.4400000000000002E-4</v>
      </c>
      <c r="BY53" s="45">
        <v>1.1820000000000001E-3</v>
      </c>
      <c r="BZ53" s="45">
        <v>1.1820000000000001E-3</v>
      </c>
      <c r="CA53" s="45">
        <v>1.1820000000000001E-3</v>
      </c>
      <c r="CB53" s="45">
        <v>1.1820000000000001E-3</v>
      </c>
      <c r="CC53" s="45">
        <v>1.1820000000000001E-3</v>
      </c>
      <c r="CD53" s="45">
        <v>1.1820000000000001E-3</v>
      </c>
      <c r="CE53" s="45">
        <v>1.1820000000000001E-3</v>
      </c>
      <c r="CF53" s="45">
        <v>1.1820000000000001E-3</v>
      </c>
      <c r="CG53" s="45">
        <v>1.1820000000000001E-3</v>
      </c>
      <c r="CH53" s="45">
        <v>1.1820000000000001E-3</v>
      </c>
      <c r="CI53" s="45">
        <v>1.1820000000000001E-3</v>
      </c>
      <c r="CJ53" s="45">
        <v>1.1820000000000001E-3</v>
      </c>
      <c r="CK53" s="45">
        <v>1.1820000000000001E-3</v>
      </c>
      <c r="CL53" s="45">
        <v>1.1820000000000001E-3</v>
      </c>
      <c r="CM53" s="45">
        <v>1.1820000000000001E-3</v>
      </c>
      <c r="CN53" s="45">
        <v>1.1820000000000001E-3</v>
      </c>
      <c r="CO53" s="45">
        <v>1.1820000000000001E-3</v>
      </c>
      <c r="CP53" s="45">
        <v>1.1820000000000001E-3</v>
      </c>
      <c r="CQ53" s="45">
        <v>1.1820000000000001E-3</v>
      </c>
      <c r="CR53" s="45">
        <v>1.1820000000000001E-3</v>
      </c>
      <c r="CS53" s="45">
        <v>1.1820000000000001E-3</v>
      </c>
      <c r="CT53" s="45">
        <v>1.1820000000000001E-3</v>
      </c>
      <c r="CU53" s="45">
        <v>1.1820000000000001E-3</v>
      </c>
      <c r="CV53" s="45">
        <v>1.1820000000000001E-3</v>
      </c>
      <c r="CW53" s="45">
        <v>1.1820000000000001E-3</v>
      </c>
      <c r="CX53" s="45">
        <v>1.1820000000000001E-3</v>
      </c>
    </row>
    <row r="54" spans="1:102" ht="14.25" customHeight="1" x14ac:dyDescent="0.3">
      <c r="A54" s="45" t="s">
        <v>226</v>
      </c>
      <c r="B54" s="45">
        <v>0</v>
      </c>
      <c r="C54" s="45">
        <v>0</v>
      </c>
      <c r="D54" s="45">
        <v>0</v>
      </c>
      <c r="E54" s="45">
        <v>0</v>
      </c>
      <c r="F54" s="45">
        <v>0</v>
      </c>
      <c r="G54" s="45">
        <v>0</v>
      </c>
      <c r="H54" s="45">
        <v>0</v>
      </c>
      <c r="I54" s="45">
        <v>0</v>
      </c>
      <c r="J54" s="45">
        <v>0</v>
      </c>
      <c r="K54" s="45">
        <v>0</v>
      </c>
      <c r="L54" s="45">
        <v>0</v>
      </c>
      <c r="M54" s="45">
        <v>0</v>
      </c>
      <c r="N54" s="45">
        <v>0</v>
      </c>
      <c r="O54" s="45">
        <v>0</v>
      </c>
      <c r="P54" s="45">
        <v>0</v>
      </c>
      <c r="Q54" s="45">
        <v>9.9999999999999995E-7</v>
      </c>
      <c r="R54" s="45">
        <v>9.9999999999999995E-7</v>
      </c>
      <c r="S54" s="45">
        <v>9.9999999999999995E-7</v>
      </c>
      <c r="T54" s="45">
        <v>9.9999999999999995E-7</v>
      </c>
      <c r="U54" s="45">
        <v>9.9999999999999995E-7</v>
      </c>
      <c r="V54" s="45">
        <v>9.9999999999999995E-7</v>
      </c>
      <c r="W54" s="45">
        <v>9.9999999999999995E-7</v>
      </c>
      <c r="X54" s="45">
        <v>9.9999999999999995E-7</v>
      </c>
      <c r="Y54" s="45">
        <v>9.9999999999999995E-7</v>
      </c>
      <c r="Z54" s="45">
        <v>9.9999999999999995E-7</v>
      </c>
      <c r="AA54" s="45">
        <v>9.9999999999999995E-7</v>
      </c>
      <c r="AB54" s="45">
        <v>9.9999999999999995E-7</v>
      </c>
      <c r="AC54" s="45">
        <v>9.9999999999999995E-7</v>
      </c>
      <c r="AD54" s="45">
        <v>9.9999999999999995E-7</v>
      </c>
      <c r="AE54" s="45">
        <v>9.9999999999999995E-7</v>
      </c>
      <c r="AF54" s="45">
        <v>9.9999999999999995E-7</v>
      </c>
      <c r="AG54" s="45">
        <v>9.9999999999999995E-7</v>
      </c>
      <c r="AH54" s="45">
        <v>9.9999999999999995E-7</v>
      </c>
      <c r="AI54" s="45">
        <v>9.9999999999999995E-7</v>
      </c>
      <c r="AJ54" s="45">
        <v>9.9999999999999995E-7</v>
      </c>
      <c r="AK54" s="45">
        <v>9.9999999999999995E-7</v>
      </c>
      <c r="AL54" s="45">
        <v>9.9999999999999995E-7</v>
      </c>
      <c r="AM54" s="45">
        <v>9.9999999999999995E-7</v>
      </c>
      <c r="AN54" s="45">
        <v>9.9999999999999995E-7</v>
      </c>
      <c r="AO54" s="45">
        <v>9.9999999999999995E-7</v>
      </c>
      <c r="AP54" s="45">
        <v>7.9999999999999996E-6</v>
      </c>
      <c r="AQ54" s="45">
        <v>7.9999999999999996E-6</v>
      </c>
      <c r="AR54" s="45">
        <v>7.9999999999999996E-6</v>
      </c>
      <c r="AS54" s="45">
        <v>7.9999999999999996E-6</v>
      </c>
      <c r="AT54" s="45">
        <v>7.9999999999999996E-6</v>
      </c>
      <c r="AU54" s="45">
        <v>1.5E-5</v>
      </c>
      <c r="AV54" s="45">
        <v>1.5E-5</v>
      </c>
      <c r="AW54" s="45">
        <v>1.5E-5</v>
      </c>
      <c r="AX54" s="45">
        <v>1.5E-5</v>
      </c>
      <c r="AY54" s="45">
        <v>1.5E-5</v>
      </c>
      <c r="AZ54" s="45">
        <v>2.3E-5</v>
      </c>
      <c r="BA54" s="45">
        <v>2.3E-5</v>
      </c>
      <c r="BB54" s="45">
        <v>2.3E-5</v>
      </c>
      <c r="BC54" s="45">
        <v>2.3E-5</v>
      </c>
      <c r="BD54" s="45">
        <v>2.3E-5</v>
      </c>
      <c r="BE54" s="45">
        <v>3.0000000000000001E-5</v>
      </c>
      <c r="BF54" s="45">
        <v>3.0000000000000001E-5</v>
      </c>
      <c r="BG54" s="45">
        <v>3.0000000000000001E-5</v>
      </c>
      <c r="BH54" s="45">
        <v>3.0000000000000001E-5</v>
      </c>
      <c r="BI54" s="45">
        <v>3.0000000000000001E-5</v>
      </c>
      <c r="BJ54" s="45">
        <v>3.8999999999999999E-5</v>
      </c>
      <c r="BK54" s="45">
        <v>3.8999999999999999E-5</v>
      </c>
      <c r="BL54" s="45">
        <v>3.8999999999999999E-5</v>
      </c>
      <c r="BM54" s="45">
        <v>3.8999999999999999E-5</v>
      </c>
      <c r="BN54" s="45">
        <v>3.8999999999999999E-5</v>
      </c>
      <c r="BO54" s="45">
        <v>5.1E-5</v>
      </c>
      <c r="BP54" s="45">
        <v>5.1E-5</v>
      </c>
      <c r="BQ54" s="45">
        <v>5.1E-5</v>
      </c>
      <c r="BR54" s="45">
        <v>5.1E-5</v>
      </c>
      <c r="BS54" s="45">
        <v>5.1E-5</v>
      </c>
      <c r="BT54" s="45">
        <v>6.6000000000000005E-5</v>
      </c>
      <c r="BU54" s="45">
        <v>6.6000000000000005E-5</v>
      </c>
      <c r="BV54" s="45">
        <v>6.6000000000000005E-5</v>
      </c>
      <c r="BW54" s="45">
        <v>6.6000000000000005E-5</v>
      </c>
      <c r="BX54" s="45">
        <v>6.6000000000000005E-5</v>
      </c>
      <c r="BY54" s="45">
        <v>8.3999999999999995E-5</v>
      </c>
      <c r="BZ54" s="45">
        <v>8.3999999999999995E-5</v>
      </c>
      <c r="CA54" s="45">
        <v>8.3999999999999995E-5</v>
      </c>
      <c r="CB54" s="45">
        <v>8.3999999999999995E-5</v>
      </c>
      <c r="CC54" s="45">
        <v>8.3999999999999995E-5</v>
      </c>
      <c r="CD54" s="45">
        <v>8.3999999999999995E-5</v>
      </c>
      <c r="CE54" s="45">
        <v>8.3999999999999995E-5</v>
      </c>
      <c r="CF54" s="45">
        <v>8.3999999999999995E-5</v>
      </c>
      <c r="CG54" s="45">
        <v>8.3999999999999995E-5</v>
      </c>
      <c r="CH54" s="45">
        <v>8.3999999999999995E-5</v>
      </c>
      <c r="CI54" s="45">
        <v>8.3999999999999995E-5</v>
      </c>
      <c r="CJ54" s="45">
        <v>8.3999999999999995E-5</v>
      </c>
      <c r="CK54" s="45">
        <v>8.3999999999999995E-5</v>
      </c>
      <c r="CL54" s="45">
        <v>8.3999999999999995E-5</v>
      </c>
      <c r="CM54" s="45">
        <v>8.3999999999999995E-5</v>
      </c>
      <c r="CN54" s="45">
        <v>8.3999999999999995E-5</v>
      </c>
      <c r="CO54" s="45">
        <v>8.3999999999999995E-5</v>
      </c>
      <c r="CP54" s="45">
        <v>8.3999999999999995E-5</v>
      </c>
      <c r="CQ54" s="45">
        <v>8.3999999999999995E-5</v>
      </c>
      <c r="CR54" s="45">
        <v>8.3999999999999995E-5</v>
      </c>
      <c r="CS54" s="45">
        <v>8.3999999999999995E-5</v>
      </c>
      <c r="CT54" s="45">
        <v>8.3999999999999995E-5</v>
      </c>
      <c r="CU54" s="45">
        <v>8.3999999999999995E-5</v>
      </c>
      <c r="CV54" s="45">
        <v>8.3999999999999995E-5</v>
      </c>
      <c r="CW54" s="45">
        <v>8.3999999999999995E-5</v>
      </c>
      <c r="CX54" s="45">
        <v>8.3999999999999995E-5</v>
      </c>
    </row>
    <row r="55" spans="1:102" ht="14.25" customHeight="1" x14ac:dyDescent="0.3">
      <c r="A55" s="45" t="s">
        <v>228</v>
      </c>
      <c r="B55" s="45">
        <v>0</v>
      </c>
      <c r="C55" s="45">
        <v>0</v>
      </c>
      <c r="D55" s="45">
        <v>0</v>
      </c>
      <c r="E55" s="45">
        <v>0</v>
      </c>
      <c r="F55" s="45">
        <v>0</v>
      </c>
      <c r="G55" s="45">
        <v>0</v>
      </c>
      <c r="H55" s="45">
        <v>0</v>
      </c>
      <c r="I55" s="45">
        <v>0</v>
      </c>
      <c r="J55" s="45">
        <v>0</v>
      </c>
      <c r="K55" s="45">
        <v>0</v>
      </c>
      <c r="L55" s="45">
        <v>0</v>
      </c>
      <c r="M55" s="45">
        <v>0</v>
      </c>
      <c r="N55" s="45">
        <v>0</v>
      </c>
      <c r="O55" s="45">
        <v>0</v>
      </c>
      <c r="P55" s="45">
        <v>0</v>
      </c>
      <c r="Q55" s="45">
        <v>5.1999999999999997E-5</v>
      </c>
      <c r="R55" s="45">
        <v>5.1999999999999997E-5</v>
      </c>
      <c r="S55" s="45">
        <v>5.1999999999999997E-5</v>
      </c>
      <c r="T55" s="45">
        <v>5.1999999999999997E-5</v>
      </c>
      <c r="U55" s="45">
        <v>5.1999999999999997E-5</v>
      </c>
      <c r="V55" s="45">
        <v>5.1999999999999997E-5</v>
      </c>
      <c r="W55" s="45">
        <v>5.1999999999999997E-5</v>
      </c>
      <c r="X55" s="45">
        <v>5.1999999999999997E-5</v>
      </c>
      <c r="Y55" s="45">
        <v>5.1999999999999997E-5</v>
      </c>
      <c r="Z55" s="45">
        <v>5.1999999999999997E-5</v>
      </c>
      <c r="AA55" s="45">
        <v>5.1999999999999997E-5</v>
      </c>
      <c r="AB55" s="45">
        <v>5.1999999999999997E-5</v>
      </c>
      <c r="AC55" s="45">
        <v>5.1999999999999997E-5</v>
      </c>
      <c r="AD55" s="45">
        <v>5.1999999999999997E-5</v>
      </c>
      <c r="AE55" s="45">
        <v>5.1999999999999997E-5</v>
      </c>
      <c r="AF55" s="45">
        <v>5.1999999999999997E-5</v>
      </c>
      <c r="AG55" s="45">
        <v>5.1999999999999997E-5</v>
      </c>
      <c r="AH55" s="45">
        <v>5.1999999999999997E-5</v>
      </c>
      <c r="AI55" s="45">
        <v>5.1999999999999997E-5</v>
      </c>
      <c r="AJ55" s="45">
        <v>5.1999999999999997E-5</v>
      </c>
      <c r="AK55" s="45">
        <v>5.1999999999999997E-5</v>
      </c>
      <c r="AL55" s="45">
        <v>5.1999999999999997E-5</v>
      </c>
      <c r="AM55" s="45">
        <v>5.1999999999999997E-5</v>
      </c>
      <c r="AN55" s="45">
        <v>5.1999999999999997E-5</v>
      </c>
      <c r="AO55" s="45">
        <v>5.1999999999999997E-5</v>
      </c>
      <c r="AP55" s="45">
        <v>2.41E-4</v>
      </c>
      <c r="AQ55" s="45">
        <v>2.41E-4</v>
      </c>
      <c r="AR55" s="45">
        <v>2.41E-4</v>
      </c>
      <c r="AS55" s="45">
        <v>2.41E-4</v>
      </c>
      <c r="AT55" s="45">
        <v>2.41E-4</v>
      </c>
      <c r="AU55" s="45">
        <v>2.8200000000000002E-4</v>
      </c>
      <c r="AV55" s="45">
        <v>2.8200000000000002E-4</v>
      </c>
      <c r="AW55" s="45">
        <v>2.8200000000000002E-4</v>
      </c>
      <c r="AX55" s="45">
        <v>2.8200000000000002E-4</v>
      </c>
      <c r="AY55" s="45">
        <v>2.8200000000000002E-4</v>
      </c>
      <c r="AZ55" s="45">
        <v>2.7700000000000001E-4</v>
      </c>
      <c r="BA55" s="45">
        <v>2.7700000000000001E-4</v>
      </c>
      <c r="BB55" s="45">
        <v>2.7700000000000001E-4</v>
      </c>
      <c r="BC55" s="45">
        <v>2.7700000000000001E-4</v>
      </c>
      <c r="BD55" s="45">
        <v>2.7700000000000001E-4</v>
      </c>
      <c r="BE55" s="45">
        <v>2.6899999999999998E-4</v>
      </c>
      <c r="BF55" s="45">
        <v>2.6899999999999998E-4</v>
      </c>
      <c r="BG55" s="45">
        <v>2.6899999999999998E-4</v>
      </c>
      <c r="BH55" s="45">
        <v>2.6899999999999998E-4</v>
      </c>
      <c r="BI55" s="45">
        <v>2.6899999999999998E-4</v>
      </c>
      <c r="BJ55" s="45">
        <v>2.7500000000000002E-4</v>
      </c>
      <c r="BK55" s="45">
        <v>2.7500000000000002E-4</v>
      </c>
      <c r="BL55" s="45">
        <v>2.7500000000000002E-4</v>
      </c>
      <c r="BM55" s="45">
        <v>2.7500000000000002E-4</v>
      </c>
      <c r="BN55" s="45">
        <v>2.7500000000000002E-4</v>
      </c>
      <c r="BO55" s="45">
        <v>3.4699999999999998E-4</v>
      </c>
      <c r="BP55" s="45">
        <v>3.4699999999999998E-4</v>
      </c>
      <c r="BQ55" s="45">
        <v>3.4699999999999998E-4</v>
      </c>
      <c r="BR55" s="45">
        <v>3.4699999999999998E-4</v>
      </c>
      <c r="BS55" s="45">
        <v>3.4699999999999998E-4</v>
      </c>
      <c r="BT55" s="45">
        <v>4.57E-4</v>
      </c>
      <c r="BU55" s="45">
        <v>4.57E-4</v>
      </c>
      <c r="BV55" s="45">
        <v>4.57E-4</v>
      </c>
      <c r="BW55" s="45">
        <v>4.57E-4</v>
      </c>
      <c r="BX55" s="45">
        <v>4.57E-4</v>
      </c>
      <c r="BY55" s="45">
        <v>6.4300000000000002E-4</v>
      </c>
      <c r="BZ55" s="45">
        <v>6.4300000000000002E-4</v>
      </c>
      <c r="CA55" s="45">
        <v>6.4300000000000002E-4</v>
      </c>
      <c r="CB55" s="45">
        <v>6.4300000000000002E-4</v>
      </c>
      <c r="CC55" s="45">
        <v>6.4300000000000002E-4</v>
      </c>
      <c r="CD55" s="45">
        <v>6.4300000000000002E-4</v>
      </c>
      <c r="CE55" s="45">
        <v>6.4300000000000002E-4</v>
      </c>
      <c r="CF55" s="45">
        <v>6.4300000000000002E-4</v>
      </c>
      <c r="CG55" s="45">
        <v>6.4300000000000002E-4</v>
      </c>
      <c r="CH55" s="45">
        <v>6.4300000000000002E-4</v>
      </c>
      <c r="CI55" s="45">
        <v>6.4300000000000002E-4</v>
      </c>
      <c r="CJ55" s="45">
        <v>6.4300000000000002E-4</v>
      </c>
      <c r="CK55" s="45">
        <v>6.4300000000000002E-4</v>
      </c>
      <c r="CL55" s="45">
        <v>6.4300000000000002E-4</v>
      </c>
      <c r="CM55" s="45">
        <v>6.4300000000000002E-4</v>
      </c>
      <c r="CN55" s="45">
        <v>6.4300000000000002E-4</v>
      </c>
      <c r="CO55" s="45">
        <v>6.4300000000000002E-4</v>
      </c>
      <c r="CP55" s="45">
        <v>6.4300000000000002E-4</v>
      </c>
      <c r="CQ55" s="45">
        <v>6.4300000000000002E-4</v>
      </c>
      <c r="CR55" s="45">
        <v>6.4300000000000002E-4</v>
      </c>
      <c r="CS55" s="45">
        <v>6.4300000000000002E-4</v>
      </c>
      <c r="CT55" s="45">
        <v>6.4300000000000002E-4</v>
      </c>
      <c r="CU55" s="45">
        <v>6.4300000000000002E-4</v>
      </c>
      <c r="CV55" s="45">
        <v>6.4300000000000002E-4</v>
      </c>
      <c r="CW55" s="45">
        <v>6.4300000000000002E-4</v>
      </c>
      <c r="CX55" s="45">
        <v>6.4300000000000002E-4</v>
      </c>
    </row>
    <row r="56" spans="1:102" ht="14.25" customHeight="1" x14ac:dyDescent="0.3">
      <c r="A56" s="45" t="s">
        <v>230</v>
      </c>
      <c r="B56" s="45">
        <v>0</v>
      </c>
      <c r="C56" s="45">
        <v>0</v>
      </c>
      <c r="D56" s="45">
        <v>0</v>
      </c>
      <c r="E56" s="45">
        <v>0</v>
      </c>
      <c r="F56" s="45">
        <v>0</v>
      </c>
      <c r="G56" s="45">
        <v>0</v>
      </c>
      <c r="H56" s="45">
        <v>0</v>
      </c>
      <c r="I56" s="45">
        <v>0</v>
      </c>
      <c r="J56" s="45">
        <v>0</v>
      </c>
      <c r="K56" s="45">
        <v>0</v>
      </c>
      <c r="L56" s="45">
        <v>0</v>
      </c>
      <c r="M56" s="45">
        <v>0</v>
      </c>
      <c r="N56" s="45">
        <v>0</v>
      </c>
      <c r="O56" s="45">
        <v>0</v>
      </c>
      <c r="P56" s="45">
        <v>0</v>
      </c>
      <c r="Q56" s="45">
        <v>3.0000000000000001E-5</v>
      </c>
      <c r="R56" s="45">
        <v>3.0000000000000001E-5</v>
      </c>
      <c r="S56" s="45">
        <v>3.0000000000000001E-5</v>
      </c>
      <c r="T56" s="45">
        <v>3.0000000000000001E-5</v>
      </c>
      <c r="U56" s="45">
        <v>3.0000000000000001E-5</v>
      </c>
      <c r="V56" s="45">
        <v>3.0000000000000001E-5</v>
      </c>
      <c r="W56" s="45">
        <v>3.0000000000000001E-5</v>
      </c>
      <c r="X56" s="45">
        <v>3.0000000000000001E-5</v>
      </c>
      <c r="Y56" s="45">
        <v>3.0000000000000001E-5</v>
      </c>
      <c r="Z56" s="45">
        <v>3.0000000000000001E-5</v>
      </c>
      <c r="AA56" s="45">
        <v>3.0000000000000001E-5</v>
      </c>
      <c r="AB56" s="45">
        <v>3.0000000000000001E-5</v>
      </c>
      <c r="AC56" s="45">
        <v>3.0000000000000001E-5</v>
      </c>
      <c r="AD56" s="45">
        <v>3.0000000000000001E-5</v>
      </c>
      <c r="AE56" s="45">
        <v>3.0000000000000001E-5</v>
      </c>
      <c r="AF56" s="45">
        <v>3.0000000000000001E-5</v>
      </c>
      <c r="AG56" s="45">
        <v>3.0000000000000001E-5</v>
      </c>
      <c r="AH56" s="45">
        <v>3.0000000000000001E-5</v>
      </c>
      <c r="AI56" s="45">
        <v>3.0000000000000001E-5</v>
      </c>
      <c r="AJ56" s="45">
        <v>3.0000000000000001E-5</v>
      </c>
      <c r="AK56" s="45">
        <v>3.0000000000000001E-5</v>
      </c>
      <c r="AL56" s="45">
        <v>3.0000000000000001E-5</v>
      </c>
      <c r="AM56" s="45">
        <v>3.0000000000000001E-5</v>
      </c>
      <c r="AN56" s="45">
        <v>3.0000000000000001E-5</v>
      </c>
      <c r="AO56" s="45">
        <v>3.0000000000000001E-5</v>
      </c>
      <c r="AP56" s="45">
        <v>2.02E-4</v>
      </c>
      <c r="AQ56" s="45">
        <v>2.02E-4</v>
      </c>
      <c r="AR56" s="45">
        <v>2.02E-4</v>
      </c>
      <c r="AS56" s="45">
        <v>2.02E-4</v>
      </c>
      <c r="AT56" s="45">
        <v>2.02E-4</v>
      </c>
      <c r="AU56" s="45">
        <v>3.01E-4</v>
      </c>
      <c r="AV56" s="45">
        <v>3.01E-4</v>
      </c>
      <c r="AW56" s="45">
        <v>3.01E-4</v>
      </c>
      <c r="AX56" s="45">
        <v>3.01E-4</v>
      </c>
      <c r="AY56" s="45">
        <v>3.01E-4</v>
      </c>
      <c r="AZ56" s="45">
        <v>3.6299999999999999E-4</v>
      </c>
      <c r="BA56" s="45">
        <v>3.6299999999999999E-4</v>
      </c>
      <c r="BB56" s="45">
        <v>3.6299999999999999E-4</v>
      </c>
      <c r="BC56" s="45">
        <v>3.6299999999999999E-4</v>
      </c>
      <c r="BD56" s="45">
        <v>3.6299999999999999E-4</v>
      </c>
      <c r="BE56" s="45">
        <v>4.6099999999999998E-4</v>
      </c>
      <c r="BF56" s="45">
        <v>4.6099999999999998E-4</v>
      </c>
      <c r="BG56" s="45">
        <v>4.6099999999999998E-4</v>
      </c>
      <c r="BH56" s="45">
        <v>4.6099999999999998E-4</v>
      </c>
      <c r="BI56" s="45">
        <v>4.6099999999999998E-4</v>
      </c>
      <c r="BJ56" s="45">
        <v>5.3200000000000003E-4</v>
      </c>
      <c r="BK56" s="45">
        <v>5.3200000000000003E-4</v>
      </c>
      <c r="BL56" s="45">
        <v>5.3200000000000003E-4</v>
      </c>
      <c r="BM56" s="45">
        <v>5.3200000000000003E-4</v>
      </c>
      <c r="BN56" s="45">
        <v>5.3200000000000003E-4</v>
      </c>
      <c r="BO56" s="45">
        <v>5.6899999999999995E-4</v>
      </c>
      <c r="BP56" s="45">
        <v>5.6899999999999995E-4</v>
      </c>
      <c r="BQ56" s="45">
        <v>5.6899999999999995E-4</v>
      </c>
      <c r="BR56" s="45">
        <v>5.6899999999999995E-4</v>
      </c>
      <c r="BS56" s="45">
        <v>5.6899999999999995E-4</v>
      </c>
      <c r="BT56" s="45">
        <v>7.0500000000000001E-4</v>
      </c>
      <c r="BU56" s="45">
        <v>7.0500000000000001E-4</v>
      </c>
      <c r="BV56" s="45">
        <v>7.0500000000000001E-4</v>
      </c>
      <c r="BW56" s="45">
        <v>7.0500000000000001E-4</v>
      </c>
      <c r="BX56" s="45">
        <v>7.0500000000000001E-4</v>
      </c>
      <c r="BY56" s="45">
        <v>5.1099999999999995E-4</v>
      </c>
      <c r="BZ56" s="45">
        <v>5.1099999999999995E-4</v>
      </c>
      <c r="CA56" s="45">
        <v>5.1099999999999995E-4</v>
      </c>
      <c r="CB56" s="45">
        <v>5.1099999999999995E-4</v>
      </c>
      <c r="CC56" s="45">
        <v>5.1099999999999995E-4</v>
      </c>
      <c r="CD56" s="45">
        <v>5.1099999999999995E-4</v>
      </c>
      <c r="CE56" s="45">
        <v>5.1099999999999995E-4</v>
      </c>
      <c r="CF56" s="45">
        <v>5.1099999999999995E-4</v>
      </c>
      <c r="CG56" s="45">
        <v>5.1099999999999995E-4</v>
      </c>
      <c r="CH56" s="45">
        <v>5.1099999999999995E-4</v>
      </c>
      <c r="CI56" s="45">
        <v>5.1099999999999995E-4</v>
      </c>
      <c r="CJ56" s="45">
        <v>5.1099999999999995E-4</v>
      </c>
      <c r="CK56" s="45">
        <v>5.1099999999999995E-4</v>
      </c>
      <c r="CL56" s="45">
        <v>5.1099999999999995E-4</v>
      </c>
      <c r="CM56" s="45">
        <v>5.1099999999999995E-4</v>
      </c>
      <c r="CN56" s="45">
        <v>5.1099999999999995E-4</v>
      </c>
      <c r="CO56" s="45">
        <v>5.1099999999999995E-4</v>
      </c>
      <c r="CP56" s="45">
        <v>5.1099999999999995E-4</v>
      </c>
      <c r="CQ56" s="45">
        <v>5.1099999999999995E-4</v>
      </c>
      <c r="CR56" s="45">
        <v>5.1099999999999995E-4</v>
      </c>
      <c r="CS56" s="45">
        <v>5.1099999999999995E-4</v>
      </c>
      <c r="CT56" s="45">
        <v>5.1099999999999995E-4</v>
      </c>
      <c r="CU56" s="45">
        <v>5.1099999999999995E-4</v>
      </c>
      <c r="CV56" s="45">
        <v>5.1099999999999995E-4</v>
      </c>
      <c r="CW56" s="45">
        <v>5.1099999999999995E-4</v>
      </c>
      <c r="CX56" s="45">
        <v>5.1099999999999995E-4</v>
      </c>
    </row>
    <row r="57" spans="1:102" ht="14.25" customHeight="1" x14ac:dyDescent="0.3">
      <c r="A57" s="45" t="s">
        <v>232</v>
      </c>
      <c r="B57" s="45">
        <v>0</v>
      </c>
      <c r="C57" s="45">
        <v>0</v>
      </c>
      <c r="D57" s="45">
        <v>0</v>
      </c>
      <c r="E57" s="45">
        <v>0</v>
      </c>
      <c r="F57" s="45">
        <v>0</v>
      </c>
      <c r="G57" s="45">
        <v>0</v>
      </c>
      <c r="H57" s="45">
        <v>0</v>
      </c>
      <c r="I57" s="45">
        <v>0</v>
      </c>
      <c r="J57" s="45">
        <v>0</v>
      </c>
      <c r="K57" s="45">
        <v>0</v>
      </c>
      <c r="L57" s="45">
        <v>0</v>
      </c>
      <c r="M57" s="45">
        <v>0</v>
      </c>
      <c r="N57" s="45">
        <v>0</v>
      </c>
      <c r="O57" s="45">
        <v>0</v>
      </c>
      <c r="P57" s="45">
        <v>0</v>
      </c>
      <c r="Q57" s="45">
        <v>1.8E-5</v>
      </c>
      <c r="R57" s="45">
        <v>1.8E-5</v>
      </c>
      <c r="S57" s="45">
        <v>1.8E-5</v>
      </c>
      <c r="T57" s="45">
        <v>1.8E-5</v>
      </c>
      <c r="U57" s="45">
        <v>1.8E-5</v>
      </c>
      <c r="V57" s="45">
        <v>1.8E-5</v>
      </c>
      <c r="W57" s="45">
        <v>1.8E-5</v>
      </c>
      <c r="X57" s="45">
        <v>1.8E-5</v>
      </c>
      <c r="Y57" s="45">
        <v>1.8E-5</v>
      </c>
      <c r="Z57" s="45">
        <v>1.8E-5</v>
      </c>
      <c r="AA57" s="45">
        <v>1.8E-5</v>
      </c>
      <c r="AB57" s="45">
        <v>1.8E-5</v>
      </c>
      <c r="AC57" s="45">
        <v>1.8E-5</v>
      </c>
      <c r="AD57" s="45">
        <v>1.8E-5</v>
      </c>
      <c r="AE57" s="45">
        <v>1.8E-5</v>
      </c>
      <c r="AF57" s="45">
        <v>1.8E-5</v>
      </c>
      <c r="AG57" s="45">
        <v>1.8E-5</v>
      </c>
      <c r="AH57" s="45">
        <v>1.8E-5</v>
      </c>
      <c r="AI57" s="45">
        <v>1.8E-5</v>
      </c>
      <c r="AJ57" s="45">
        <v>1.8E-5</v>
      </c>
      <c r="AK57" s="45">
        <v>1.8E-5</v>
      </c>
      <c r="AL57" s="45">
        <v>1.8E-5</v>
      </c>
      <c r="AM57" s="45">
        <v>1.8E-5</v>
      </c>
      <c r="AN57" s="45">
        <v>1.8E-5</v>
      </c>
      <c r="AO57" s="45">
        <v>1.8E-5</v>
      </c>
      <c r="AP57" s="45">
        <v>1.16E-4</v>
      </c>
      <c r="AQ57" s="45">
        <v>1.16E-4</v>
      </c>
      <c r="AR57" s="45">
        <v>1.16E-4</v>
      </c>
      <c r="AS57" s="45">
        <v>1.16E-4</v>
      </c>
      <c r="AT57" s="45">
        <v>1.16E-4</v>
      </c>
      <c r="AU57" s="45">
        <v>2.2599999999999999E-4</v>
      </c>
      <c r="AV57" s="45">
        <v>2.2599999999999999E-4</v>
      </c>
      <c r="AW57" s="45">
        <v>2.2599999999999999E-4</v>
      </c>
      <c r="AX57" s="45">
        <v>2.2599999999999999E-4</v>
      </c>
      <c r="AY57" s="45">
        <v>2.2599999999999999E-4</v>
      </c>
      <c r="AZ57" s="45">
        <v>3.5500000000000001E-4</v>
      </c>
      <c r="BA57" s="45">
        <v>3.5500000000000001E-4</v>
      </c>
      <c r="BB57" s="45">
        <v>3.5500000000000001E-4</v>
      </c>
      <c r="BC57" s="45">
        <v>3.5500000000000001E-4</v>
      </c>
      <c r="BD57" s="45">
        <v>3.5500000000000001E-4</v>
      </c>
      <c r="BE57" s="45">
        <v>4.46E-4</v>
      </c>
      <c r="BF57" s="45">
        <v>4.46E-4</v>
      </c>
      <c r="BG57" s="45">
        <v>4.46E-4</v>
      </c>
      <c r="BH57" s="45">
        <v>4.46E-4</v>
      </c>
      <c r="BI57" s="45">
        <v>4.46E-4</v>
      </c>
      <c r="BJ57" s="45">
        <v>5.4900000000000001E-4</v>
      </c>
      <c r="BK57" s="45">
        <v>5.4900000000000001E-4</v>
      </c>
      <c r="BL57" s="45">
        <v>5.4900000000000001E-4</v>
      </c>
      <c r="BM57" s="45">
        <v>5.4900000000000001E-4</v>
      </c>
      <c r="BN57" s="45">
        <v>5.4900000000000001E-4</v>
      </c>
      <c r="BO57" s="45">
        <v>6.1899999999999998E-4</v>
      </c>
      <c r="BP57" s="45">
        <v>6.1899999999999998E-4</v>
      </c>
      <c r="BQ57" s="45">
        <v>6.1899999999999998E-4</v>
      </c>
      <c r="BR57" s="45">
        <v>6.1899999999999998E-4</v>
      </c>
      <c r="BS57" s="45">
        <v>6.1899999999999998E-4</v>
      </c>
      <c r="BT57" s="45">
        <v>6.9200000000000002E-4</v>
      </c>
      <c r="BU57" s="45">
        <v>6.9200000000000002E-4</v>
      </c>
      <c r="BV57" s="45">
        <v>6.9200000000000002E-4</v>
      </c>
      <c r="BW57" s="45">
        <v>6.9200000000000002E-4</v>
      </c>
      <c r="BX57" s="45">
        <v>6.9200000000000002E-4</v>
      </c>
      <c r="BY57" s="45">
        <v>6.8800000000000003E-4</v>
      </c>
      <c r="BZ57" s="45">
        <v>6.8800000000000003E-4</v>
      </c>
      <c r="CA57" s="45">
        <v>6.8800000000000003E-4</v>
      </c>
      <c r="CB57" s="45">
        <v>6.8800000000000003E-4</v>
      </c>
      <c r="CC57" s="45">
        <v>6.8800000000000003E-4</v>
      </c>
      <c r="CD57" s="45">
        <v>6.8800000000000003E-4</v>
      </c>
      <c r="CE57" s="45">
        <v>6.8800000000000003E-4</v>
      </c>
      <c r="CF57" s="45">
        <v>6.8800000000000003E-4</v>
      </c>
      <c r="CG57" s="45">
        <v>6.8800000000000003E-4</v>
      </c>
      <c r="CH57" s="45">
        <v>6.8800000000000003E-4</v>
      </c>
      <c r="CI57" s="45">
        <v>6.8800000000000003E-4</v>
      </c>
      <c r="CJ57" s="45">
        <v>6.8800000000000003E-4</v>
      </c>
      <c r="CK57" s="45">
        <v>6.8800000000000003E-4</v>
      </c>
      <c r="CL57" s="45">
        <v>6.8800000000000003E-4</v>
      </c>
      <c r="CM57" s="45">
        <v>6.8800000000000003E-4</v>
      </c>
      <c r="CN57" s="45">
        <v>6.8800000000000003E-4</v>
      </c>
      <c r="CO57" s="45">
        <v>6.8800000000000003E-4</v>
      </c>
      <c r="CP57" s="45">
        <v>6.8800000000000003E-4</v>
      </c>
      <c r="CQ57" s="45">
        <v>6.8800000000000003E-4</v>
      </c>
      <c r="CR57" s="45">
        <v>6.8800000000000003E-4</v>
      </c>
      <c r="CS57" s="45">
        <v>6.8800000000000003E-4</v>
      </c>
      <c r="CT57" s="45">
        <v>6.8800000000000003E-4</v>
      </c>
      <c r="CU57" s="45">
        <v>6.8800000000000003E-4</v>
      </c>
      <c r="CV57" s="45">
        <v>6.8800000000000003E-4</v>
      </c>
      <c r="CW57" s="45">
        <v>6.8800000000000003E-4</v>
      </c>
      <c r="CX57" s="45">
        <v>6.8800000000000003E-4</v>
      </c>
    </row>
    <row r="58" spans="1:102" ht="14.25" customHeight="1" x14ac:dyDescent="0.3">
      <c r="A58" s="45" t="s">
        <v>234</v>
      </c>
      <c r="B58" s="45">
        <v>0</v>
      </c>
      <c r="C58" s="45">
        <v>0</v>
      </c>
      <c r="D58" s="45">
        <v>0</v>
      </c>
      <c r="E58" s="45">
        <v>0</v>
      </c>
      <c r="F58" s="45">
        <v>0</v>
      </c>
      <c r="G58" s="45">
        <v>0</v>
      </c>
      <c r="H58" s="45">
        <v>0</v>
      </c>
      <c r="I58" s="45">
        <v>0</v>
      </c>
      <c r="J58" s="45">
        <v>0</v>
      </c>
      <c r="K58" s="45">
        <v>0</v>
      </c>
      <c r="L58" s="45">
        <v>0</v>
      </c>
      <c r="M58" s="45">
        <v>0</v>
      </c>
      <c r="N58" s="45">
        <v>0</v>
      </c>
      <c r="O58" s="45">
        <v>0</v>
      </c>
      <c r="P58" s="45">
        <v>0</v>
      </c>
      <c r="Q58" s="45">
        <v>1.2999999999999999E-5</v>
      </c>
      <c r="R58" s="45">
        <v>1.2999999999999999E-5</v>
      </c>
      <c r="S58" s="45">
        <v>1.2999999999999999E-5</v>
      </c>
      <c r="T58" s="45">
        <v>1.2999999999999999E-5</v>
      </c>
      <c r="U58" s="45">
        <v>1.2999999999999999E-5</v>
      </c>
      <c r="V58" s="45">
        <v>1.2999999999999999E-5</v>
      </c>
      <c r="W58" s="45">
        <v>1.2999999999999999E-5</v>
      </c>
      <c r="X58" s="45">
        <v>1.2999999999999999E-5</v>
      </c>
      <c r="Y58" s="45">
        <v>1.2999999999999999E-5</v>
      </c>
      <c r="Z58" s="45">
        <v>1.2999999999999999E-5</v>
      </c>
      <c r="AA58" s="45">
        <v>1.2999999999999999E-5</v>
      </c>
      <c r="AB58" s="45">
        <v>1.2999999999999999E-5</v>
      </c>
      <c r="AC58" s="45">
        <v>1.2999999999999999E-5</v>
      </c>
      <c r="AD58" s="45">
        <v>1.2999999999999999E-5</v>
      </c>
      <c r="AE58" s="45">
        <v>1.2999999999999999E-5</v>
      </c>
      <c r="AF58" s="45">
        <v>1.2999999999999999E-5</v>
      </c>
      <c r="AG58" s="45">
        <v>1.2999999999999999E-5</v>
      </c>
      <c r="AH58" s="45">
        <v>1.2999999999999999E-5</v>
      </c>
      <c r="AI58" s="45">
        <v>1.2999999999999999E-5</v>
      </c>
      <c r="AJ58" s="45">
        <v>1.2999999999999999E-5</v>
      </c>
      <c r="AK58" s="45">
        <v>1.2999999999999999E-5</v>
      </c>
      <c r="AL58" s="45">
        <v>1.2999999999999999E-5</v>
      </c>
      <c r="AM58" s="45">
        <v>1.2999999999999999E-5</v>
      </c>
      <c r="AN58" s="45">
        <v>1.2999999999999999E-5</v>
      </c>
      <c r="AO58" s="45">
        <v>1.2999999999999999E-5</v>
      </c>
      <c r="AP58" s="45">
        <v>6.6000000000000005E-5</v>
      </c>
      <c r="AQ58" s="45">
        <v>6.6000000000000005E-5</v>
      </c>
      <c r="AR58" s="45">
        <v>6.6000000000000005E-5</v>
      </c>
      <c r="AS58" s="45">
        <v>6.6000000000000005E-5</v>
      </c>
      <c r="AT58" s="45">
        <v>6.6000000000000005E-5</v>
      </c>
      <c r="AU58" s="45">
        <v>1.07E-4</v>
      </c>
      <c r="AV58" s="45">
        <v>1.07E-4</v>
      </c>
      <c r="AW58" s="45">
        <v>1.07E-4</v>
      </c>
      <c r="AX58" s="45">
        <v>1.07E-4</v>
      </c>
      <c r="AY58" s="45">
        <v>1.07E-4</v>
      </c>
      <c r="AZ58" s="45">
        <v>1.4100000000000001E-4</v>
      </c>
      <c r="BA58" s="45">
        <v>1.4100000000000001E-4</v>
      </c>
      <c r="BB58" s="45">
        <v>1.4100000000000001E-4</v>
      </c>
      <c r="BC58" s="45">
        <v>1.4100000000000001E-4</v>
      </c>
      <c r="BD58" s="45">
        <v>1.4100000000000001E-4</v>
      </c>
      <c r="BE58" s="45">
        <v>1.4200000000000001E-4</v>
      </c>
      <c r="BF58" s="45">
        <v>1.4200000000000001E-4</v>
      </c>
      <c r="BG58" s="45">
        <v>1.4200000000000001E-4</v>
      </c>
      <c r="BH58" s="45">
        <v>1.4200000000000001E-4</v>
      </c>
      <c r="BI58" s="45">
        <v>1.4200000000000001E-4</v>
      </c>
      <c r="BJ58" s="45">
        <v>1.3300000000000001E-4</v>
      </c>
      <c r="BK58" s="45">
        <v>1.3300000000000001E-4</v>
      </c>
      <c r="BL58" s="45">
        <v>1.3300000000000001E-4</v>
      </c>
      <c r="BM58" s="45">
        <v>1.3300000000000001E-4</v>
      </c>
      <c r="BN58" s="45">
        <v>1.3300000000000001E-4</v>
      </c>
      <c r="BO58" s="45">
        <v>1.3200000000000001E-4</v>
      </c>
      <c r="BP58" s="45">
        <v>1.3200000000000001E-4</v>
      </c>
      <c r="BQ58" s="45">
        <v>1.3200000000000001E-4</v>
      </c>
      <c r="BR58" s="45">
        <v>1.3200000000000001E-4</v>
      </c>
      <c r="BS58" s="45">
        <v>1.3200000000000001E-4</v>
      </c>
      <c r="BT58" s="45">
        <v>1.5699999999999999E-4</v>
      </c>
      <c r="BU58" s="45">
        <v>1.5699999999999999E-4</v>
      </c>
      <c r="BV58" s="45">
        <v>1.5699999999999999E-4</v>
      </c>
      <c r="BW58" s="45">
        <v>1.5699999999999999E-4</v>
      </c>
      <c r="BX58" s="45">
        <v>1.5699999999999999E-4</v>
      </c>
      <c r="BY58" s="45">
        <v>2.3800000000000001E-4</v>
      </c>
      <c r="BZ58" s="45">
        <v>2.3800000000000001E-4</v>
      </c>
      <c r="CA58" s="45">
        <v>2.3800000000000001E-4</v>
      </c>
      <c r="CB58" s="45">
        <v>2.3800000000000001E-4</v>
      </c>
      <c r="CC58" s="45">
        <v>2.3800000000000001E-4</v>
      </c>
      <c r="CD58" s="45">
        <v>2.3800000000000001E-4</v>
      </c>
      <c r="CE58" s="45">
        <v>2.3800000000000001E-4</v>
      </c>
      <c r="CF58" s="45">
        <v>2.3800000000000001E-4</v>
      </c>
      <c r="CG58" s="45">
        <v>2.3800000000000001E-4</v>
      </c>
      <c r="CH58" s="45">
        <v>2.3800000000000001E-4</v>
      </c>
      <c r="CI58" s="45">
        <v>2.3800000000000001E-4</v>
      </c>
      <c r="CJ58" s="45">
        <v>2.3800000000000001E-4</v>
      </c>
      <c r="CK58" s="45">
        <v>2.3800000000000001E-4</v>
      </c>
      <c r="CL58" s="45">
        <v>2.3800000000000001E-4</v>
      </c>
      <c r="CM58" s="45">
        <v>2.3800000000000001E-4</v>
      </c>
      <c r="CN58" s="45">
        <v>2.3800000000000001E-4</v>
      </c>
      <c r="CO58" s="45">
        <v>2.3800000000000001E-4</v>
      </c>
      <c r="CP58" s="45">
        <v>2.3800000000000001E-4</v>
      </c>
      <c r="CQ58" s="45">
        <v>2.3800000000000001E-4</v>
      </c>
      <c r="CR58" s="45">
        <v>2.3800000000000001E-4</v>
      </c>
      <c r="CS58" s="45">
        <v>2.3800000000000001E-4</v>
      </c>
      <c r="CT58" s="45">
        <v>2.3800000000000001E-4</v>
      </c>
      <c r="CU58" s="45">
        <v>2.3800000000000001E-4</v>
      </c>
      <c r="CV58" s="45">
        <v>2.3800000000000001E-4</v>
      </c>
      <c r="CW58" s="45">
        <v>2.3800000000000001E-4</v>
      </c>
      <c r="CX58" s="45">
        <v>2.3800000000000001E-4</v>
      </c>
    </row>
    <row r="59" spans="1:102" ht="14.25" customHeight="1" x14ac:dyDescent="0.3">
      <c r="A59" s="45" t="s">
        <v>236</v>
      </c>
      <c r="B59" s="45">
        <v>0</v>
      </c>
      <c r="C59" s="45">
        <v>0</v>
      </c>
      <c r="D59" s="45">
        <v>0</v>
      </c>
      <c r="E59" s="45">
        <v>0</v>
      </c>
      <c r="F59" s="45">
        <v>0</v>
      </c>
      <c r="G59" s="45">
        <v>0</v>
      </c>
      <c r="H59" s="45">
        <v>0</v>
      </c>
      <c r="I59" s="45">
        <v>0</v>
      </c>
      <c r="J59" s="45">
        <v>0</v>
      </c>
      <c r="K59" s="45">
        <v>0</v>
      </c>
      <c r="L59" s="45">
        <v>0</v>
      </c>
      <c r="M59" s="45">
        <v>0</v>
      </c>
      <c r="N59" s="45">
        <v>0</v>
      </c>
      <c r="O59" s="45">
        <v>0</v>
      </c>
      <c r="P59" s="45">
        <v>0</v>
      </c>
      <c r="Q59" s="45">
        <v>2.0999999999999999E-5</v>
      </c>
      <c r="R59" s="45">
        <v>2.0999999999999999E-5</v>
      </c>
      <c r="S59" s="45">
        <v>2.0999999999999999E-5</v>
      </c>
      <c r="T59" s="45">
        <v>2.0999999999999999E-5</v>
      </c>
      <c r="U59" s="45">
        <v>2.0999999999999999E-5</v>
      </c>
      <c r="V59" s="45">
        <v>2.0999999999999999E-5</v>
      </c>
      <c r="W59" s="45">
        <v>2.0999999999999999E-5</v>
      </c>
      <c r="X59" s="45">
        <v>2.0999999999999999E-5</v>
      </c>
      <c r="Y59" s="45">
        <v>2.0999999999999999E-5</v>
      </c>
      <c r="Z59" s="45">
        <v>2.0999999999999999E-5</v>
      </c>
      <c r="AA59" s="45">
        <v>2.0999999999999999E-5</v>
      </c>
      <c r="AB59" s="45">
        <v>2.0999999999999999E-5</v>
      </c>
      <c r="AC59" s="45">
        <v>2.0999999999999999E-5</v>
      </c>
      <c r="AD59" s="45">
        <v>2.0999999999999999E-5</v>
      </c>
      <c r="AE59" s="45">
        <v>2.0999999999999999E-5</v>
      </c>
      <c r="AF59" s="45">
        <v>2.0999999999999999E-5</v>
      </c>
      <c r="AG59" s="45">
        <v>2.0999999999999999E-5</v>
      </c>
      <c r="AH59" s="45">
        <v>2.0999999999999999E-5</v>
      </c>
      <c r="AI59" s="45">
        <v>2.0999999999999999E-5</v>
      </c>
      <c r="AJ59" s="45">
        <v>2.0999999999999999E-5</v>
      </c>
      <c r="AK59" s="45">
        <v>2.0999999999999999E-5</v>
      </c>
      <c r="AL59" s="45">
        <v>2.0999999999999999E-5</v>
      </c>
      <c r="AM59" s="45">
        <v>2.0999999999999999E-5</v>
      </c>
      <c r="AN59" s="45">
        <v>2.0999999999999999E-5</v>
      </c>
      <c r="AO59" s="45">
        <v>2.0999999999999999E-5</v>
      </c>
      <c r="AP59" s="45">
        <v>2.0000000000000001E-4</v>
      </c>
      <c r="AQ59" s="45">
        <v>2.0000000000000001E-4</v>
      </c>
      <c r="AR59" s="45">
        <v>2.0000000000000001E-4</v>
      </c>
      <c r="AS59" s="45">
        <v>2.0000000000000001E-4</v>
      </c>
      <c r="AT59" s="45">
        <v>2.0000000000000001E-4</v>
      </c>
      <c r="AU59" s="45">
        <v>3.5100000000000002E-4</v>
      </c>
      <c r="AV59" s="45">
        <v>3.5100000000000002E-4</v>
      </c>
      <c r="AW59" s="45">
        <v>3.5100000000000002E-4</v>
      </c>
      <c r="AX59" s="45">
        <v>3.5100000000000002E-4</v>
      </c>
      <c r="AY59" s="45">
        <v>3.5100000000000002E-4</v>
      </c>
      <c r="AZ59" s="45">
        <v>5.2400000000000005E-4</v>
      </c>
      <c r="BA59" s="45">
        <v>5.2400000000000005E-4</v>
      </c>
      <c r="BB59" s="45">
        <v>5.2400000000000005E-4</v>
      </c>
      <c r="BC59" s="45">
        <v>5.2400000000000005E-4</v>
      </c>
      <c r="BD59" s="45">
        <v>5.2400000000000005E-4</v>
      </c>
      <c r="BE59" s="45">
        <v>6.8400000000000004E-4</v>
      </c>
      <c r="BF59" s="45">
        <v>6.8400000000000004E-4</v>
      </c>
      <c r="BG59" s="45">
        <v>6.8400000000000004E-4</v>
      </c>
      <c r="BH59" s="45">
        <v>6.8400000000000004E-4</v>
      </c>
      <c r="BI59" s="45">
        <v>6.8400000000000004E-4</v>
      </c>
      <c r="BJ59" s="45">
        <v>7.9699999999999997E-4</v>
      </c>
      <c r="BK59" s="45">
        <v>7.9699999999999997E-4</v>
      </c>
      <c r="BL59" s="45">
        <v>7.9699999999999997E-4</v>
      </c>
      <c r="BM59" s="45">
        <v>7.9699999999999997E-4</v>
      </c>
      <c r="BN59" s="45">
        <v>7.9699999999999997E-4</v>
      </c>
      <c r="BO59" s="45">
        <v>8.4599999999999996E-4</v>
      </c>
      <c r="BP59" s="45">
        <v>8.4599999999999996E-4</v>
      </c>
      <c r="BQ59" s="45">
        <v>8.4599999999999996E-4</v>
      </c>
      <c r="BR59" s="45">
        <v>8.4599999999999996E-4</v>
      </c>
      <c r="BS59" s="45">
        <v>8.4599999999999996E-4</v>
      </c>
      <c r="BT59" s="45">
        <v>8.3600000000000005E-4</v>
      </c>
      <c r="BU59" s="45">
        <v>8.3600000000000005E-4</v>
      </c>
      <c r="BV59" s="45">
        <v>8.3600000000000005E-4</v>
      </c>
      <c r="BW59" s="45">
        <v>8.3600000000000005E-4</v>
      </c>
      <c r="BX59" s="45">
        <v>8.3600000000000005E-4</v>
      </c>
      <c r="BY59" s="45">
        <v>7.6800000000000002E-4</v>
      </c>
      <c r="BZ59" s="45">
        <v>7.6800000000000002E-4</v>
      </c>
      <c r="CA59" s="45">
        <v>7.6800000000000002E-4</v>
      </c>
      <c r="CB59" s="45">
        <v>7.6800000000000002E-4</v>
      </c>
      <c r="CC59" s="45">
        <v>7.6800000000000002E-4</v>
      </c>
      <c r="CD59" s="45">
        <v>7.6800000000000002E-4</v>
      </c>
      <c r="CE59" s="45">
        <v>7.6800000000000002E-4</v>
      </c>
      <c r="CF59" s="45">
        <v>7.6800000000000002E-4</v>
      </c>
      <c r="CG59" s="45">
        <v>7.6800000000000002E-4</v>
      </c>
      <c r="CH59" s="45">
        <v>7.6800000000000002E-4</v>
      </c>
      <c r="CI59" s="45">
        <v>7.6800000000000002E-4</v>
      </c>
      <c r="CJ59" s="45">
        <v>7.6800000000000002E-4</v>
      </c>
      <c r="CK59" s="45">
        <v>7.6800000000000002E-4</v>
      </c>
      <c r="CL59" s="45">
        <v>7.6800000000000002E-4</v>
      </c>
      <c r="CM59" s="45">
        <v>7.6800000000000002E-4</v>
      </c>
      <c r="CN59" s="45">
        <v>7.6800000000000002E-4</v>
      </c>
      <c r="CO59" s="45">
        <v>7.6800000000000002E-4</v>
      </c>
      <c r="CP59" s="45">
        <v>7.6800000000000002E-4</v>
      </c>
      <c r="CQ59" s="45">
        <v>7.6800000000000002E-4</v>
      </c>
      <c r="CR59" s="45">
        <v>7.6800000000000002E-4</v>
      </c>
      <c r="CS59" s="45">
        <v>7.6800000000000002E-4</v>
      </c>
      <c r="CT59" s="45">
        <v>7.6800000000000002E-4</v>
      </c>
      <c r="CU59" s="45">
        <v>7.6800000000000002E-4</v>
      </c>
      <c r="CV59" s="45">
        <v>7.6800000000000002E-4</v>
      </c>
      <c r="CW59" s="45">
        <v>7.6800000000000002E-4</v>
      </c>
      <c r="CX59" s="45">
        <v>7.6800000000000002E-4</v>
      </c>
    </row>
    <row r="60" spans="1:102" ht="14.25" customHeight="1" x14ac:dyDescent="0.3">
      <c r="A60" s="45" t="s">
        <v>238</v>
      </c>
      <c r="B60" s="45">
        <v>0</v>
      </c>
      <c r="C60" s="45">
        <v>0</v>
      </c>
      <c r="D60" s="45">
        <v>0</v>
      </c>
      <c r="E60" s="45">
        <v>0</v>
      </c>
      <c r="F60" s="45">
        <v>0</v>
      </c>
      <c r="G60" s="45">
        <v>0</v>
      </c>
      <c r="H60" s="45">
        <v>0</v>
      </c>
      <c r="I60" s="45">
        <v>0</v>
      </c>
      <c r="J60" s="45">
        <v>0</v>
      </c>
      <c r="K60" s="45">
        <v>0</v>
      </c>
      <c r="L60" s="45">
        <v>0</v>
      </c>
      <c r="M60" s="45">
        <v>0</v>
      </c>
      <c r="N60" s="45">
        <v>0</v>
      </c>
      <c r="O60" s="45">
        <v>0</v>
      </c>
      <c r="P60" s="45">
        <v>0</v>
      </c>
      <c r="Q60" s="45">
        <v>2.9E-5</v>
      </c>
      <c r="R60" s="45">
        <v>2.9E-5</v>
      </c>
      <c r="S60" s="45">
        <v>2.9E-5</v>
      </c>
      <c r="T60" s="45">
        <v>2.9E-5</v>
      </c>
      <c r="U60" s="45">
        <v>2.9E-5</v>
      </c>
      <c r="V60" s="45">
        <v>2.9E-5</v>
      </c>
      <c r="W60" s="45">
        <v>2.9E-5</v>
      </c>
      <c r="X60" s="45">
        <v>2.9E-5</v>
      </c>
      <c r="Y60" s="45">
        <v>2.9E-5</v>
      </c>
      <c r="Z60" s="45">
        <v>2.9E-5</v>
      </c>
      <c r="AA60" s="45">
        <v>2.9E-5</v>
      </c>
      <c r="AB60" s="45">
        <v>2.9E-5</v>
      </c>
      <c r="AC60" s="45">
        <v>2.9E-5</v>
      </c>
      <c r="AD60" s="45">
        <v>2.9E-5</v>
      </c>
      <c r="AE60" s="45">
        <v>2.9E-5</v>
      </c>
      <c r="AF60" s="45">
        <v>2.9E-5</v>
      </c>
      <c r="AG60" s="45">
        <v>2.9E-5</v>
      </c>
      <c r="AH60" s="45">
        <v>2.9E-5</v>
      </c>
      <c r="AI60" s="45">
        <v>2.9E-5</v>
      </c>
      <c r="AJ60" s="45">
        <v>2.9E-5</v>
      </c>
      <c r="AK60" s="45">
        <v>2.9E-5</v>
      </c>
      <c r="AL60" s="45">
        <v>2.9E-5</v>
      </c>
      <c r="AM60" s="45">
        <v>2.9E-5</v>
      </c>
      <c r="AN60" s="45">
        <v>2.9E-5</v>
      </c>
      <c r="AO60" s="45">
        <v>2.9E-5</v>
      </c>
      <c r="AP60" s="45">
        <v>3.5199999999999999E-4</v>
      </c>
      <c r="AQ60" s="45">
        <v>3.5199999999999999E-4</v>
      </c>
      <c r="AR60" s="45">
        <v>3.5199999999999999E-4</v>
      </c>
      <c r="AS60" s="45">
        <v>3.5199999999999999E-4</v>
      </c>
      <c r="AT60" s="45">
        <v>3.5199999999999999E-4</v>
      </c>
      <c r="AU60" s="45">
        <v>3.0800000000000001E-4</v>
      </c>
      <c r="AV60" s="45">
        <v>3.0800000000000001E-4</v>
      </c>
      <c r="AW60" s="45">
        <v>3.0800000000000001E-4</v>
      </c>
      <c r="AX60" s="45">
        <v>3.0800000000000001E-4</v>
      </c>
      <c r="AY60" s="45">
        <v>3.0800000000000001E-4</v>
      </c>
      <c r="AZ60" s="45">
        <v>6.2699999999999995E-4</v>
      </c>
      <c r="BA60" s="45">
        <v>6.2699999999999995E-4</v>
      </c>
      <c r="BB60" s="45">
        <v>6.2699999999999995E-4</v>
      </c>
      <c r="BC60" s="45">
        <v>6.2699999999999995E-4</v>
      </c>
      <c r="BD60" s="45">
        <v>6.2699999999999995E-4</v>
      </c>
      <c r="BE60" s="45">
        <v>4.3199999999999998E-4</v>
      </c>
      <c r="BF60" s="45">
        <v>4.3199999999999998E-4</v>
      </c>
      <c r="BG60" s="45">
        <v>4.3199999999999998E-4</v>
      </c>
      <c r="BH60" s="45">
        <v>4.3199999999999998E-4</v>
      </c>
      <c r="BI60" s="45">
        <v>4.3199999999999998E-4</v>
      </c>
      <c r="BJ60" s="45">
        <v>7.8600000000000002E-4</v>
      </c>
      <c r="BK60" s="45">
        <v>7.8600000000000002E-4</v>
      </c>
      <c r="BL60" s="45">
        <v>7.8600000000000002E-4</v>
      </c>
      <c r="BM60" s="45">
        <v>7.8600000000000002E-4</v>
      </c>
      <c r="BN60" s="45">
        <v>7.8600000000000002E-4</v>
      </c>
      <c r="BO60" s="45">
        <v>1.3010000000000001E-3</v>
      </c>
      <c r="BP60" s="45">
        <v>1.3010000000000001E-3</v>
      </c>
      <c r="BQ60" s="45">
        <v>1.3010000000000001E-3</v>
      </c>
      <c r="BR60" s="45">
        <v>1.3010000000000001E-3</v>
      </c>
      <c r="BS60" s="45">
        <v>1.3010000000000001E-3</v>
      </c>
      <c r="BT60" s="45">
        <v>1.4120000000000001E-3</v>
      </c>
      <c r="BU60" s="45">
        <v>1.4120000000000001E-3</v>
      </c>
      <c r="BV60" s="45">
        <v>1.4120000000000001E-3</v>
      </c>
      <c r="BW60" s="45">
        <v>1.4120000000000001E-3</v>
      </c>
      <c r="BX60" s="45">
        <v>1.4120000000000001E-3</v>
      </c>
      <c r="BY60" s="45">
        <v>5.8100000000000003E-4</v>
      </c>
      <c r="BZ60" s="45">
        <v>5.8100000000000003E-4</v>
      </c>
      <c r="CA60" s="45">
        <v>5.8100000000000003E-4</v>
      </c>
      <c r="CB60" s="45">
        <v>5.8100000000000003E-4</v>
      </c>
      <c r="CC60" s="45">
        <v>5.8100000000000003E-4</v>
      </c>
      <c r="CD60" s="45">
        <v>5.8100000000000003E-4</v>
      </c>
      <c r="CE60" s="45">
        <v>5.8100000000000003E-4</v>
      </c>
      <c r="CF60" s="45">
        <v>5.8100000000000003E-4</v>
      </c>
      <c r="CG60" s="45">
        <v>5.8100000000000003E-4</v>
      </c>
      <c r="CH60" s="45">
        <v>5.8100000000000003E-4</v>
      </c>
      <c r="CI60" s="45">
        <v>5.8100000000000003E-4</v>
      </c>
      <c r="CJ60" s="45">
        <v>5.8100000000000003E-4</v>
      </c>
      <c r="CK60" s="45">
        <v>5.8100000000000003E-4</v>
      </c>
      <c r="CL60" s="45">
        <v>5.8100000000000003E-4</v>
      </c>
      <c r="CM60" s="45">
        <v>5.8100000000000003E-4</v>
      </c>
      <c r="CN60" s="45">
        <v>5.8100000000000003E-4</v>
      </c>
      <c r="CO60" s="45">
        <v>5.8100000000000003E-4</v>
      </c>
      <c r="CP60" s="45">
        <v>5.8100000000000003E-4</v>
      </c>
      <c r="CQ60" s="45">
        <v>5.8100000000000003E-4</v>
      </c>
      <c r="CR60" s="45">
        <v>5.8100000000000003E-4</v>
      </c>
      <c r="CS60" s="45">
        <v>5.8100000000000003E-4</v>
      </c>
      <c r="CT60" s="45">
        <v>5.8100000000000003E-4</v>
      </c>
      <c r="CU60" s="45">
        <v>5.8100000000000003E-4</v>
      </c>
      <c r="CV60" s="45">
        <v>5.8100000000000003E-4</v>
      </c>
      <c r="CW60" s="45">
        <v>5.8100000000000003E-4</v>
      </c>
      <c r="CX60" s="45">
        <v>5.8100000000000003E-4</v>
      </c>
    </row>
    <row r="61" spans="1:102" ht="14.25" customHeight="1" x14ac:dyDescent="0.3">
      <c r="A61" s="45" t="s">
        <v>240</v>
      </c>
      <c r="B61" s="45">
        <v>0</v>
      </c>
      <c r="C61" s="45">
        <v>0</v>
      </c>
      <c r="D61" s="45">
        <v>0</v>
      </c>
      <c r="E61" s="45">
        <v>0</v>
      </c>
      <c r="F61" s="45">
        <v>0</v>
      </c>
      <c r="G61" s="45">
        <v>0</v>
      </c>
      <c r="H61" s="45">
        <v>0</v>
      </c>
      <c r="I61" s="45">
        <v>0</v>
      </c>
      <c r="J61" s="45">
        <v>0</v>
      </c>
      <c r="K61" s="45">
        <v>0</v>
      </c>
      <c r="L61" s="45">
        <v>0</v>
      </c>
      <c r="M61" s="45">
        <v>0</v>
      </c>
      <c r="N61" s="45">
        <v>0</v>
      </c>
      <c r="O61" s="45">
        <v>0</v>
      </c>
      <c r="P61" s="45">
        <v>0</v>
      </c>
      <c r="Q61" s="45">
        <v>6.0000000000000002E-6</v>
      </c>
      <c r="R61" s="45">
        <v>6.0000000000000002E-6</v>
      </c>
      <c r="S61" s="45">
        <v>6.0000000000000002E-6</v>
      </c>
      <c r="T61" s="45">
        <v>6.0000000000000002E-6</v>
      </c>
      <c r="U61" s="45">
        <v>6.0000000000000002E-6</v>
      </c>
      <c r="V61" s="45">
        <v>6.0000000000000002E-6</v>
      </c>
      <c r="W61" s="45">
        <v>6.0000000000000002E-6</v>
      </c>
      <c r="X61" s="45">
        <v>6.0000000000000002E-6</v>
      </c>
      <c r="Y61" s="45">
        <v>6.0000000000000002E-6</v>
      </c>
      <c r="Z61" s="45">
        <v>6.0000000000000002E-6</v>
      </c>
      <c r="AA61" s="45">
        <v>6.0000000000000002E-6</v>
      </c>
      <c r="AB61" s="45">
        <v>6.0000000000000002E-6</v>
      </c>
      <c r="AC61" s="45">
        <v>6.0000000000000002E-6</v>
      </c>
      <c r="AD61" s="45">
        <v>6.0000000000000002E-6</v>
      </c>
      <c r="AE61" s="45">
        <v>6.0000000000000002E-6</v>
      </c>
      <c r="AF61" s="45">
        <v>6.0000000000000002E-6</v>
      </c>
      <c r="AG61" s="45">
        <v>6.0000000000000002E-6</v>
      </c>
      <c r="AH61" s="45">
        <v>6.0000000000000002E-6</v>
      </c>
      <c r="AI61" s="45">
        <v>6.0000000000000002E-6</v>
      </c>
      <c r="AJ61" s="45">
        <v>6.0000000000000002E-6</v>
      </c>
      <c r="AK61" s="45">
        <v>6.0000000000000002E-6</v>
      </c>
      <c r="AL61" s="45">
        <v>6.0000000000000002E-6</v>
      </c>
      <c r="AM61" s="45">
        <v>6.0000000000000002E-6</v>
      </c>
      <c r="AN61" s="45">
        <v>6.0000000000000002E-6</v>
      </c>
      <c r="AO61" s="45">
        <v>6.0000000000000002E-6</v>
      </c>
      <c r="AP61" s="45">
        <v>1.8E-5</v>
      </c>
      <c r="AQ61" s="45">
        <v>1.8E-5</v>
      </c>
      <c r="AR61" s="45">
        <v>1.8E-5</v>
      </c>
      <c r="AS61" s="45">
        <v>1.8E-5</v>
      </c>
      <c r="AT61" s="45">
        <v>1.8E-5</v>
      </c>
      <c r="AU61" s="45">
        <v>1.5999999999999999E-5</v>
      </c>
      <c r="AV61" s="45">
        <v>1.5999999999999999E-5</v>
      </c>
      <c r="AW61" s="45">
        <v>1.5999999999999999E-5</v>
      </c>
      <c r="AX61" s="45">
        <v>1.5999999999999999E-5</v>
      </c>
      <c r="AY61" s="45">
        <v>1.5999999999999999E-5</v>
      </c>
      <c r="AZ61" s="45">
        <v>2.0999999999999999E-5</v>
      </c>
      <c r="BA61" s="45">
        <v>2.0999999999999999E-5</v>
      </c>
      <c r="BB61" s="45">
        <v>2.0999999999999999E-5</v>
      </c>
      <c r="BC61" s="45">
        <v>2.0999999999999999E-5</v>
      </c>
      <c r="BD61" s="45">
        <v>2.0999999999999999E-5</v>
      </c>
      <c r="BE61" s="45">
        <v>2.0999999999999999E-5</v>
      </c>
      <c r="BF61" s="45">
        <v>2.0999999999999999E-5</v>
      </c>
      <c r="BG61" s="45">
        <v>2.0999999999999999E-5</v>
      </c>
      <c r="BH61" s="45">
        <v>2.0999999999999999E-5</v>
      </c>
      <c r="BI61" s="45">
        <v>2.0999999999999999E-5</v>
      </c>
      <c r="BJ61" s="45">
        <v>2.4000000000000001E-5</v>
      </c>
      <c r="BK61" s="45">
        <v>2.4000000000000001E-5</v>
      </c>
      <c r="BL61" s="45">
        <v>2.4000000000000001E-5</v>
      </c>
      <c r="BM61" s="45">
        <v>2.4000000000000001E-5</v>
      </c>
      <c r="BN61" s="45">
        <v>2.4000000000000001E-5</v>
      </c>
      <c r="BO61" s="45">
        <v>2.4000000000000001E-5</v>
      </c>
      <c r="BP61" s="45">
        <v>2.4000000000000001E-5</v>
      </c>
      <c r="BQ61" s="45">
        <v>2.4000000000000001E-5</v>
      </c>
      <c r="BR61" s="45">
        <v>2.4000000000000001E-5</v>
      </c>
      <c r="BS61" s="45">
        <v>2.4000000000000001E-5</v>
      </c>
      <c r="BT61" s="45">
        <v>4.1E-5</v>
      </c>
      <c r="BU61" s="45">
        <v>4.1E-5</v>
      </c>
      <c r="BV61" s="45">
        <v>4.1E-5</v>
      </c>
      <c r="BW61" s="45">
        <v>4.1E-5</v>
      </c>
      <c r="BX61" s="45">
        <v>4.1E-5</v>
      </c>
      <c r="BY61" s="45">
        <v>6.9999999999999994E-5</v>
      </c>
      <c r="BZ61" s="45">
        <v>6.9999999999999994E-5</v>
      </c>
      <c r="CA61" s="45">
        <v>6.9999999999999994E-5</v>
      </c>
      <c r="CB61" s="45">
        <v>6.9999999999999994E-5</v>
      </c>
      <c r="CC61" s="45">
        <v>6.9999999999999994E-5</v>
      </c>
      <c r="CD61" s="45">
        <v>6.9999999999999994E-5</v>
      </c>
      <c r="CE61" s="45">
        <v>6.9999999999999994E-5</v>
      </c>
      <c r="CF61" s="45">
        <v>6.9999999999999994E-5</v>
      </c>
      <c r="CG61" s="45">
        <v>6.9999999999999994E-5</v>
      </c>
      <c r="CH61" s="45">
        <v>6.9999999999999994E-5</v>
      </c>
      <c r="CI61" s="45">
        <v>6.9999999999999994E-5</v>
      </c>
      <c r="CJ61" s="45">
        <v>6.9999999999999994E-5</v>
      </c>
      <c r="CK61" s="45">
        <v>6.9999999999999994E-5</v>
      </c>
      <c r="CL61" s="45">
        <v>6.9999999999999994E-5</v>
      </c>
      <c r="CM61" s="45">
        <v>6.9999999999999994E-5</v>
      </c>
      <c r="CN61" s="45">
        <v>6.9999999999999994E-5</v>
      </c>
      <c r="CO61" s="45">
        <v>6.9999999999999994E-5</v>
      </c>
      <c r="CP61" s="45">
        <v>6.9999999999999994E-5</v>
      </c>
      <c r="CQ61" s="45">
        <v>6.9999999999999994E-5</v>
      </c>
      <c r="CR61" s="45">
        <v>6.9999999999999994E-5</v>
      </c>
      <c r="CS61" s="45">
        <v>6.9999999999999994E-5</v>
      </c>
      <c r="CT61" s="45">
        <v>6.9999999999999994E-5</v>
      </c>
      <c r="CU61" s="45">
        <v>6.9999999999999994E-5</v>
      </c>
      <c r="CV61" s="45">
        <v>6.9999999999999994E-5</v>
      </c>
      <c r="CW61" s="45">
        <v>6.9999999999999994E-5</v>
      </c>
      <c r="CX61" s="45">
        <v>6.9999999999999994E-5</v>
      </c>
    </row>
    <row r="62" spans="1:102" ht="14.25" customHeight="1" x14ac:dyDescent="0.3">
      <c r="A62" s="45" t="s">
        <v>242</v>
      </c>
      <c r="B62" s="45">
        <v>0</v>
      </c>
      <c r="C62" s="45">
        <v>0</v>
      </c>
      <c r="D62" s="45">
        <v>0</v>
      </c>
      <c r="E62" s="45">
        <v>0</v>
      </c>
      <c r="F62" s="45">
        <v>0</v>
      </c>
      <c r="G62" s="45">
        <v>0</v>
      </c>
      <c r="H62" s="45">
        <v>0</v>
      </c>
      <c r="I62" s="45">
        <v>0</v>
      </c>
      <c r="J62" s="45">
        <v>0</v>
      </c>
      <c r="K62" s="45">
        <v>0</v>
      </c>
      <c r="L62" s="45">
        <v>0</v>
      </c>
      <c r="M62" s="45">
        <v>0</v>
      </c>
      <c r="N62" s="45">
        <v>0</v>
      </c>
      <c r="O62" s="45">
        <v>0</v>
      </c>
      <c r="P62" s="45">
        <v>0</v>
      </c>
      <c r="Q62" s="45">
        <v>6.0000000000000002E-6</v>
      </c>
      <c r="R62" s="45">
        <v>6.0000000000000002E-6</v>
      </c>
      <c r="S62" s="45">
        <v>6.0000000000000002E-6</v>
      </c>
      <c r="T62" s="45">
        <v>6.0000000000000002E-6</v>
      </c>
      <c r="U62" s="45">
        <v>6.0000000000000002E-6</v>
      </c>
      <c r="V62" s="45">
        <v>6.0000000000000002E-6</v>
      </c>
      <c r="W62" s="45">
        <v>6.0000000000000002E-6</v>
      </c>
      <c r="X62" s="45">
        <v>6.0000000000000002E-6</v>
      </c>
      <c r="Y62" s="45">
        <v>6.0000000000000002E-6</v>
      </c>
      <c r="Z62" s="45">
        <v>6.0000000000000002E-6</v>
      </c>
      <c r="AA62" s="45">
        <v>6.0000000000000002E-6</v>
      </c>
      <c r="AB62" s="45">
        <v>6.0000000000000002E-6</v>
      </c>
      <c r="AC62" s="45">
        <v>6.0000000000000002E-6</v>
      </c>
      <c r="AD62" s="45">
        <v>6.0000000000000002E-6</v>
      </c>
      <c r="AE62" s="45">
        <v>6.0000000000000002E-6</v>
      </c>
      <c r="AF62" s="45">
        <v>6.0000000000000002E-6</v>
      </c>
      <c r="AG62" s="45">
        <v>6.0000000000000002E-6</v>
      </c>
      <c r="AH62" s="45">
        <v>6.0000000000000002E-6</v>
      </c>
      <c r="AI62" s="45">
        <v>6.0000000000000002E-6</v>
      </c>
      <c r="AJ62" s="45">
        <v>6.0000000000000002E-6</v>
      </c>
      <c r="AK62" s="45">
        <v>6.0000000000000002E-6</v>
      </c>
      <c r="AL62" s="45">
        <v>6.0000000000000002E-6</v>
      </c>
      <c r="AM62" s="45">
        <v>6.0000000000000002E-6</v>
      </c>
      <c r="AN62" s="45">
        <v>6.0000000000000002E-6</v>
      </c>
      <c r="AO62" s="45">
        <v>6.0000000000000002E-6</v>
      </c>
      <c r="AP62" s="45">
        <v>3.1999999999999999E-5</v>
      </c>
      <c r="AQ62" s="45">
        <v>3.1999999999999999E-5</v>
      </c>
      <c r="AR62" s="45">
        <v>3.1999999999999999E-5</v>
      </c>
      <c r="AS62" s="45">
        <v>3.1999999999999999E-5</v>
      </c>
      <c r="AT62" s="45">
        <v>3.1999999999999999E-5</v>
      </c>
      <c r="AU62" s="45">
        <v>4.3000000000000002E-5</v>
      </c>
      <c r="AV62" s="45">
        <v>4.3000000000000002E-5</v>
      </c>
      <c r="AW62" s="45">
        <v>4.3000000000000002E-5</v>
      </c>
      <c r="AX62" s="45">
        <v>4.3000000000000002E-5</v>
      </c>
      <c r="AY62" s="45">
        <v>4.3000000000000002E-5</v>
      </c>
      <c r="AZ62" s="45">
        <v>5.3000000000000001E-5</v>
      </c>
      <c r="BA62" s="45">
        <v>5.3000000000000001E-5</v>
      </c>
      <c r="BB62" s="45">
        <v>5.3000000000000001E-5</v>
      </c>
      <c r="BC62" s="45">
        <v>5.3000000000000001E-5</v>
      </c>
      <c r="BD62" s="45">
        <v>5.3000000000000001E-5</v>
      </c>
      <c r="BE62" s="45">
        <v>5.5000000000000002E-5</v>
      </c>
      <c r="BF62" s="45">
        <v>5.5000000000000002E-5</v>
      </c>
      <c r="BG62" s="45">
        <v>5.5000000000000002E-5</v>
      </c>
      <c r="BH62" s="45">
        <v>5.5000000000000002E-5</v>
      </c>
      <c r="BI62" s="45">
        <v>5.5000000000000002E-5</v>
      </c>
      <c r="BJ62" s="45">
        <v>5.0000000000000002E-5</v>
      </c>
      <c r="BK62" s="45">
        <v>5.0000000000000002E-5</v>
      </c>
      <c r="BL62" s="45">
        <v>5.0000000000000002E-5</v>
      </c>
      <c r="BM62" s="45">
        <v>5.0000000000000002E-5</v>
      </c>
      <c r="BN62" s="45">
        <v>5.0000000000000002E-5</v>
      </c>
      <c r="BO62" s="45">
        <v>5.3999999999999998E-5</v>
      </c>
      <c r="BP62" s="45">
        <v>5.3999999999999998E-5</v>
      </c>
      <c r="BQ62" s="45">
        <v>5.3999999999999998E-5</v>
      </c>
      <c r="BR62" s="45">
        <v>5.3999999999999998E-5</v>
      </c>
      <c r="BS62" s="45">
        <v>5.3999999999999998E-5</v>
      </c>
      <c r="BT62" s="45">
        <v>6.8999999999999997E-5</v>
      </c>
      <c r="BU62" s="45">
        <v>6.8999999999999997E-5</v>
      </c>
      <c r="BV62" s="45">
        <v>6.8999999999999997E-5</v>
      </c>
      <c r="BW62" s="45">
        <v>6.8999999999999997E-5</v>
      </c>
      <c r="BX62" s="45">
        <v>6.8999999999999997E-5</v>
      </c>
      <c r="BY62" s="45">
        <v>1.25E-4</v>
      </c>
      <c r="BZ62" s="45">
        <v>1.25E-4</v>
      </c>
      <c r="CA62" s="45">
        <v>1.25E-4</v>
      </c>
      <c r="CB62" s="45">
        <v>1.25E-4</v>
      </c>
      <c r="CC62" s="45">
        <v>1.25E-4</v>
      </c>
      <c r="CD62" s="45">
        <v>1.25E-4</v>
      </c>
      <c r="CE62" s="45">
        <v>1.25E-4</v>
      </c>
      <c r="CF62" s="45">
        <v>1.25E-4</v>
      </c>
      <c r="CG62" s="45">
        <v>1.25E-4</v>
      </c>
      <c r="CH62" s="45">
        <v>1.25E-4</v>
      </c>
      <c r="CI62" s="45">
        <v>1.25E-4</v>
      </c>
      <c r="CJ62" s="45">
        <v>1.25E-4</v>
      </c>
      <c r="CK62" s="45">
        <v>1.25E-4</v>
      </c>
      <c r="CL62" s="45">
        <v>1.25E-4</v>
      </c>
      <c r="CM62" s="45">
        <v>1.25E-4</v>
      </c>
      <c r="CN62" s="45">
        <v>1.25E-4</v>
      </c>
      <c r="CO62" s="45">
        <v>1.25E-4</v>
      </c>
      <c r="CP62" s="45">
        <v>1.25E-4</v>
      </c>
      <c r="CQ62" s="45">
        <v>1.25E-4</v>
      </c>
      <c r="CR62" s="45">
        <v>1.25E-4</v>
      </c>
      <c r="CS62" s="45">
        <v>1.25E-4</v>
      </c>
      <c r="CT62" s="45">
        <v>1.25E-4</v>
      </c>
      <c r="CU62" s="45">
        <v>1.25E-4</v>
      </c>
      <c r="CV62" s="45">
        <v>1.25E-4</v>
      </c>
      <c r="CW62" s="45">
        <v>1.25E-4</v>
      </c>
      <c r="CX62" s="45">
        <v>1.25E-4</v>
      </c>
    </row>
    <row r="63" spans="1:102" ht="14.25" customHeight="1" x14ac:dyDescent="0.3">
      <c r="A63" s="45" t="s">
        <v>244</v>
      </c>
      <c r="B63" s="45">
        <v>0</v>
      </c>
      <c r="C63" s="45">
        <v>0</v>
      </c>
      <c r="D63" s="45">
        <v>0</v>
      </c>
      <c r="E63" s="45">
        <v>0</v>
      </c>
      <c r="F63" s="45">
        <v>0</v>
      </c>
      <c r="G63" s="45">
        <v>0</v>
      </c>
      <c r="H63" s="45">
        <v>0</v>
      </c>
      <c r="I63" s="45">
        <v>0</v>
      </c>
      <c r="J63" s="45">
        <v>0</v>
      </c>
      <c r="K63" s="45">
        <v>0</v>
      </c>
      <c r="L63" s="45">
        <v>0</v>
      </c>
      <c r="M63" s="45">
        <v>0</v>
      </c>
      <c r="N63" s="45">
        <v>0</v>
      </c>
      <c r="O63" s="45">
        <v>0</v>
      </c>
      <c r="P63" s="45">
        <v>0</v>
      </c>
      <c r="Q63" s="45">
        <v>2.0999999999999999E-5</v>
      </c>
      <c r="R63" s="45">
        <v>2.0999999999999999E-5</v>
      </c>
      <c r="S63" s="45">
        <v>2.0999999999999999E-5</v>
      </c>
      <c r="T63" s="45">
        <v>2.0999999999999999E-5</v>
      </c>
      <c r="U63" s="45">
        <v>2.0999999999999999E-5</v>
      </c>
      <c r="V63" s="45">
        <v>2.0999999999999999E-5</v>
      </c>
      <c r="W63" s="45">
        <v>2.0999999999999999E-5</v>
      </c>
      <c r="X63" s="45">
        <v>2.0999999999999999E-5</v>
      </c>
      <c r="Y63" s="45">
        <v>2.0999999999999999E-5</v>
      </c>
      <c r="Z63" s="45">
        <v>2.0999999999999999E-5</v>
      </c>
      <c r="AA63" s="45">
        <v>2.0999999999999999E-5</v>
      </c>
      <c r="AB63" s="45">
        <v>2.0999999999999999E-5</v>
      </c>
      <c r="AC63" s="45">
        <v>2.0999999999999999E-5</v>
      </c>
      <c r="AD63" s="45">
        <v>2.0999999999999999E-5</v>
      </c>
      <c r="AE63" s="45">
        <v>2.0999999999999999E-5</v>
      </c>
      <c r="AF63" s="45">
        <v>2.0999999999999999E-5</v>
      </c>
      <c r="AG63" s="45">
        <v>2.0999999999999999E-5</v>
      </c>
      <c r="AH63" s="45">
        <v>2.0999999999999999E-5</v>
      </c>
      <c r="AI63" s="45">
        <v>2.0999999999999999E-5</v>
      </c>
      <c r="AJ63" s="45">
        <v>2.0999999999999999E-5</v>
      </c>
      <c r="AK63" s="45">
        <v>2.0999999999999999E-5</v>
      </c>
      <c r="AL63" s="45">
        <v>2.0999999999999999E-5</v>
      </c>
      <c r="AM63" s="45">
        <v>2.0999999999999999E-5</v>
      </c>
      <c r="AN63" s="45">
        <v>2.0999999999999999E-5</v>
      </c>
      <c r="AO63" s="45">
        <v>2.0999999999999999E-5</v>
      </c>
      <c r="AP63" s="45">
        <v>1.27E-4</v>
      </c>
      <c r="AQ63" s="45">
        <v>1.27E-4</v>
      </c>
      <c r="AR63" s="45">
        <v>1.27E-4</v>
      </c>
      <c r="AS63" s="45">
        <v>1.27E-4</v>
      </c>
      <c r="AT63" s="45">
        <v>1.27E-4</v>
      </c>
      <c r="AU63" s="45">
        <v>1.8200000000000001E-4</v>
      </c>
      <c r="AV63" s="45">
        <v>1.8200000000000001E-4</v>
      </c>
      <c r="AW63" s="45">
        <v>1.8200000000000001E-4</v>
      </c>
      <c r="AX63" s="45">
        <v>1.8200000000000001E-4</v>
      </c>
      <c r="AY63" s="45">
        <v>1.8200000000000001E-4</v>
      </c>
      <c r="AZ63" s="45">
        <v>2.1599999999999999E-4</v>
      </c>
      <c r="BA63" s="45">
        <v>2.1599999999999999E-4</v>
      </c>
      <c r="BB63" s="45">
        <v>2.1599999999999999E-4</v>
      </c>
      <c r="BC63" s="45">
        <v>2.1599999999999999E-4</v>
      </c>
      <c r="BD63" s="45">
        <v>2.1599999999999999E-4</v>
      </c>
      <c r="BE63" s="45">
        <v>2.9599999999999998E-4</v>
      </c>
      <c r="BF63" s="45">
        <v>2.9599999999999998E-4</v>
      </c>
      <c r="BG63" s="45">
        <v>2.9599999999999998E-4</v>
      </c>
      <c r="BH63" s="45">
        <v>2.9599999999999998E-4</v>
      </c>
      <c r="BI63" s="45">
        <v>2.9599999999999998E-4</v>
      </c>
      <c r="BJ63" s="45">
        <v>3.3599999999999998E-4</v>
      </c>
      <c r="BK63" s="45">
        <v>3.3599999999999998E-4</v>
      </c>
      <c r="BL63" s="45">
        <v>3.3599999999999998E-4</v>
      </c>
      <c r="BM63" s="45">
        <v>3.3599999999999998E-4</v>
      </c>
      <c r="BN63" s="45">
        <v>3.3599999999999998E-4</v>
      </c>
      <c r="BO63" s="45">
        <v>3.2000000000000003E-4</v>
      </c>
      <c r="BP63" s="45">
        <v>3.2000000000000003E-4</v>
      </c>
      <c r="BQ63" s="45">
        <v>3.2000000000000003E-4</v>
      </c>
      <c r="BR63" s="45">
        <v>3.2000000000000003E-4</v>
      </c>
      <c r="BS63" s="45">
        <v>3.2000000000000003E-4</v>
      </c>
      <c r="BT63" s="45">
        <v>3.2299999999999999E-4</v>
      </c>
      <c r="BU63" s="45">
        <v>3.2299999999999999E-4</v>
      </c>
      <c r="BV63" s="45">
        <v>3.2299999999999999E-4</v>
      </c>
      <c r="BW63" s="45">
        <v>3.2299999999999999E-4</v>
      </c>
      <c r="BX63" s="45">
        <v>3.2299999999999999E-4</v>
      </c>
      <c r="BY63" s="45">
        <v>2.7599999999999999E-4</v>
      </c>
      <c r="BZ63" s="45">
        <v>2.7599999999999999E-4</v>
      </c>
      <c r="CA63" s="45">
        <v>2.7599999999999999E-4</v>
      </c>
      <c r="CB63" s="45">
        <v>2.7599999999999999E-4</v>
      </c>
      <c r="CC63" s="45">
        <v>2.7599999999999999E-4</v>
      </c>
      <c r="CD63" s="45">
        <v>2.7599999999999999E-4</v>
      </c>
      <c r="CE63" s="45">
        <v>2.7599999999999999E-4</v>
      </c>
      <c r="CF63" s="45">
        <v>2.7599999999999999E-4</v>
      </c>
      <c r="CG63" s="45">
        <v>2.7599999999999999E-4</v>
      </c>
      <c r="CH63" s="45">
        <v>2.7599999999999999E-4</v>
      </c>
      <c r="CI63" s="45">
        <v>2.7599999999999999E-4</v>
      </c>
      <c r="CJ63" s="45">
        <v>2.7599999999999999E-4</v>
      </c>
      <c r="CK63" s="45">
        <v>2.7599999999999999E-4</v>
      </c>
      <c r="CL63" s="45">
        <v>2.7599999999999999E-4</v>
      </c>
      <c r="CM63" s="45">
        <v>2.7599999999999999E-4</v>
      </c>
      <c r="CN63" s="45">
        <v>2.7599999999999999E-4</v>
      </c>
      <c r="CO63" s="45">
        <v>2.7599999999999999E-4</v>
      </c>
      <c r="CP63" s="45">
        <v>2.7599999999999999E-4</v>
      </c>
      <c r="CQ63" s="45">
        <v>2.7599999999999999E-4</v>
      </c>
      <c r="CR63" s="45">
        <v>2.7599999999999999E-4</v>
      </c>
      <c r="CS63" s="45">
        <v>2.7599999999999999E-4</v>
      </c>
      <c r="CT63" s="45">
        <v>2.7599999999999999E-4</v>
      </c>
      <c r="CU63" s="45">
        <v>2.7599999999999999E-4</v>
      </c>
      <c r="CV63" s="45">
        <v>2.7599999999999999E-4</v>
      </c>
      <c r="CW63" s="45">
        <v>2.7599999999999999E-4</v>
      </c>
      <c r="CX63" s="45">
        <v>2.7599999999999999E-4</v>
      </c>
    </row>
    <row r="64" spans="1:102" ht="14.25" customHeight="1" x14ac:dyDescent="0.3">
      <c r="A64" s="45" t="s">
        <v>246</v>
      </c>
      <c r="B64" s="45">
        <v>0</v>
      </c>
      <c r="C64" s="45">
        <v>0</v>
      </c>
      <c r="D64" s="45">
        <v>0</v>
      </c>
      <c r="E64" s="45">
        <v>0</v>
      </c>
      <c r="F64" s="45">
        <v>0</v>
      </c>
      <c r="G64" s="45">
        <v>0</v>
      </c>
      <c r="H64" s="45">
        <v>0</v>
      </c>
      <c r="I64" s="45">
        <v>0</v>
      </c>
      <c r="J64" s="45">
        <v>0</v>
      </c>
      <c r="K64" s="45">
        <v>0</v>
      </c>
      <c r="L64" s="45">
        <v>0</v>
      </c>
      <c r="M64" s="45">
        <v>0</v>
      </c>
      <c r="N64" s="45">
        <v>0</v>
      </c>
      <c r="O64" s="45">
        <v>0</v>
      </c>
      <c r="P64" s="45">
        <v>0</v>
      </c>
      <c r="Q64" s="45">
        <v>2.5999999999999998E-5</v>
      </c>
      <c r="R64" s="45">
        <v>2.5999999999999998E-5</v>
      </c>
      <c r="S64" s="45">
        <v>2.5999999999999998E-5</v>
      </c>
      <c r="T64" s="45">
        <v>2.5999999999999998E-5</v>
      </c>
      <c r="U64" s="45">
        <v>2.5999999999999998E-5</v>
      </c>
      <c r="V64" s="45">
        <v>2.5999999999999998E-5</v>
      </c>
      <c r="W64" s="45">
        <v>2.5999999999999998E-5</v>
      </c>
      <c r="X64" s="45">
        <v>2.5999999999999998E-5</v>
      </c>
      <c r="Y64" s="45">
        <v>2.5999999999999998E-5</v>
      </c>
      <c r="Z64" s="45">
        <v>2.5999999999999998E-5</v>
      </c>
      <c r="AA64" s="45">
        <v>2.5999999999999998E-5</v>
      </c>
      <c r="AB64" s="45">
        <v>2.5999999999999998E-5</v>
      </c>
      <c r="AC64" s="45">
        <v>2.5999999999999998E-5</v>
      </c>
      <c r="AD64" s="45">
        <v>2.5999999999999998E-5</v>
      </c>
      <c r="AE64" s="45">
        <v>2.5999999999999998E-5</v>
      </c>
      <c r="AF64" s="45">
        <v>2.5999999999999998E-5</v>
      </c>
      <c r="AG64" s="45">
        <v>2.5999999999999998E-5</v>
      </c>
      <c r="AH64" s="45">
        <v>2.5999999999999998E-5</v>
      </c>
      <c r="AI64" s="45">
        <v>2.5999999999999998E-5</v>
      </c>
      <c r="AJ64" s="45">
        <v>2.5999999999999998E-5</v>
      </c>
      <c r="AK64" s="45">
        <v>2.5999999999999998E-5</v>
      </c>
      <c r="AL64" s="45">
        <v>2.5999999999999998E-5</v>
      </c>
      <c r="AM64" s="45">
        <v>2.5999999999999998E-5</v>
      </c>
      <c r="AN64" s="45">
        <v>2.5999999999999998E-5</v>
      </c>
      <c r="AO64" s="45">
        <v>2.5999999999999998E-5</v>
      </c>
      <c r="AP64" s="45">
        <v>1.01E-4</v>
      </c>
      <c r="AQ64" s="45">
        <v>1.01E-4</v>
      </c>
      <c r="AR64" s="45">
        <v>1.01E-4</v>
      </c>
      <c r="AS64" s="45">
        <v>1.01E-4</v>
      </c>
      <c r="AT64" s="45">
        <v>1.01E-4</v>
      </c>
      <c r="AU64" s="45">
        <v>1.5699999999999999E-4</v>
      </c>
      <c r="AV64" s="45">
        <v>1.5699999999999999E-4</v>
      </c>
      <c r="AW64" s="45">
        <v>1.5699999999999999E-4</v>
      </c>
      <c r="AX64" s="45">
        <v>1.5699999999999999E-4</v>
      </c>
      <c r="AY64" s="45">
        <v>1.5699999999999999E-4</v>
      </c>
      <c r="AZ64" s="45">
        <v>1.6799999999999999E-4</v>
      </c>
      <c r="BA64" s="45">
        <v>1.6799999999999999E-4</v>
      </c>
      <c r="BB64" s="45">
        <v>1.6799999999999999E-4</v>
      </c>
      <c r="BC64" s="45">
        <v>1.6799999999999999E-4</v>
      </c>
      <c r="BD64" s="45">
        <v>1.6799999999999999E-4</v>
      </c>
      <c r="BE64" s="45">
        <v>1.12E-4</v>
      </c>
      <c r="BF64" s="45">
        <v>1.12E-4</v>
      </c>
      <c r="BG64" s="45">
        <v>1.12E-4</v>
      </c>
      <c r="BH64" s="45">
        <v>1.12E-4</v>
      </c>
      <c r="BI64" s="45">
        <v>1.12E-4</v>
      </c>
      <c r="BJ64" s="45">
        <v>3.4400000000000001E-4</v>
      </c>
      <c r="BK64" s="45">
        <v>3.4400000000000001E-4</v>
      </c>
      <c r="BL64" s="45">
        <v>3.4400000000000001E-4</v>
      </c>
      <c r="BM64" s="45">
        <v>3.4400000000000001E-4</v>
      </c>
      <c r="BN64" s="45">
        <v>3.4400000000000001E-4</v>
      </c>
      <c r="BO64" s="45">
        <v>3.4299999999999999E-4</v>
      </c>
      <c r="BP64" s="45">
        <v>3.4299999999999999E-4</v>
      </c>
      <c r="BQ64" s="45">
        <v>3.4299999999999999E-4</v>
      </c>
      <c r="BR64" s="45">
        <v>3.4299999999999999E-4</v>
      </c>
      <c r="BS64" s="45">
        <v>3.4299999999999999E-4</v>
      </c>
      <c r="BT64" s="45">
        <v>3.3700000000000001E-4</v>
      </c>
      <c r="BU64" s="45">
        <v>3.3700000000000001E-4</v>
      </c>
      <c r="BV64" s="45">
        <v>3.3700000000000001E-4</v>
      </c>
      <c r="BW64" s="45">
        <v>3.3700000000000001E-4</v>
      </c>
      <c r="BX64" s="45">
        <v>3.3700000000000001E-4</v>
      </c>
      <c r="BY64" s="45">
        <v>5.5420000000000001E-3</v>
      </c>
      <c r="BZ64" s="45">
        <v>5.5420000000000001E-3</v>
      </c>
      <c r="CA64" s="45">
        <v>5.5420000000000001E-3</v>
      </c>
      <c r="CB64" s="45">
        <v>5.5420000000000001E-3</v>
      </c>
      <c r="CC64" s="45">
        <v>5.5420000000000001E-3</v>
      </c>
      <c r="CD64" s="45">
        <v>5.5420000000000001E-3</v>
      </c>
      <c r="CE64" s="45">
        <v>5.5420000000000001E-3</v>
      </c>
      <c r="CF64" s="45">
        <v>5.5420000000000001E-3</v>
      </c>
      <c r="CG64" s="45">
        <v>5.5420000000000001E-3</v>
      </c>
      <c r="CH64" s="45">
        <v>5.5420000000000001E-3</v>
      </c>
      <c r="CI64" s="45">
        <v>5.5420000000000001E-3</v>
      </c>
      <c r="CJ64" s="45">
        <v>5.5420000000000001E-3</v>
      </c>
      <c r="CK64" s="45">
        <v>5.5420000000000001E-3</v>
      </c>
      <c r="CL64" s="45">
        <v>5.5420000000000001E-3</v>
      </c>
      <c r="CM64" s="45">
        <v>5.5420000000000001E-3</v>
      </c>
      <c r="CN64" s="45">
        <v>5.5420000000000001E-3</v>
      </c>
      <c r="CO64" s="45">
        <v>5.5420000000000001E-3</v>
      </c>
      <c r="CP64" s="45">
        <v>5.5420000000000001E-3</v>
      </c>
      <c r="CQ64" s="45">
        <v>5.5420000000000001E-3</v>
      </c>
      <c r="CR64" s="45">
        <v>5.5420000000000001E-3</v>
      </c>
      <c r="CS64" s="45">
        <v>5.5420000000000001E-3</v>
      </c>
      <c r="CT64" s="45">
        <v>5.5420000000000001E-3</v>
      </c>
      <c r="CU64" s="45">
        <v>5.5420000000000001E-3</v>
      </c>
      <c r="CV64" s="45">
        <v>5.5420000000000001E-3</v>
      </c>
      <c r="CW64" s="45">
        <v>5.5420000000000001E-3</v>
      </c>
      <c r="CX64" s="45">
        <v>5.5420000000000001E-3</v>
      </c>
    </row>
    <row r="65" spans="1:102" ht="14.25" customHeight="1" x14ac:dyDescent="0.3">
      <c r="A65" s="45" t="s">
        <v>248</v>
      </c>
      <c r="B65" s="45">
        <v>0</v>
      </c>
      <c r="C65" s="45">
        <v>0</v>
      </c>
      <c r="D65" s="45">
        <v>0</v>
      </c>
      <c r="E65" s="45">
        <v>0</v>
      </c>
      <c r="F65" s="45">
        <v>0</v>
      </c>
      <c r="G65" s="45">
        <v>0</v>
      </c>
      <c r="H65" s="45">
        <v>0</v>
      </c>
      <c r="I65" s="45">
        <v>0</v>
      </c>
      <c r="J65" s="45">
        <v>0</v>
      </c>
      <c r="K65" s="45">
        <v>0</v>
      </c>
      <c r="L65" s="45">
        <v>0</v>
      </c>
      <c r="M65" s="45">
        <v>0</v>
      </c>
      <c r="N65" s="45">
        <v>0</v>
      </c>
      <c r="O65" s="45">
        <v>0</v>
      </c>
      <c r="P65" s="45">
        <v>0</v>
      </c>
      <c r="Q65" s="45">
        <v>1.9000000000000001E-5</v>
      </c>
      <c r="R65" s="45">
        <v>1.9000000000000001E-5</v>
      </c>
      <c r="S65" s="45">
        <v>1.9000000000000001E-5</v>
      </c>
      <c r="T65" s="45">
        <v>1.9000000000000001E-5</v>
      </c>
      <c r="U65" s="45">
        <v>1.9000000000000001E-5</v>
      </c>
      <c r="V65" s="45">
        <v>1.9000000000000001E-5</v>
      </c>
      <c r="W65" s="45">
        <v>1.9000000000000001E-5</v>
      </c>
      <c r="X65" s="45">
        <v>1.9000000000000001E-5</v>
      </c>
      <c r="Y65" s="45">
        <v>1.9000000000000001E-5</v>
      </c>
      <c r="Z65" s="45">
        <v>1.9000000000000001E-5</v>
      </c>
      <c r="AA65" s="45">
        <v>1.9000000000000001E-5</v>
      </c>
      <c r="AB65" s="45">
        <v>1.9000000000000001E-5</v>
      </c>
      <c r="AC65" s="45">
        <v>1.9000000000000001E-5</v>
      </c>
      <c r="AD65" s="45">
        <v>1.9000000000000001E-5</v>
      </c>
      <c r="AE65" s="45">
        <v>1.9000000000000001E-5</v>
      </c>
      <c r="AF65" s="45">
        <v>1.9000000000000001E-5</v>
      </c>
      <c r="AG65" s="45">
        <v>1.9000000000000001E-5</v>
      </c>
      <c r="AH65" s="45">
        <v>1.9000000000000001E-5</v>
      </c>
      <c r="AI65" s="45">
        <v>1.9000000000000001E-5</v>
      </c>
      <c r="AJ65" s="45">
        <v>1.9000000000000001E-5</v>
      </c>
      <c r="AK65" s="45">
        <v>1.9000000000000001E-5</v>
      </c>
      <c r="AL65" s="45">
        <v>1.9000000000000001E-5</v>
      </c>
      <c r="AM65" s="45">
        <v>1.9000000000000001E-5</v>
      </c>
      <c r="AN65" s="45">
        <v>1.9000000000000001E-5</v>
      </c>
      <c r="AO65" s="45">
        <v>1.9000000000000001E-5</v>
      </c>
      <c r="AP65" s="45">
        <v>1.06E-4</v>
      </c>
      <c r="AQ65" s="45">
        <v>1.06E-4</v>
      </c>
      <c r="AR65" s="45">
        <v>1.06E-4</v>
      </c>
      <c r="AS65" s="45">
        <v>1.06E-4</v>
      </c>
      <c r="AT65" s="45">
        <v>1.06E-4</v>
      </c>
      <c r="AU65" s="45">
        <v>1.4100000000000001E-4</v>
      </c>
      <c r="AV65" s="45">
        <v>1.4100000000000001E-4</v>
      </c>
      <c r="AW65" s="45">
        <v>1.4100000000000001E-4</v>
      </c>
      <c r="AX65" s="45">
        <v>1.4100000000000001E-4</v>
      </c>
      <c r="AY65" s="45">
        <v>1.4100000000000001E-4</v>
      </c>
      <c r="AZ65" s="45">
        <v>1.8599999999999999E-4</v>
      </c>
      <c r="BA65" s="45">
        <v>1.8599999999999999E-4</v>
      </c>
      <c r="BB65" s="45">
        <v>1.8599999999999999E-4</v>
      </c>
      <c r="BC65" s="45">
        <v>1.8599999999999999E-4</v>
      </c>
      <c r="BD65" s="45">
        <v>1.8599999999999999E-4</v>
      </c>
      <c r="BE65" s="45">
        <v>1.9599999999999999E-4</v>
      </c>
      <c r="BF65" s="45">
        <v>1.9599999999999999E-4</v>
      </c>
      <c r="BG65" s="45">
        <v>1.9599999999999999E-4</v>
      </c>
      <c r="BH65" s="45">
        <v>1.9599999999999999E-4</v>
      </c>
      <c r="BI65" s="45">
        <v>1.9599999999999999E-4</v>
      </c>
      <c r="BJ65" s="45">
        <v>1.75E-4</v>
      </c>
      <c r="BK65" s="45">
        <v>1.75E-4</v>
      </c>
      <c r="BL65" s="45">
        <v>1.75E-4</v>
      </c>
      <c r="BM65" s="45">
        <v>1.75E-4</v>
      </c>
      <c r="BN65" s="45">
        <v>1.75E-4</v>
      </c>
      <c r="BO65" s="45">
        <v>1.4799999999999999E-4</v>
      </c>
      <c r="BP65" s="45">
        <v>1.4799999999999999E-4</v>
      </c>
      <c r="BQ65" s="45">
        <v>1.4799999999999999E-4</v>
      </c>
      <c r="BR65" s="45">
        <v>1.4799999999999999E-4</v>
      </c>
      <c r="BS65" s="45">
        <v>1.4799999999999999E-4</v>
      </c>
      <c r="BT65" s="45">
        <v>1.5200000000000001E-4</v>
      </c>
      <c r="BU65" s="45">
        <v>1.5200000000000001E-4</v>
      </c>
      <c r="BV65" s="45">
        <v>1.5200000000000001E-4</v>
      </c>
      <c r="BW65" s="45">
        <v>1.5200000000000001E-4</v>
      </c>
      <c r="BX65" s="45">
        <v>1.5200000000000001E-4</v>
      </c>
      <c r="BY65" s="45">
        <v>1.6799999999999999E-4</v>
      </c>
      <c r="BZ65" s="45">
        <v>1.6799999999999999E-4</v>
      </c>
      <c r="CA65" s="45">
        <v>1.6799999999999999E-4</v>
      </c>
      <c r="CB65" s="45">
        <v>1.6799999999999999E-4</v>
      </c>
      <c r="CC65" s="45">
        <v>1.6799999999999999E-4</v>
      </c>
      <c r="CD65" s="45">
        <v>1.6799999999999999E-4</v>
      </c>
      <c r="CE65" s="45">
        <v>1.6799999999999999E-4</v>
      </c>
      <c r="CF65" s="45">
        <v>1.6799999999999999E-4</v>
      </c>
      <c r="CG65" s="45">
        <v>1.6799999999999999E-4</v>
      </c>
      <c r="CH65" s="45">
        <v>1.6799999999999999E-4</v>
      </c>
      <c r="CI65" s="45">
        <v>1.6799999999999999E-4</v>
      </c>
      <c r="CJ65" s="45">
        <v>1.6799999999999999E-4</v>
      </c>
      <c r="CK65" s="45">
        <v>1.6799999999999999E-4</v>
      </c>
      <c r="CL65" s="45">
        <v>1.6799999999999999E-4</v>
      </c>
      <c r="CM65" s="45">
        <v>1.6799999999999999E-4</v>
      </c>
      <c r="CN65" s="45">
        <v>1.6799999999999999E-4</v>
      </c>
      <c r="CO65" s="45">
        <v>1.6799999999999999E-4</v>
      </c>
      <c r="CP65" s="45">
        <v>1.6799999999999999E-4</v>
      </c>
      <c r="CQ65" s="45">
        <v>1.6799999999999999E-4</v>
      </c>
      <c r="CR65" s="45">
        <v>1.6799999999999999E-4</v>
      </c>
      <c r="CS65" s="45">
        <v>1.6799999999999999E-4</v>
      </c>
      <c r="CT65" s="45">
        <v>1.6799999999999999E-4</v>
      </c>
      <c r="CU65" s="45">
        <v>1.6799999999999999E-4</v>
      </c>
      <c r="CV65" s="45">
        <v>1.6799999999999999E-4</v>
      </c>
      <c r="CW65" s="45">
        <v>1.6799999999999999E-4</v>
      </c>
      <c r="CX65" s="45">
        <v>1.6799999999999999E-4</v>
      </c>
    </row>
    <row r="66" spans="1:102" ht="14.25" customHeight="1" x14ac:dyDescent="0.3">
      <c r="A66" s="45" t="s">
        <v>250</v>
      </c>
      <c r="B66" s="45">
        <v>0</v>
      </c>
      <c r="C66" s="45">
        <v>0</v>
      </c>
      <c r="D66" s="45">
        <v>0</v>
      </c>
      <c r="E66" s="45">
        <v>0</v>
      </c>
      <c r="F66" s="45">
        <v>0</v>
      </c>
      <c r="G66" s="45">
        <v>0</v>
      </c>
      <c r="H66" s="45">
        <v>0</v>
      </c>
      <c r="I66" s="45">
        <v>0</v>
      </c>
      <c r="J66" s="45">
        <v>0</v>
      </c>
      <c r="K66" s="45">
        <v>0</v>
      </c>
      <c r="L66" s="45">
        <v>0</v>
      </c>
      <c r="M66" s="45">
        <v>0</v>
      </c>
      <c r="N66" s="45">
        <v>0</v>
      </c>
      <c r="O66" s="45">
        <v>0</v>
      </c>
      <c r="P66" s="45">
        <v>0</v>
      </c>
      <c r="Q66" s="45">
        <v>3.9999999999999998E-6</v>
      </c>
      <c r="R66" s="45">
        <v>3.9999999999999998E-6</v>
      </c>
      <c r="S66" s="45">
        <v>3.9999999999999998E-6</v>
      </c>
      <c r="T66" s="45">
        <v>3.9999999999999998E-6</v>
      </c>
      <c r="U66" s="45">
        <v>3.9999999999999998E-6</v>
      </c>
      <c r="V66" s="45">
        <v>3.9999999999999998E-6</v>
      </c>
      <c r="W66" s="45">
        <v>3.9999999999999998E-6</v>
      </c>
      <c r="X66" s="45">
        <v>3.9999999999999998E-6</v>
      </c>
      <c r="Y66" s="45">
        <v>3.9999999999999998E-6</v>
      </c>
      <c r="Z66" s="45">
        <v>3.9999999999999998E-6</v>
      </c>
      <c r="AA66" s="45">
        <v>3.9999999999999998E-6</v>
      </c>
      <c r="AB66" s="45">
        <v>3.9999999999999998E-6</v>
      </c>
      <c r="AC66" s="45">
        <v>3.9999999999999998E-6</v>
      </c>
      <c r="AD66" s="45">
        <v>3.9999999999999998E-6</v>
      </c>
      <c r="AE66" s="45">
        <v>3.9999999999999998E-6</v>
      </c>
      <c r="AF66" s="45">
        <v>3.9999999999999998E-6</v>
      </c>
      <c r="AG66" s="45">
        <v>3.9999999999999998E-6</v>
      </c>
      <c r="AH66" s="45">
        <v>3.9999999999999998E-6</v>
      </c>
      <c r="AI66" s="45">
        <v>3.9999999999999998E-6</v>
      </c>
      <c r="AJ66" s="45">
        <v>3.9999999999999998E-6</v>
      </c>
      <c r="AK66" s="45">
        <v>3.9999999999999998E-6</v>
      </c>
      <c r="AL66" s="45">
        <v>3.9999999999999998E-6</v>
      </c>
      <c r="AM66" s="45">
        <v>3.9999999999999998E-6</v>
      </c>
      <c r="AN66" s="45">
        <v>3.9999999999999998E-6</v>
      </c>
      <c r="AO66" s="45">
        <v>3.9999999999999998E-6</v>
      </c>
      <c r="AP66" s="45">
        <v>2.3E-5</v>
      </c>
      <c r="AQ66" s="45">
        <v>2.3E-5</v>
      </c>
      <c r="AR66" s="45">
        <v>2.3E-5</v>
      </c>
      <c r="AS66" s="45">
        <v>2.3E-5</v>
      </c>
      <c r="AT66" s="45">
        <v>2.3E-5</v>
      </c>
      <c r="AU66" s="45">
        <v>3.4E-5</v>
      </c>
      <c r="AV66" s="45">
        <v>3.4E-5</v>
      </c>
      <c r="AW66" s="45">
        <v>3.4E-5</v>
      </c>
      <c r="AX66" s="45">
        <v>3.4E-5</v>
      </c>
      <c r="AY66" s="45">
        <v>3.4E-5</v>
      </c>
      <c r="AZ66" s="45">
        <v>4.5000000000000003E-5</v>
      </c>
      <c r="BA66" s="45">
        <v>4.5000000000000003E-5</v>
      </c>
      <c r="BB66" s="45">
        <v>4.5000000000000003E-5</v>
      </c>
      <c r="BC66" s="45">
        <v>4.5000000000000003E-5</v>
      </c>
      <c r="BD66" s="45">
        <v>4.5000000000000003E-5</v>
      </c>
      <c r="BE66" s="45">
        <v>5.3999999999999998E-5</v>
      </c>
      <c r="BF66" s="45">
        <v>5.3999999999999998E-5</v>
      </c>
      <c r="BG66" s="45">
        <v>5.3999999999999998E-5</v>
      </c>
      <c r="BH66" s="45">
        <v>5.3999999999999998E-5</v>
      </c>
      <c r="BI66" s="45">
        <v>5.3999999999999998E-5</v>
      </c>
      <c r="BJ66" s="45">
        <v>5.8999999999999998E-5</v>
      </c>
      <c r="BK66" s="45">
        <v>5.8999999999999998E-5</v>
      </c>
      <c r="BL66" s="45">
        <v>5.8999999999999998E-5</v>
      </c>
      <c r="BM66" s="45">
        <v>5.8999999999999998E-5</v>
      </c>
      <c r="BN66" s="45">
        <v>5.8999999999999998E-5</v>
      </c>
      <c r="BO66" s="45">
        <v>6.0999999999999999E-5</v>
      </c>
      <c r="BP66" s="45">
        <v>6.0999999999999999E-5</v>
      </c>
      <c r="BQ66" s="45">
        <v>6.0999999999999999E-5</v>
      </c>
      <c r="BR66" s="45">
        <v>6.0999999999999999E-5</v>
      </c>
      <c r="BS66" s="45">
        <v>6.0999999999999999E-5</v>
      </c>
      <c r="BT66" s="45">
        <v>6.8999999999999997E-5</v>
      </c>
      <c r="BU66" s="45">
        <v>6.8999999999999997E-5</v>
      </c>
      <c r="BV66" s="45">
        <v>6.8999999999999997E-5</v>
      </c>
      <c r="BW66" s="45">
        <v>6.8999999999999997E-5</v>
      </c>
      <c r="BX66" s="45">
        <v>6.8999999999999997E-5</v>
      </c>
      <c r="BY66" s="45">
        <v>1.15E-4</v>
      </c>
      <c r="BZ66" s="45">
        <v>1.15E-4</v>
      </c>
      <c r="CA66" s="45">
        <v>1.15E-4</v>
      </c>
      <c r="CB66" s="45">
        <v>1.15E-4</v>
      </c>
      <c r="CC66" s="45">
        <v>1.15E-4</v>
      </c>
      <c r="CD66" s="45">
        <v>1.15E-4</v>
      </c>
      <c r="CE66" s="45">
        <v>1.15E-4</v>
      </c>
      <c r="CF66" s="45">
        <v>1.15E-4</v>
      </c>
      <c r="CG66" s="45">
        <v>1.15E-4</v>
      </c>
      <c r="CH66" s="45">
        <v>1.15E-4</v>
      </c>
      <c r="CI66" s="45">
        <v>1.15E-4</v>
      </c>
      <c r="CJ66" s="45">
        <v>1.15E-4</v>
      </c>
      <c r="CK66" s="45">
        <v>1.15E-4</v>
      </c>
      <c r="CL66" s="45">
        <v>1.15E-4</v>
      </c>
      <c r="CM66" s="45">
        <v>1.15E-4</v>
      </c>
      <c r="CN66" s="45">
        <v>1.15E-4</v>
      </c>
      <c r="CO66" s="45">
        <v>1.15E-4</v>
      </c>
      <c r="CP66" s="45">
        <v>1.15E-4</v>
      </c>
      <c r="CQ66" s="45">
        <v>1.15E-4</v>
      </c>
      <c r="CR66" s="45">
        <v>1.15E-4</v>
      </c>
      <c r="CS66" s="45">
        <v>1.15E-4</v>
      </c>
      <c r="CT66" s="45">
        <v>1.15E-4</v>
      </c>
      <c r="CU66" s="45">
        <v>1.15E-4</v>
      </c>
      <c r="CV66" s="45">
        <v>1.15E-4</v>
      </c>
      <c r="CW66" s="45">
        <v>1.15E-4</v>
      </c>
      <c r="CX66" s="45">
        <v>1.15E-4</v>
      </c>
    </row>
    <row r="67" spans="1:102" ht="14.25" customHeight="1" x14ac:dyDescent="0.3">
      <c r="A67" s="45" t="s">
        <v>252</v>
      </c>
      <c r="B67" s="45">
        <v>0</v>
      </c>
      <c r="C67" s="45">
        <v>0</v>
      </c>
      <c r="D67" s="45">
        <v>0</v>
      </c>
      <c r="E67" s="45">
        <v>0</v>
      </c>
      <c r="F67" s="45">
        <v>0</v>
      </c>
      <c r="G67" s="45">
        <v>0</v>
      </c>
      <c r="H67" s="45">
        <v>0</v>
      </c>
      <c r="I67" s="45">
        <v>0</v>
      </c>
      <c r="J67" s="45">
        <v>0</v>
      </c>
      <c r="K67" s="45">
        <v>0</v>
      </c>
      <c r="L67" s="45">
        <v>0</v>
      </c>
      <c r="M67" s="45">
        <v>0</v>
      </c>
      <c r="N67" s="45">
        <v>0</v>
      </c>
      <c r="O67" s="45">
        <v>0</v>
      </c>
      <c r="P67" s="45">
        <v>0</v>
      </c>
      <c r="Q67" s="45">
        <v>3.3000000000000003E-5</v>
      </c>
      <c r="R67" s="45">
        <v>3.3000000000000003E-5</v>
      </c>
      <c r="S67" s="45">
        <v>3.3000000000000003E-5</v>
      </c>
      <c r="T67" s="45">
        <v>3.3000000000000003E-5</v>
      </c>
      <c r="U67" s="45">
        <v>3.3000000000000003E-5</v>
      </c>
      <c r="V67" s="45">
        <v>3.3000000000000003E-5</v>
      </c>
      <c r="W67" s="45">
        <v>3.3000000000000003E-5</v>
      </c>
      <c r="X67" s="45">
        <v>3.3000000000000003E-5</v>
      </c>
      <c r="Y67" s="45">
        <v>3.3000000000000003E-5</v>
      </c>
      <c r="Z67" s="45">
        <v>3.3000000000000003E-5</v>
      </c>
      <c r="AA67" s="45">
        <v>3.3000000000000003E-5</v>
      </c>
      <c r="AB67" s="45">
        <v>3.3000000000000003E-5</v>
      </c>
      <c r="AC67" s="45">
        <v>3.3000000000000003E-5</v>
      </c>
      <c r="AD67" s="45">
        <v>3.3000000000000003E-5</v>
      </c>
      <c r="AE67" s="45">
        <v>3.3000000000000003E-5</v>
      </c>
      <c r="AF67" s="45">
        <v>3.3000000000000003E-5</v>
      </c>
      <c r="AG67" s="45">
        <v>3.3000000000000003E-5</v>
      </c>
      <c r="AH67" s="45">
        <v>3.3000000000000003E-5</v>
      </c>
      <c r="AI67" s="45">
        <v>3.3000000000000003E-5</v>
      </c>
      <c r="AJ67" s="45">
        <v>3.3000000000000003E-5</v>
      </c>
      <c r="AK67" s="45">
        <v>3.3000000000000003E-5</v>
      </c>
      <c r="AL67" s="45">
        <v>3.3000000000000003E-5</v>
      </c>
      <c r="AM67" s="45">
        <v>3.3000000000000003E-5</v>
      </c>
      <c r="AN67" s="45">
        <v>3.3000000000000003E-5</v>
      </c>
      <c r="AO67" s="45">
        <v>3.3000000000000003E-5</v>
      </c>
      <c r="AP67" s="45">
        <v>1.6699999999999999E-4</v>
      </c>
      <c r="AQ67" s="45">
        <v>1.6699999999999999E-4</v>
      </c>
      <c r="AR67" s="45">
        <v>1.6699999999999999E-4</v>
      </c>
      <c r="AS67" s="45">
        <v>1.6699999999999999E-4</v>
      </c>
      <c r="AT67" s="45">
        <v>1.6699999999999999E-4</v>
      </c>
      <c r="AU67" s="45">
        <v>2.5300000000000002E-4</v>
      </c>
      <c r="AV67" s="45">
        <v>2.5300000000000002E-4</v>
      </c>
      <c r="AW67" s="45">
        <v>2.5300000000000002E-4</v>
      </c>
      <c r="AX67" s="45">
        <v>2.5300000000000002E-4</v>
      </c>
      <c r="AY67" s="45">
        <v>2.5300000000000002E-4</v>
      </c>
      <c r="AZ67" s="45">
        <v>3.5500000000000001E-4</v>
      </c>
      <c r="BA67" s="45">
        <v>3.5500000000000001E-4</v>
      </c>
      <c r="BB67" s="45">
        <v>3.5500000000000001E-4</v>
      </c>
      <c r="BC67" s="45">
        <v>3.5500000000000001E-4</v>
      </c>
      <c r="BD67" s="45">
        <v>3.5500000000000001E-4</v>
      </c>
      <c r="BE67" s="45">
        <v>4.6700000000000002E-4</v>
      </c>
      <c r="BF67" s="45">
        <v>4.6700000000000002E-4</v>
      </c>
      <c r="BG67" s="45">
        <v>4.6700000000000002E-4</v>
      </c>
      <c r="BH67" s="45">
        <v>4.6700000000000002E-4</v>
      </c>
      <c r="BI67" s="45">
        <v>4.6700000000000002E-4</v>
      </c>
      <c r="BJ67" s="45">
        <v>6.2500000000000001E-4</v>
      </c>
      <c r="BK67" s="45">
        <v>6.2500000000000001E-4</v>
      </c>
      <c r="BL67" s="45">
        <v>6.2500000000000001E-4</v>
      </c>
      <c r="BM67" s="45">
        <v>6.2500000000000001E-4</v>
      </c>
      <c r="BN67" s="45">
        <v>6.2500000000000001E-4</v>
      </c>
      <c r="BO67" s="45">
        <v>9.1299999999999997E-4</v>
      </c>
      <c r="BP67" s="45">
        <v>9.1299999999999997E-4</v>
      </c>
      <c r="BQ67" s="45">
        <v>9.1299999999999997E-4</v>
      </c>
      <c r="BR67" s="45">
        <v>9.1299999999999997E-4</v>
      </c>
      <c r="BS67" s="45">
        <v>9.1299999999999997E-4</v>
      </c>
      <c r="BT67" s="45">
        <v>1.3159999999999999E-3</v>
      </c>
      <c r="BU67" s="45">
        <v>1.3159999999999999E-3</v>
      </c>
      <c r="BV67" s="45">
        <v>1.3159999999999999E-3</v>
      </c>
      <c r="BW67" s="45">
        <v>1.3159999999999999E-3</v>
      </c>
      <c r="BX67" s="45">
        <v>1.3159999999999999E-3</v>
      </c>
      <c r="BY67" s="45">
        <v>1.8370000000000001E-3</v>
      </c>
      <c r="BZ67" s="45">
        <v>1.8370000000000001E-3</v>
      </c>
      <c r="CA67" s="45">
        <v>1.8370000000000001E-3</v>
      </c>
      <c r="CB67" s="45">
        <v>1.8370000000000001E-3</v>
      </c>
      <c r="CC67" s="45">
        <v>1.8370000000000001E-3</v>
      </c>
      <c r="CD67" s="45">
        <v>1.8370000000000001E-3</v>
      </c>
      <c r="CE67" s="45">
        <v>1.8370000000000001E-3</v>
      </c>
      <c r="CF67" s="45">
        <v>1.8370000000000001E-3</v>
      </c>
      <c r="CG67" s="45">
        <v>1.8370000000000001E-3</v>
      </c>
      <c r="CH67" s="45">
        <v>1.8370000000000001E-3</v>
      </c>
      <c r="CI67" s="45">
        <v>1.8370000000000001E-3</v>
      </c>
      <c r="CJ67" s="45">
        <v>1.8370000000000001E-3</v>
      </c>
      <c r="CK67" s="45">
        <v>1.8370000000000001E-3</v>
      </c>
      <c r="CL67" s="45">
        <v>1.8370000000000001E-3</v>
      </c>
      <c r="CM67" s="45">
        <v>1.8370000000000001E-3</v>
      </c>
      <c r="CN67" s="45">
        <v>1.8370000000000001E-3</v>
      </c>
      <c r="CO67" s="45">
        <v>1.8370000000000001E-3</v>
      </c>
      <c r="CP67" s="45">
        <v>1.8370000000000001E-3</v>
      </c>
      <c r="CQ67" s="45">
        <v>1.8370000000000001E-3</v>
      </c>
      <c r="CR67" s="45">
        <v>1.8370000000000001E-3</v>
      </c>
      <c r="CS67" s="45">
        <v>1.8370000000000001E-3</v>
      </c>
      <c r="CT67" s="45">
        <v>1.8370000000000001E-3</v>
      </c>
      <c r="CU67" s="45">
        <v>1.8370000000000001E-3</v>
      </c>
      <c r="CV67" s="45">
        <v>1.8370000000000001E-3</v>
      </c>
      <c r="CW67" s="45">
        <v>1.8370000000000001E-3</v>
      </c>
      <c r="CX67" s="45">
        <v>1.8370000000000001E-3</v>
      </c>
    </row>
    <row r="68" spans="1:102" ht="14.25" customHeight="1" x14ac:dyDescent="0.3">
      <c r="A68" s="45" t="s">
        <v>254</v>
      </c>
      <c r="B68" s="45">
        <v>0</v>
      </c>
      <c r="C68" s="45">
        <v>0</v>
      </c>
      <c r="D68" s="45">
        <v>0</v>
      </c>
      <c r="E68" s="45">
        <v>0</v>
      </c>
      <c r="F68" s="45">
        <v>0</v>
      </c>
      <c r="G68" s="45">
        <v>0</v>
      </c>
      <c r="H68" s="45">
        <v>0</v>
      </c>
      <c r="I68" s="45">
        <v>0</v>
      </c>
      <c r="J68" s="45">
        <v>0</v>
      </c>
      <c r="K68" s="45">
        <v>0</v>
      </c>
      <c r="L68" s="45">
        <v>0</v>
      </c>
      <c r="M68" s="45">
        <v>0</v>
      </c>
      <c r="N68" s="45">
        <v>0</v>
      </c>
      <c r="O68" s="45">
        <v>0</v>
      </c>
      <c r="P68" s="45">
        <v>0</v>
      </c>
      <c r="Q68" s="45">
        <v>5.0000000000000004E-6</v>
      </c>
      <c r="R68" s="45">
        <v>5.0000000000000004E-6</v>
      </c>
      <c r="S68" s="45">
        <v>5.0000000000000004E-6</v>
      </c>
      <c r="T68" s="45">
        <v>5.0000000000000004E-6</v>
      </c>
      <c r="U68" s="45">
        <v>5.0000000000000004E-6</v>
      </c>
      <c r="V68" s="45">
        <v>5.0000000000000004E-6</v>
      </c>
      <c r="W68" s="45">
        <v>5.0000000000000004E-6</v>
      </c>
      <c r="X68" s="45">
        <v>5.0000000000000004E-6</v>
      </c>
      <c r="Y68" s="45">
        <v>5.0000000000000004E-6</v>
      </c>
      <c r="Z68" s="45">
        <v>5.0000000000000004E-6</v>
      </c>
      <c r="AA68" s="45">
        <v>5.0000000000000004E-6</v>
      </c>
      <c r="AB68" s="45">
        <v>5.0000000000000004E-6</v>
      </c>
      <c r="AC68" s="45">
        <v>5.0000000000000004E-6</v>
      </c>
      <c r="AD68" s="45">
        <v>5.0000000000000004E-6</v>
      </c>
      <c r="AE68" s="45">
        <v>5.0000000000000004E-6</v>
      </c>
      <c r="AF68" s="45">
        <v>5.0000000000000004E-6</v>
      </c>
      <c r="AG68" s="45">
        <v>5.0000000000000004E-6</v>
      </c>
      <c r="AH68" s="45">
        <v>5.0000000000000004E-6</v>
      </c>
      <c r="AI68" s="45">
        <v>5.0000000000000004E-6</v>
      </c>
      <c r="AJ68" s="45">
        <v>5.0000000000000004E-6</v>
      </c>
      <c r="AK68" s="45">
        <v>5.0000000000000004E-6</v>
      </c>
      <c r="AL68" s="45">
        <v>5.0000000000000004E-6</v>
      </c>
      <c r="AM68" s="45">
        <v>5.0000000000000004E-6</v>
      </c>
      <c r="AN68" s="45">
        <v>5.0000000000000004E-6</v>
      </c>
      <c r="AO68" s="45">
        <v>5.0000000000000004E-6</v>
      </c>
      <c r="AP68" s="45">
        <v>2.9E-5</v>
      </c>
      <c r="AQ68" s="45">
        <v>2.9E-5</v>
      </c>
      <c r="AR68" s="45">
        <v>2.9E-5</v>
      </c>
      <c r="AS68" s="45">
        <v>2.9E-5</v>
      </c>
      <c r="AT68" s="45">
        <v>2.9E-5</v>
      </c>
      <c r="AU68" s="45">
        <v>4.6E-5</v>
      </c>
      <c r="AV68" s="45">
        <v>4.6E-5</v>
      </c>
      <c r="AW68" s="45">
        <v>4.6E-5</v>
      </c>
      <c r="AX68" s="45">
        <v>4.6E-5</v>
      </c>
      <c r="AY68" s="45">
        <v>4.6E-5</v>
      </c>
      <c r="AZ68" s="45">
        <v>5.5999999999999999E-5</v>
      </c>
      <c r="BA68" s="45">
        <v>5.5999999999999999E-5</v>
      </c>
      <c r="BB68" s="45">
        <v>5.5999999999999999E-5</v>
      </c>
      <c r="BC68" s="45">
        <v>5.5999999999999999E-5</v>
      </c>
      <c r="BD68" s="45">
        <v>5.5999999999999999E-5</v>
      </c>
      <c r="BE68" s="45">
        <v>5.3999999999999998E-5</v>
      </c>
      <c r="BF68" s="45">
        <v>5.3999999999999998E-5</v>
      </c>
      <c r="BG68" s="45">
        <v>5.3999999999999998E-5</v>
      </c>
      <c r="BH68" s="45">
        <v>5.3999999999999998E-5</v>
      </c>
      <c r="BI68" s="45">
        <v>5.3999999999999998E-5</v>
      </c>
      <c r="BJ68" s="45">
        <v>4.8999999999999998E-5</v>
      </c>
      <c r="BK68" s="45">
        <v>4.8999999999999998E-5</v>
      </c>
      <c r="BL68" s="45">
        <v>4.8999999999999998E-5</v>
      </c>
      <c r="BM68" s="45">
        <v>4.8999999999999998E-5</v>
      </c>
      <c r="BN68" s="45">
        <v>4.8999999999999998E-5</v>
      </c>
      <c r="BO68" s="45">
        <v>4.8000000000000001E-5</v>
      </c>
      <c r="BP68" s="45">
        <v>4.8000000000000001E-5</v>
      </c>
      <c r="BQ68" s="45">
        <v>4.8000000000000001E-5</v>
      </c>
      <c r="BR68" s="45">
        <v>4.8000000000000001E-5</v>
      </c>
      <c r="BS68" s="45">
        <v>4.8000000000000001E-5</v>
      </c>
      <c r="BT68" s="45">
        <v>5.8999999999999998E-5</v>
      </c>
      <c r="BU68" s="45">
        <v>5.8999999999999998E-5</v>
      </c>
      <c r="BV68" s="45">
        <v>5.8999999999999998E-5</v>
      </c>
      <c r="BW68" s="45">
        <v>5.8999999999999998E-5</v>
      </c>
      <c r="BX68" s="45">
        <v>5.8999999999999998E-5</v>
      </c>
      <c r="BY68" s="45">
        <v>1.2300000000000001E-4</v>
      </c>
      <c r="BZ68" s="45">
        <v>1.2300000000000001E-4</v>
      </c>
      <c r="CA68" s="45">
        <v>1.2300000000000001E-4</v>
      </c>
      <c r="CB68" s="45">
        <v>1.2300000000000001E-4</v>
      </c>
      <c r="CC68" s="45">
        <v>1.2300000000000001E-4</v>
      </c>
      <c r="CD68" s="45">
        <v>1.2300000000000001E-4</v>
      </c>
      <c r="CE68" s="45">
        <v>1.2300000000000001E-4</v>
      </c>
      <c r="CF68" s="45">
        <v>1.2300000000000001E-4</v>
      </c>
      <c r="CG68" s="45">
        <v>1.2300000000000001E-4</v>
      </c>
      <c r="CH68" s="45">
        <v>1.2300000000000001E-4</v>
      </c>
      <c r="CI68" s="45">
        <v>1.2300000000000001E-4</v>
      </c>
      <c r="CJ68" s="45">
        <v>1.2300000000000001E-4</v>
      </c>
      <c r="CK68" s="45">
        <v>1.2300000000000001E-4</v>
      </c>
      <c r="CL68" s="45">
        <v>1.2300000000000001E-4</v>
      </c>
      <c r="CM68" s="45">
        <v>1.2300000000000001E-4</v>
      </c>
      <c r="CN68" s="45">
        <v>1.2300000000000001E-4</v>
      </c>
      <c r="CO68" s="45">
        <v>1.2300000000000001E-4</v>
      </c>
      <c r="CP68" s="45">
        <v>1.2300000000000001E-4</v>
      </c>
      <c r="CQ68" s="45">
        <v>1.2300000000000001E-4</v>
      </c>
      <c r="CR68" s="45">
        <v>1.2300000000000001E-4</v>
      </c>
      <c r="CS68" s="45">
        <v>1.2300000000000001E-4</v>
      </c>
      <c r="CT68" s="45">
        <v>1.2300000000000001E-4</v>
      </c>
      <c r="CU68" s="45">
        <v>1.2300000000000001E-4</v>
      </c>
      <c r="CV68" s="45">
        <v>1.2300000000000001E-4</v>
      </c>
      <c r="CW68" s="45">
        <v>1.2300000000000001E-4</v>
      </c>
      <c r="CX68" s="45">
        <v>1.2300000000000001E-4</v>
      </c>
    </row>
    <row r="69" spans="1:102" ht="14.25" customHeight="1" x14ac:dyDescent="0.3">
      <c r="A69" s="45" t="s">
        <v>256</v>
      </c>
      <c r="B69" s="45">
        <v>0</v>
      </c>
      <c r="C69" s="45">
        <v>0</v>
      </c>
      <c r="D69" s="45">
        <v>0</v>
      </c>
      <c r="E69" s="45">
        <v>0</v>
      </c>
      <c r="F69" s="45">
        <v>0</v>
      </c>
      <c r="G69" s="45">
        <v>0</v>
      </c>
      <c r="H69" s="45">
        <v>0</v>
      </c>
      <c r="I69" s="45">
        <v>0</v>
      </c>
      <c r="J69" s="45">
        <v>0</v>
      </c>
      <c r="K69" s="45">
        <v>0</v>
      </c>
      <c r="L69" s="45">
        <v>0</v>
      </c>
      <c r="M69" s="45">
        <v>0</v>
      </c>
      <c r="N69" s="45">
        <v>0</v>
      </c>
      <c r="O69" s="45">
        <v>0</v>
      </c>
      <c r="P69" s="45">
        <v>0</v>
      </c>
      <c r="Q69" s="45">
        <v>2.3E-5</v>
      </c>
      <c r="R69" s="45">
        <v>2.3E-5</v>
      </c>
      <c r="S69" s="45">
        <v>2.3E-5</v>
      </c>
      <c r="T69" s="45">
        <v>2.3E-5</v>
      </c>
      <c r="U69" s="45">
        <v>2.3E-5</v>
      </c>
      <c r="V69" s="45">
        <v>2.3E-5</v>
      </c>
      <c r="W69" s="45">
        <v>2.3E-5</v>
      </c>
      <c r="X69" s="45">
        <v>2.3E-5</v>
      </c>
      <c r="Y69" s="45">
        <v>2.3E-5</v>
      </c>
      <c r="Z69" s="45">
        <v>2.3E-5</v>
      </c>
      <c r="AA69" s="45">
        <v>2.3E-5</v>
      </c>
      <c r="AB69" s="45">
        <v>2.3E-5</v>
      </c>
      <c r="AC69" s="45">
        <v>2.3E-5</v>
      </c>
      <c r="AD69" s="45">
        <v>2.3E-5</v>
      </c>
      <c r="AE69" s="45">
        <v>2.3E-5</v>
      </c>
      <c r="AF69" s="45">
        <v>2.3E-5</v>
      </c>
      <c r="AG69" s="45">
        <v>2.3E-5</v>
      </c>
      <c r="AH69" s="45">
        <v>2.3E-5</v>
      </c>
      <c r="AI69" s="45">
        <v>2.3E-5</v>
      </c>
      <c r="AJ69" s="45">
        <v>2.3E-5</v>
      </c>
      <c r="AK69" s="45">
        <v>2.3E-5</v>
      </c>
      <c r="AL69" s="45">
        <v>2.3E-5</v>
      </c>
      <c r="AM69" s="45">
        <v>2.3E-5</v>
      </c>
      <c r="AN69" s="45">
        <v>2.3E-5</v>
      </c>
      <c r="AO69" s="45">
        <v>2.3E-5</v>
      </c>
      <c r="AP69" s="45">
        <v>9.2E-5</v>
      </c>
      <c r="AQ69" s="45">
        <v>9.2E-5</v>
      </c>
      <c r="AR69" s="45">
        <v>9.2E-5</v>
      </c>
      <c r="AS69" s="45">
        <v>9.2E-5</v>
      </c>
      <c r="AT69" s="45">
        <v>9.2E-5</v>
      </c>
      <c r="AU69" s="45">
        <v>1.18E-4</v>
      </c>
      <c r="AV69" s="45">
        <v>1.18E-4</v>
      </c>
      <c r="AW69" s="45">
        <v>1.18E-4</v>
      </c>
      <c r="AX69" s="45">
        <v>1.18E-4</v>
      </c>
      <c r="AY69" s="45">
        <v>1.18E-4</v>
      </c>
      <c r="AZ69" s="45">
        <v>1.3899999999999999E-4</v>
      </c>
      <c r="BA69" s="45">
        <v>1.3899999999999999E-4</v>
      </c>
      <c r="BB69" s="45">
        <v>1.3899999999999999E-4</v>
      </c>
      <c r="BC69" s="45">
        <v>1.3899999999999999E-4</v>
      </c>
      <c r="BD69" s="45">
        <v>1.3899999999999999E-4</v>
      </c>
      <c r="BE69" s="45">
        <v>1.5799999999999999E-4</v>
      </c>
      <c r="BF69" s="45">
        <v>1.5799999999999999E-4</v>
      </c>
      <c r="BG69" s="45">
        <v>1.5799999999999999E-4</v>
      </c>
      <c r="BH69" s="45">
        <v>1.5799999999999999E-4</v>
      </c>
      <c r="BI69" s="45">
        <v>1.5799999999999999E-4</v>
      </c>
      <c r="BJ69" s="45">
        <v>1.75E-4</v>
      </c>
      <c r="BK69" s="45">
        <v>1.75E-4</v>
      </c>
      <c r="BL69" s="45">
        <v>1.75E-4</v>
      </c>
      <c r="BM69" s="45">
        <v>1.75E-4</v>
      </c>
      <c r="BN69" s="45">
        <v>1.75E-4</v>
      </c>
      <c r="BO69" s="45">
        <v>2.1000000000000001E-4</v>
      </c>
      <c r="BP69" s="45">
        <v>2.1000000000000001E-4</v>
      </c>
      <c r="BQ69" s="45">
        <v>2.1000000000000001E-4</v>
      </c>
      <c r="BR69" s="45">
        <v>2.1000000000000001E-4</v>
      </c>
      <c r="BS69" s="45">
        <v>2.1000000000000001E-4</v>
      </c>
      <c r="BT69" s="45">
        <v>2.6400000000000002E-4</v>
      </c>
      <c r="BU69" s="45">
        <v>2.6400000000000002E-4</v>
      </c>
      <c r="BV69" s="45">
        <v>2.6400000000000002E-4</v>
      </c>
      <c r="BW69" s="45">
        <v>2.6400000000000002E-4</v>
      </c>
      <c r="BX69" s="45">
        <v>2.6400000000000002E-4</v>
      </c>
      <c r="BY69" s="45">
        <v>2.9599999999999998E-4</v>
      </c>
      <c r="BZ69" s="45">
        <v>2.9599999999999998E-4</v>
      </c>
      <c r="CA69" s="45">
        <v>2.9599999999999998E-4</v>
      </c>
      <c r="CB69" s="45">
        <v>2.9599999999999998E-4</v>
      </c>
      <c r="CC69" s="45">
        <v>2.9599999999999998E-4</v>
      </c>
      <c r="CD69" s="45">
        <v>2.9599999999999998E-4</v>
      </c>
      <c r="CE69" s="45">
        <v>2.9599999999999998E-4</v>
      </c>
      <c r="CF69" s="45">
        <v>2.9599999999999998E-4</v>
      </c>
      <c r="CG69" s="45">
        <v>2.9599999999999998E-4</v>
      </c>
      <c r="CH69" s="45">
        <v>2.9599999999999998E-4</v>
      </c>
      <c r="CI69" s="45">
        <v>2.9599999999999998E-4</v>
      </c>
      <c r="CJ69" s="45">
        <v>2.9599999999999998E-4</v>
      </c>
      <c r="CK69" s="45">
        <v>2.9599999999999998E-4</v>
      </c>
      <c r="CL69" s="45">
        <v>2.9599999999999998E-4</v>
      </c>
      <c r="CM69" s="45">
        <v>2.9599999999999998E-4</v>
      </c>
      <c r="CN69" s="45">
        <v>2.9599999999999998E-4</v>
      </c>
      <c r="CO69" s="45">
        <v>2.9599999999999998E-4</v>
      </c>
      <c r="CP69" s="45">
        <v>2.9599999999999998E-4</v>
      </c>
      <c r="CQ69" s="45">
        <v>2.9599999999999998E-4</v>
      </c>
      <c r="CR69" s="45">
        <v>2.9599999999999998E-4</v>
      </c>
      <c r="CS69" s="45">
        <v>2.9599999999999998E-4</v>
      </c>
      <c r="CT69" s="45">
        <v>2.9599999999999998E-4</v>
      </c>
      <c r="CU69" s="45">
        <v>2.9599999999999998E-4</v>
      </c>
      <c r="CV69" s="45">
        <v>2.9599999999999998E-4</v>
      </c>
      <c r="CW69" s="45">
        <v>2.9599999999999998E-4</v>
      </c>
      <c r="CX69" s="45">
        <v>2.9599999999999998E-4</v>
      </c>
    </row>
    <row r="70" spans="1:102" ht="14.25" customHeight="1" x14ac:dyDescent="0.3">
      <c r="A70" s="45" t="s">
        <v>258</v>
      </c>
      <c r="B70" s="45">
        <v>0</v>
      </c>
      <c r="C70" s="45">
        <v>0</v>
      </c>
      <c r="D70" s="45">
        <v>0</v>
      </c>
      <c r="E70" s="45">
        <v>0</v>
      </c>
      <c r="F70" s="45">
        <v>0</v>
      </c>
      <c r="G70" s="45">
        <v>0</v>
      </c>
      <c r="H70" s="45">
        <v>0</v>
      </c>
      <c r="I70" s="45">
        <v>0</v>
      </c>
      <c r="J70" s="45">
        <v>0</v>
      </c>
      <c r="K70" s="45">
        <v>0</v>
      </c>
      <c r="L70" s="45">
        <v>0</v>
      </c>
      <c r="M70" s="45">
        <v>0</v>
      </c>
      <c r="N70" s="45">
        <v>0</v>
      </c>
      <c r="O70" s="45">
        <v>0</v>
      </c>
      <c r="P70" s="45">
        <v>0</v>
      </c>
      <c r="Q70" s="45">
        <v>4.8999999999999998E-5</v>
      </c>
      <c r="R70" s="45">
        <v>4.8999999999999998E-5</v>
      </c>
      <c r="S70" s="45">
        <v>4.8999999999999998E-5</v>
      </c>
      <c r="T70" s="45">
        <v>4.8999999999999998E-5</v>
      </c>
      <c r="U70" s="45">
        <v>4.8999999999999998E-5</v>
      </c>
      <c r="V70" s="45">
        <v>4.8999999999999998E-5</v>
      </c>
      <c r="W70" s="45">
        <v>4.8999999999999998E-5</v>
      </c>
      <c r="X70" s="45">
        <v>4.8999999999999998E-5</v>
      </c>
      <c r="Y70" s="45">
        <v>4.8999999999999998E-5</v>
      </c>
      <c r="Z70" s="45">
        <v>4.8999999999999998E-5</v>
      </c>
      <c r="AA70" s="45">
        <v>4.8999999999999998E-5</v>
      </c>
      <c r="AB70" s="45">
        <v>4.8999999999999998E-5</v>
      </c>
      <c r="AC70" s="45">
        <v>4.8999999999999998E-5</v>
      </c>
      <c r="AD70" s="45">
        <v>4.8999999999999998E-5</v>
      </c>
      <c r="AE70" s="45">
        <v>4.8999999999999998E-5</v>
      </c>
      <c r="AF70" s="45">
        <v>4.8999999999999998E-5</v>
      </c>
      <c r="AG70" s="45">
        <v>4.8999999999999998E-5</v>
      </c>
      <c r="AH70" s="45">
        <v>4.8999999999999998E-5</v>
      </c>
      <c r="AI70" s="45">
        <v>4.8999999999999998E-5</v>
      </c>
      <c r="AJ70" s="45">
        <v>4.8999999999999998E-5</v>
      </c>
      <c r="AK70" s="45">
        <v>4.8999999999999998E-5</v>
      </c>
      <c r="AL70" s="45">
        <v>4.8999999999999998E-5</v>
      </c>
      <c r="AM70" s="45">
        <v>4.8999999999999998E-5</v>
      </c>
      <c r="AN70" s="45">
        <v>4.8999999999999998E-5</v>
      </c>
      <c r="AO70" s="45">
        <v>4.8999999999999998E-5</v>
      </c>
      <c r="AP70" s="45">
        <v>2.7399999999999999E-4</v>
      </c>
      <c r="AQ70" s="45">
        <v>2.7399999999999999E-4</v>
      </c>
      <c r="AR70" s="45">
        <v>2.7399999999999999E-4</v>
      </c>
      <c r="AS70" s="45">
        <v>2.7399999999999999E-4</v>
      </c>
      <c r="AT70" s="45">
        <v>2.7399999999999999E-4</v>
      </c>
      <c r="AU70" s="45">
        <v>3.5799999999999997E-4</v>
      </c>
      <c r="AV70" s="45">
        <v>3.5799999999999997E-4</v>
      </c>
      <c r="AW70" s="45">
        <v>3.5799999999999997E-4</v>
      </c>
      <c r="AX70" s="45">
        <v>3.5799999999999997E-4</v>
      </c>
      <c r="AY70" s="45">
        <v>3.5799999999999997E-4</v>
      </c>
      <c r="AZ70" s="45">
        <v>3.5500000000000001E-4</v>
      </c>
      <c r="BA70" s="45">
        <v>3.5500000000000001E-4</v>
      </c>
      <c r="BB70" s="45">
        <v>3.5500000000000001E-4</v>
      </c>
      <c r="BC70" s="45">
        <v>3.5500000000000001E-4</v>
      </c>
      <c r="BD70" s="45">
        <v>3.5500000000000001E-4</v>
      </c>
      <c r="BE70" s="45">
        <v>3.0600000000000001E-4</v>
      </c>
      <c r="BF70" s="45">
        <v>3.0600000000000001E-4</v>
      </c>
      <c r="BG70" s="45">
        <v>3.0600000000000001E-4</v>
      </c>
      <c r="BH70" s="45">
        <v>3.0600000000000001E-4</v>
      </c>
      <c r="BI70" s="45">
        <v>3.0600000000000001E-4</v>
      </c>
      <c r="BJ70" s="45">
        <v>2.6800000000000001E-4</v>
      </c>
      <c r="BK70" s="45">
        <v>2.6800000000000001E-4</v>
      </c>
      <c r="BL70" s="45">
        <v>2.6800000000000001E-4</v>
      </c>
      <c r="BM70" s="45">
        <v>2.6800000000000001E-4</v>
      </c>
      <c r="BN70" s="45">
        <v>2.6800000000000001E-4</v>
      </c>
      <c r="BO70" s="45">
        <v>2.8400000000000002E-4</v>
      </c>
      <c r="BP70" s="45">
        <v>2.8400000000000002E-4</v>
      </c>
      <c r="BQ70" s="45">
        <v>2.8400000000000002E-4</v>
      </c>
      <c r="BR70" s="45">
        <v>2.8400000000000002E-4</v>
      </c>
      <c r="BS70" s="45">
        <v>2.8400000000000002E-4</v>
      </c>
      <c r="BT70" s="45">
        <v>3.5199999999999999E-4</v>
      </c>
      <c r="BU70" s="45">
        <v>3.5199999999999999E-4</v>
      </c>
      <c r="BV70" s="45">
        <v>3.5199999999999999E-4</v>
      </c>
      <c r="BW70" s="45">
        <v>3.5199999999999999E-4</v>
      </c>
      <c r="BX70" s="45">
        <v>3.5199999999999999E-4</v>
      </c>
      <c r="BY70" s="45">
        <v>4.7800000000000002E-4</v>
      </c>
      <c r="BZ70" s="45">
        <v>4.7800000000000002E-4</v>
      </c>
      <c r="CA70" s="45">
        <v>4.7800000000000002E-4</v>
      </c>
      <c r="CB70" s="45">
        <v>4.7800000000000002E-4</v>
      </c>
      <c r="CC70" s="45">
        <v>4.7800000000000002E-4</v>
      </c>
      <c r="CD70" s="45">
        <v>4.7800000000000002E-4</v>
      </c>
      <c r="CE70" s="45">
        <v>4.7800000000000002E-4</v>
      </c>
      <c r="CF70" s="45">
        <v>4.7800000000000002E-4</v>
      </c>
      <c r="CG70" s="45">
        <v>4.7800000000000002E-4</v>
      </c>
      <c r="CH70" s="45">
        <v>4.7800000000000002E-4</v>
      </c>
      <c r="CI70" s="45">
        <v>4.7800000000000002E-4</v>
      </c>
      <c r="CJ70" s="45">
        <v>4.7800000000000002E-4</v>
      </c>
      <c r="CK70" s="45">
        <v>4.7800000000000002E-4</v>
      </c>
      <c r="CL70" s="45">
        <v>4.7800000000000002E-4</v>
      </c>
      <c r="CM70" s="45">
        <v>4.7800000000000002E-4</v>
      </c>
      <c r="CN70" s="45">
        <v>4.7800000000000002E-4</v>
      </c>
      <c r="CO70" s="45">
        <v>4.7800000000000002E-4</v>
      </c>
      <c r="CP70" s="45">
        <v>4.7800000000000002E-4</v>
      </c>
      <c r="CQ70" s="45">
        <v>4.7800000000000002E-4</v>
      </c>
      <c r="CR70" s="45">
        <v>4.7800000000000002E-4</v>
      </c>
      <c r="CS70" s="45">
        <v>4.7800000000000002E-4</v>
      </c>
      <c r="CT70" s="45">
        <v>4.7800000000000002E-4</v>
      </c>
      <c r="CU70" s="45">
        <v>4.7800000000000002E-4</v>
      </c>
      <c r="CV70" s="45">
        <v>4.7800000000000002E-4</v>
      </c>
      <c r="CW70" s="45">
        <v>4.7800000000000002E-4</v>
      </c>
      <c r="CX70" s="45">
        <v>4.7800000000000002E-4</v>
      </c>
    </row>
    <row r="71" spans="1:102" ht="14.25" customHeight="1" x14ac:dyDescent="0.3">
      <c r="A71" s="45" t="s">
        <v>260</v>
      </c>
      <c r="B71" s="45">
        <v>0</v>
      </c>
      <c r="C71" s="45">
        <v>0</v>
      </c>
      <c r="D71" s="45">
        <v>0</v>
      </c>
      <c r="E71" s="45">
        <v>0</v>
      </c>
      <c r="F71" s="45">
        <v>0</v>
      </c>
      <c r="G71" s="45">
        <v>0</v>
      </c>
      <c r="H71" s="45">
        <v>0</v>
      </c>
      <c r="I71" s="45">
        <v>0</v>
      </c>
      <c r="J71" s="45">
        <v>0</v>
      </c>
      <c r="K71" s="45">
        <v>0</v>
      </c>
      <c r="L71" s="45">
        <v>0</v>
      </c>
      <c r="M71" s="45">
        <v>0</v>
      </c>
      <c r="N71" s="45">
        <v>0</v>
      </c>
      <c r="O71" s="45">
        <v>0</v>
      </c>
      <c r="P71" s="45">
        <v>0</v>
      </c>
      <c r="Q71" s="45">
        <v>4.3999999999999999E-5</v>
      </c>
      <c r="R71" s="45">
        <v>4.3999999999999999E-5</v>
      </c>
      <c r="S71" s="45">
        <v>4.3999999999999999E-5</v>
      </c>
      <c r="T71" s="45">
        <v>4.3999999999999999E-5</v>
      </c>
      <c r="U71" s="45">
        <v>4.3999999999999999E-5</v>
      </c>
      <c r="V71" s="45">
        <v>4.3999999999999999E-5</v>
      </c>
      <c r="W71" s="45">
        <v>4.3999999999999999E-5</v>
      </c>
      <c r="X71" s="45">
        <v>4.3999999999999999E-5</v>
      </c>
      <c r="Y71" s="45">
        <v>4.3999999999999999E-5</v>
      </c>
      <c r="Z71" s="45">
        <v>4.3999999999999999E-5</v>
      </c>
      <c r="AA71" s="45">
        <v>4.3999999999999999E-5</v>
      </c>
      <c r="AB71" s="45">
        <v>4.3999999999999999E-5</v>
      </c>
      <c r="AC71" s="45">
        <v>4.3999999999999999E-5</v>
      </c>
      <c r="AD71" s="45">
        <v>4.3999999999999999E-5</v>
      </c>
      <c r="AE71" s="45">
        <v>4.3999999999999999E-5</v>
      </c>
      <c r="AF71" s="45">
        <v>4.3999999999999999E-5</v>
      </c>
      <c r="AG71" s="45">
        <v>4.3999999999999999E-5</v>
      </c>
      <c r="AH71" s="45">
        <v>4.3999999999999999E-5</v>
      </c>
      <c r="AI71" s="45">
        <v>4.3999999999999999E-5</v>
      </c>
      <c r="AJ71" s="45">
        <v>4.3999999999999999E-5</v>
      </c>
      <c r="AK71" s="45">
        <v>4.3999999999999999E-5</v>
      </c>
      <c r="AL71" s="45">
        <v>4.3999999999999999E-5</v>
      </c>
      <c r="AM71" s="45">
        <v>4.3999999999999999E-5</v>
      </c>
      <c r="AN71" s="45">
        <v>4.3999999999999999E-5</v>
      </c>
      <c r="AO71" s="45">
        <v>4.3999999999999999E-5</v>
      </c>
      <c r="AP71" s="45">
        <v>2.42E-4</v>
      </c>
      <c r="AQ71" s="45">
        <v>2.42E-4</v>
      </c>
      <c r="AR71" s="45">
        <v>2.42E-4</v>
      </c>
      <c r="AS71" s="45">
        <v>2.42E-4</v>
      </c>
      <c r="AT71" s="45">
        <v>2.42E-4</v>
      </c>
      <c r="AU71" s="45">
        <v>3.7199999999999999E-4</v>
      </c>
      <c r="AV71" s="45">
        <v>3.7199999999999999E-4</v>
      </c>
      <c r="AW71" s="45">
        <v>3.7199999999999999E-4</v>
      </c>
      <c r="AX71" s="45">
        <v>3.7199999999999999E-4</v>
      </c>
      <c r="AY71" s="45">
        <v>3.7199999999999999E-4</v>
      </c>
      <c r="AZ71" s="45">
        <v>5.4900000000000001E-4</v>
      </c>
      <c r="BA71" s="45">
        <v>5.4900000000000001E-4</v>
      </c>
      <c r="BB71" s="45">
        <v>5.4900000000000001E-4</v>
      </c>
      <c r="BC71" s="45">
        <v>5.4900000000000001E-4</v>
      </c>
      <c r="BD71" s="45">
        <v>5.4900000000000001E-4</v>
      </c>
      <c r="BE71" s="45">
        <v>7.9100000000000004E-4</v>
      </c>
      <c r="BF71" s="45">
        <v>7.9100000000000004E-4</v>
      </c>
      <c r="BG71" s="45">
        <v>7.9100000000000004E-4</v>
      </c>
      <c r="BH71" s="45">
        <v>7.9100000000000004E-4</v>
      </c>
      <c r="BI71" s="45">
        <v>7.9100000000000004E-4</v>
      </c>
      <c r="BJ71" s="45">
        <v>1.0939999999999999E-3</v>
      </c>
      <c r="BK71" s="45">
        <v>1.0939999999999999E-3</v>
      </c>
      <c r="BL71" s="45">
        <v>1.0939999999999999E-3</v>
      </c>
      <c r="BM71" s="45">
        <v>1.0939999999999999E-3</v>
      </c>
      <c r="BN71" s="45">
        <v>1.0939999999999999E-3</v>
      </c>
      <c r="BO71" s="45">
        <v>1.4289999999999999E-3</v>
      </c>
      <c r="BP71" s="45">
        <v>1.4289999999999999E-3</v>
      </c>
      <c r="BQ71" s="45">
        <v>1.4289999999999999E-3</v>
      </c>
      <c r="BR71" s="45">
        <v>1.4289999999999999E-3</v>
      </c>
      <c r="BS71" s="45">
        <v>1.4289999999999999E-3</v>
      </c>
      <c r="BT71" s="45">
        <v>1.8E-3</v>
      </c>
      <c r="BU71" s="45">
        <v>1.8E-3</v>
      </c>
      <c r="BV71" s="45">
        <v>1.8E-3</v>
      </c>
      <c r="BW71" s="45">
        <v>1.8E-3</v>
      </c>
      <c r="BX71" s="45">
        <v>1.8E-3</v>
      </c>
      <c r="BY71" s="45">
        <v>2.2230000000000001E-3</v>
      </c>
      <c r="BZ71" s="45">
        <v>2.2230000000000001E-3</v>
      </c>
      <c r="CA71" s="45">
        <v>2.2230000000000001E-3</v>
      </c>
      <c r="CB71" s="45">
        <v>2.2230000000000001E-3</v>
      </c>
      <c r="CC71" s="45">
        <v>2.2230000000000001E-3</v>
      </c>
      <c r="CD71" s="45">
        <v>2.2230000000000001E-3</v>
      </c>
      <c r="CE71" s="45">
        <v>2.2230000000000001E-3</v>
      </c>
      <c r="CF71" s="45">
        <v>2.2230000000000001E-3</v>
      </c>
      <c r="CG71" s="45">
        <v>2.2230000000000001E-3</v>
      </c>
      <c r="CH71" s="45">
        <v>2.2230000000000001E-3</v>
      </c>
      <c r="CI71" s="45">
        <v>2.2230000000000001E-3</v>
      </c>
      <c r="CJ71" s="45">
        <v>2.2230000000000001E-3</v>
      </c>
      <c r="CK71" s="45">
        <v>2.2230000000000001E-3</v>
      </c>
      <c r="CL71" s="45">
        <v>2.2230000000000001E-3</v>
      </c>
      <c r="CM71" s="45">
        <v>2.2230000000000001E-3</v>
      </c>
      <c r="CN71" s="45">
        <v>2.2230000000000001E-3</v>
      </c>
      <c r="CO71" s="45">
        <v>2.2230000000000001E-3</v>
      </c>
      <c r="CP71" s="45">
        <v>2.2230000000000001E-3</v>
      </c>
      <c r="CQ71" s="45">
        <v>2.2230000000000001E-3</v>
      </c>
      <c r="CR71" s="45">
        <v>2.2230000000000001E-3</v>
      </c>
      <c r="CS71" s="45">
        <v>2.2230000000000001E-3</v>
      </c>
      <c r="CT71" s="45">
        <v>2.2230000000000001E-3</v>
      </c>
      <c r="CU71" s="45">
        <v>2.2230000000000001E-3</v>
      </c>
      <c r="CV71" s="45">
        <v>2.2230000000000001E-3</v>
      </c>
      <c r="CW71" s="45">
        <v>2.2230000000000001E-3</v>
      </c>
      <c r="CX71" s="45">
        <v>2.2230000000000001E-3</v>
      </c>
    </row>
    <row r="72" spans="1:102" ht="14.25" customHeight="1" x14ac:dyDescent="0.3">
      <c r="A72" s="45" t="s">
        <v>512</v>
      </c>
      <c r="B72" s="45">
        <v>0</v>
      </c>
      <c r="C72" s="45">
        <v>0</v>
      </c>
      <c r="D72" s="45">
        <v>0</v>
      </c>
      <c r="E72" s="45">
        <v>0</v>
      </c>
      <c r="F72" s="45">
        <v>0</v>
      </c>
      <c r="G72" s="45">
        <v>0</v>
      </c>
      <c r="H72" s="45">
        <v>0</v>
      </c>
      <c r="I72" s="45">
        <v>0</v>
      </c>
      <c r="J72" s="45">
        <v>0</v>
      </c>
      <c r="K72" s="45">
        <v>0</v>
      </c>
      <c r="L72" s="45">
        <v>0</v>
      </c>
      <c r="M72" s="45">
        <v>0</v>
      </c>
      <c r="N72" s="45">
        <v>0</v>
      </c>
      <c r="O72" s="45">
        <v>0</v>
      </c>
      <c r="P72" s="45">
        <v>0</v>
      </c>
      <c r="Q72" s="45">
        <v>3.6999999999999998E-5</v>
      </c>
      <c r="R72" s="45">
        <v>3.6999999999999998E-5</v>
      </c>
      <c r="S72" s="45">
        <v>3.6999999999999998E-5</v>
      </c>
      <c r="T72" s="45">
        <v>3.6999999999999998E-5</v>
      </c>
      <c r="U72" s="45">
        <v>3.6999999999999998E-5</v>
      </c>
      <c r="V72" s="45">
        <v>3.6999999999999998E-5</v>
      </c>
      <c r="W72" s="45">
        <v>3.6999999999999998E-5</v>
      </c>
      <c r="X72" s="45">
        <v>3.6999999999999998E-5</v>
      </c>
      <c r="Y72" s="45">
        <v>3.6999999999999998E-5</v>
      </c>
      <c r="Z72" s="45">
        <v>3.6999999999999998E-5</v>
      </c>
      <c r="AA72" s="45">
        <v>3.6999999999999998E-5</v>
      </c>
      <c r="AB72" s="45">
        <v>3.6999999999999998E-5</v>
      </c>
      <c r="AC72" s="45">
        <v>3.6999999999999998E-5</v>
      </c>
      <c r="AD72" s="45">
        <v>3.6999999999999998E-5</v>
      </c>
      <c r="AE72" s="45">
        <v>3.6999999999999998E-5</v>
      </c>
      <c r="AF72" s="45">
        <v>3.6999999999999998E-5</v>
      </c>
      <c r="AG72" s="45">
        <v>3.6999999999999998E-5</v>
      </c>
      <c r="AH72" s="45">
        <v>3.6999999999999998E-5</v>
      </c>
      <c r="AI72" s="45">
        <v>3.6999999999999998E-5</v>
      </c>
      <c r="AJ72" s="45">
        <v>3.6999999999999998E-5</v>
      </c>
      <c r="AK72" s="45">
        <v>3.6999999999999998E-5</v>
      </c>
      <c r="AL72" s="45">
        <v>3.6999999999999998E-5</v>
      </c>
      <c r="AM72" s="45">
        <v>3.6999999999999998E-5</v>
      </c>
      <c r="AN72" s="45">
        <v>3.6999999999999998E-5</v>
      </c>
      <c r="AO72" s="45">
        <v>3.6999999999999998E-5</v>
      </c>
      <c r="AP72" s="45">
        <v>2.1100000000000001E-4</v>
      </c>
      <c r="AQ72" s="45">
        <v>2.1100000000000001E-4</v>
      </c>
      <c r="AR72" s="45">
        <v>2.1100000000000001E-4</v>
      </c>
      <c r="AS72" s="45">
        <v>2.1100000000000001E-4</v>
      </c>
      <c r="AT72" s="45">
        <v>2.1100000000000001E-4</v>
      </c>
      <c r="AU72" s="45">
        <v>3.2299999999999999E-4</v>
      </c>
      <c r="AV72" s="45">
        <v>3.2299999999999999E-4</v>
      </c>
      <c r="AW72" s="45">
        <v>3.2299999999999999E-4</v>
      </c>
      <c r="AX72" s="45">
        <v>3.2299999999999999E-4</v>
      </c>
      <c r="AY72" s="45">
        <v>3.2299999999999999E-4</v>
      </c>
      <c r="AZ72" s="45">
        <v>4.2400000000000001E-4</v>
      </c>
      <c r="BA72" s="45">
        <v>4.2400000000000001E-4</v>
      </c>
      <c r="BB72" s="45">
        <v>4.2400000000000001E-4</v>
      </c>
      <c r="BC72" s="45">
        <v>4.2400000000000001E-4</v>
      </c>
      <c r="BD72" s="45">
        <v>4.2400000000000001E-4</v>
      </c>
      <c r="BE72" s="45">
        <v>5.5000000000000003E-4</v>
      </c>
      <c r="BF72" s="45">
        <v>5.5000000000000003E-4</v>
      </c>
      <c r="BG72" s="45">
        <v>5.5000000000000003E-4</v>
      </c>
      <c r="BH72" s="45">
        <v>5.5000000000000003E-4</v>
      </c>
      <c r="BI72" s="45">
        <v>5.5000000000000003E-4</v>
      </c>
      <c r="BJ72" s="45">
        <v>7.7099999999999998E-4</v>
      </c>
      <c r="BK72" s="45">
        <v>7.7099999999999998E-4</v>
      </c>
      <c r="BL72" s="45">
        <v>7.7099999999999998E-4</v>
      </c>
      <c r="BM72" s="45">
        <v>7.7099999999999998E-4</v>
      </c>
      <c r="BN72" s="45">
        <v>7.7099999999999998E-4</v>
      </c>
      <c r="BO72" s="45">
        <v>9.2199999999999997E-4</v>
      </c>
      <c r="BP72" s="45">
        <v>9.2199999999999997E-4</v>
      </c>
      <c r="BQ72" s="45">
        <v>9.2199999999999997E-4</v>
      </c>
      <c r="BR72" s="45">
        <v>9.2199999999999997E-4</v>
      </c>
      <c r="BS72" s="45">
        <v>9.2199999999999997E-4</v>
      </c>
      <c r="BT72" s="45">
        <v>1.0759999999999999E-3</v>
      </c>
      <c r="BU72" s="45">
        <v>1.0759999999999999E-3</v>
      </c>
      <c r="BV72" s="45">
        <v>1.0759999999999999E-3</v>
      </c>
      <c r="BW72" s="45">
        <v>1.0759999999999999E-3</v>
      </c>
      <c r="BX72" s="45">
        <v>1.0759999999999999E-3</v>
      </c>
      <c r="BY72" s="45">
        <v>2.3549999999999999E-3</v>
      </c>
      <c r="BZ72" s="45">
        <v>2.3549999999999999E-3</v>
      </c>
      <c r="CA72" s="45">
        <v>2.3549999999999999E-3</v>
      </c>
      <c r="CB72" s="45">
        <v>2.3549999999999999E-3</v>
      </c>
      <c r="CC72" s="45">
        <v>2.3549999999999999E-3</v>
      </c>
      <c r="CD72" s="45">
        <v>2.3549999999999999E-3</v>
      </c>
      <c r="CE72" s="45">
        <v>2.3549999999999999E-3</v>
      </c>
      <c r="CF72" s="45">
        <v>2.3549999999999999E-3</v>
      </c>
      <c r="CG72" s="45">
        <v>2.3549999999999999E-3</v>
      </c>
      <c r="CH72" s="45">
        <v>2.3549999999999999E-3</v>
      </c>
      <c r="CI72" s="45">
        <v>2.3549999999999999E-3</v>
      </c>
      <c r="CJ72" s="45">
        <v>2.3549999999999999E-3</v>
      </c>
      <c r="CK72" s="45">
        <v>2.3549999999999999E-3</v>
      </c>
      <c r="CL72" s="45">
        <v>2.3549999999999999E-3</v>
      </c>
      <c r="CM72" s="45">
        <v>2.3549999999999999E-3</v>
      </c>
      <c r="CN72" s="45">
        <v>2.3549999999999999E-3</v>
      </c>
      <c r="CO72" s="45">
        <v>2.3549999999999999E-3</v>
      </c>
      <c r="CP72" s="45">
        <v>2.3549999999999999E-3</v>
      </c>
      <c r="CQ72" s="45">
        <v>2.3549999999999999E-3</v>
      </c>
      <c r="CR72" s="45">
        <v>2.3549999999999999E-3</v>
      </c>
      <c r="CS72" s="45">
        <v>2.3549999999999999E-3</v>
      </c>
      <c r="CT72" s="45">
        <v>2.3549999999999999E-3</v>
      </c>
      <c r="CU72" s="45">
        <v>2.3549999999999999E-3</v>
      </c>
      <c r="CV72" s="45">
        <v>2.3549999999999999E-3</v>
      </c>
      <c r="CW72" s="45">
        <v>2.3549999999999999E-3</v>
      </c>
      <c r="CX72" s="45">
        <v>2.3549999999999999E-3</v>
      </c>
    </row>
    <row r="73" spans="1:102" ht="14.25" customHeight="1" x14ac:dyDescent="0.3">
      <c r="A73" s="45" t="s">
        <v>264</v>
      </c>
      <c r="B73" s="45">
        <v>0</v>
      </c>
      <c r="C73" s="45">
        <v>0</v>
      </c>
      <c r="D73" s="45">
        <v>0</v>
      </c>
      <c r="E73" s="45">
        <v>0</v>
      </c>
      <c r="F73" s="45">
        <v>0</v>
      </c>
      <c r="G73" s="45">
        <v>0</v>
      </c>
      <c r="H73" s="45">
        <v>0</v>
      </c>
      <c r="I73" s="45">
        <v>0</v>
      </c>
      <c r="J73" s="45">
        <v>0</v>
      </c>
      <c r="K73" s="45">
        <v>0</v>
      </c>
      <c r="L73" s="45">
        <v>0</v>
      </c>
      <c r="M73" s="45">
        <v>0</v>
      </c>
      <c r="N73" s="45">
        <v>0</v>
      </c>
      <c r="O73" s="45">
        <v>0</v>
      </c>
      <c r="P73" s="45">
        <v>0</v>
      </c>
      <c r="Q73" s="45">
        <v>3.8999999999999999E-5</v>
      </c>
      <c r="R73" s="45">
        <v>3.8999999999999999E-5</v>
      </c>
      <c r="S73" s="45">
        <v>3.8999999999999999E-5</v>
      </c>
      <c r="T73" s="45">
        <v>3.8999999999999999E-5</v>
      </c>
      <c r="U73" s="45">
        <v>3.8999999999999999E-5</v>
      </c>
      <c r="V73" s="45">
        <v>3.8999999999999999E-5</v>
      </c>
      <c r="W73" s="45">
        <v>3.8999999999999999E-5</v>
      </c>
      <c r="X73" s="45">
        <v>3.8999999999999999E-5</v>
      </c>
      <c r="Y73" s="45">
        <v>3.8999999999999999E-5</v>
      </c>
      <c r="Z73" s="45">
        <v>3.8999999999999999E-5</v>
      </c>
      <c r="AA73" s="45">
        <v>3.8999999999999999E-5</v>
      </c>
      <c r="AB73" s="45">
        <v>3.8999999999999999E-5</v>
      </c>
      <c r="AC73" s="45">
        <v>3.8999999999999999E-5</v>
      </c>
      <c r="AD73" s="45">
        <v>3.8999999999999999E-5</v>
      </c>
      <c r="AE73" s="45">
        <v>3.8999999999999999E-5</v>
      </c>
      <c r="AF73" s="45">
        <v>3.8999999999999999E-5</v>
      </c>
      <c r="AG73" s="45">
        <v>3.8999999999999999E-5</v>
      </c>
      <c r="AH73" s="45">
        <v>3.8999999999999999E-5</v>
      </c>
      <c r="AI73" s="45">
        <v>3.8999999999999999E-5</v>
      </c>
      <c r="AJ73" s="45">
        <v>3.8999999999999999E-5</v>
      </c>
      <c r="AK73" s="45">
        <v>3.8999999999999999E-5</v>
      </c>
      <c r="AL73" s="45">
        <v>3.8999999999999999E-5</v>
      </c>
      <c r="AM73" s="45">
        <v>3.8999999999999999E-5</v>
      </c>
      <c r="AN73" s="45">
        <v>3.8999999999999999E-5</v>
      </c>
      <c r="AO73" s="45">
        <v>3.8999999999999999E-5</v>
      </c>
      <c r="AP73" s="45">
        <v>2.43E-4</v>
      </c>
      <c r="AQ73" s="45">
        <v>2.43E-4</v>
      </c>
      <c r="AR73" s="45">
        <v>2.43E-4</v>
      </c>
      <c r="AS73" s="45">
        <v>2.43E-4</v>
      </c>
      <c r="AT73" s="45">
        <v>2.43E-4</v>
      </c>
      <c r="AU73" s="45">
        <v>2.7500000000000002E-4</v>
      </c>
      <c r="AV73" s="45">
        <v>2.7500000000000002E-4</v>
      </c>
      <c r="AW73" s="45">
        <v>2.7500000000000002E-4</v>
      </c>
      <c r="AX73" s="45">
        <v>2.7500000000000002E-4</v>
      </c>
      <c r="AY73" s="45">
        <v>2.7500000000000002E-4</v>
      </c>
      <c r="AZ73" s="45">
        <v>5.0900000000000001E-4</v>
      </c>
      <c r="BA73" s="45">
        <v>5.0900000000000001E-4</v>
      </c>
      <c r="BB73" s="45">
        <v>5.0900000000000001E-4</v>
      </c>
      <c r="BC73" s="45">
        <v>5.0900000000000001E-4</v>
      </c>
      <c r="BD73" s="45">
        <v>5.0900000000000001E-4</v>
      </c>
      <c r="BE73" s="45">
        <v>7.1199999999999996E-4</v>
      </c>
      <c r="BF73" s="45">
        <v>7.1199999999999996E-4</v>
      </c>
      <c r="BG73" s="45">
        <v>7.1199999999999996E-4</v>
      </c>
      <c r="BH73" s="45">
        <v>7.1199999999999996E-4</v>
      </c>
      <c r="BI73" s="45">
        <v>7.1199999999999996E-4</v>
      </c>
      <c r="BJ73" s="45">
        <v>9.1299999999999997E-4</v>
      </c>
      <c r="BK73" s="45">
        <v>9.1299999999999997E-4</v>
      </c>
      <c r="BL73" s="45">
        <v>9.1299999999999997E-4</v>
      </c>
      <c r="BM73" s="45">
        <v>9.1299999999999997E-4</v>
      </c>
      <c r="BN73" s="45">
        <v>9.1299999999999997E-4</v>
      </c>
      <c r="BO73" s="45">
        <v>9.6900000000000003E-4</v>
      </c>
      <c r="BP73" s="45">
        <v>9.6900000000000003E-4</v>
      </c>
      <c r="BQ73" s="45">
        <v>9.6900000000000003E-4</v>
      </c>
      <c r="BR73" s="45">
        <v>9.6900000000000003E-4</v>
      </c>
      <c r="BS73" s="45">
        <v>9.6900000000000003E-4</v>
      </c>
      <c r="BT73" s="45">
        <v>1.2290000000000001E-3</v>
      </c>
      <c r="BU73" s="45">
        <v>1.2290000000000001E-3</v>
      </c>
      <c r="BV73" s="45">
        <v>1.2290000000000001E-3</v>
      </c>
      <c r="BW73" s="45">
        <v>1.2290000000000001E-3</v>
      </c>
      <c r="BX73" s="45">
        <v>1.2290000000000001E-3</v>
      </c>
      <c r="BY73" s="45">
        <v>1.457E-3</v>
      </c>
      <c r="BZ73" s="45">
        <v>1.457E-3</v>
      </c>
      <c r="CA73" s="45">
        <v>1.457E-3</v>
      </c>
      <c r="CB73" s="45">
        <v>1.457E-3</v>
      </c>
      <c r="CC73" s="45">
        <v>1.457E-3</v>
      </c>
      <c r="CD73" s="45">
        <v>1.457E-3</v>
      </c>
      <c r="CE73" s="45">
        <v>1.457E-3</v>
      </c>
      <c r="CF73" s="45">
        <v>1.457E-3</v>
      </c>
      <c r="CG73" s="45">
        <v>1.457E-3</v>
      </c>
      <c r="CH73" s="45">
        <v>1.457E-3</v>
      </c>
      <c r="CI73" s="45">
        <v>1.457E-3</v>
      </c>
      <c r="CJ73" s="45">
        <v>1.457E-3</v>
      </c>
      <c r="CK73" s="45">
        <v>1.457E-3</v>
      </c>
      <c r="CL73" s="45">
        <v>1.457E-3</v>
      </c>
      <c r="CM73" s="45">
        <v>1.457E-3</v>
      </c>
      <c r="CN73" s="45">
        <v>1.457E-3</v>
      </c>
      <c r="CO73" s="45">
        <v>1.457E-3</v>
      </c>
      <c r="CP73" s="45">
        <v>1.457E-3</v>
      </c>
      <c r="CQ73" s="45">
        <v>1.457E-3</v>
      </c>
      <c r="CR73" s="45">
        <v>1.457E-3</v>
      </c>
      <c r="CS73" s="45">
        <v>1.457E-3</v>
      </c>
      <c r="CT73" s="45">
        <v>1.457E-3</v>
      </c>
      <c r="CU73" s="45">
        <v>1.457E-3</v>
      </c>
      <c r="CV73" s="45">
        <v>1.457E-3</v>
      </c>
      <c r="CW73" s="45">
        <v>1.457E-3</v>
      </c>
      <c r="CX73" s="45">
        <v>1.457E-3</v>
      </c>
    </row>
    <row r="74" spans="1:102" ht="14.25" customHeight="1" x14ac:dyDescent="0.3">
      <c r="A74" s="45" t="s">
        <v>266</v>
      </c>
      <c r="B74" s="45">
        <v>1.9999999999999999E-6</v>
      </c>
      <c r="C74" s="45">
        <v>1.9999999999999999E-6</v>
      </c>
      <c r="D74" s="45">
        <v>1.9999999999999999E-6</v>
      </c>
      <c r="E74" s="45">
        <v>1.9999999999999999E-6</v>
      </c>
      <c r="F74" s="45">
        <v>1.9999999999999999E-6</v>
      </c>
      <c r="G74" s="45">
        <v>1.9999999999999999E-6</v>
      </c>
      <c r="H74" s="45">
        <v>1.9999999999999999E-6</v>
      </c>
      <c r="I74" s="45">
        <v>1.9999999999999999E-6</v>
      </c>
      <c r="J74" s="45">
        <v>1.9999999999999999E-6</v>
      </c>
      <c r="K74" s="45">
        <v>1.9999999999999999E-6</v>
      </c>
      <c r="L74" s="45">
        <v>1.9999999999999999E-6</v>
      </c>
      <c r="M74" s="45">
        <v>1.9999999999999999E-6</v>
      </c>
      <c r="N74" s="45">
        <v>1.9999999999999999E-6</v>
      </c>
      <c r="O74" s="45">
        <v>1.9999999999999999E-6</v>
      </c>
      <c r="P74" s="45">
        <v>1.9999999999999999E-6</v>
      </c>
      <c r="Q74" s="45">
        <v>2.3E-5</v>
      </c>
      <c r="R74" s="45">
        <v>2.3E-5</v>
      </c>
      <c r="S74" s="45">
        <v>2.3E-5</v>
      </c>
      <c r="T74" s="45">
        <v>2.3E-5</v>
      </c>
      <c r="U74" s="45">
        <v>2.3E-5</v>
      </c>
      <c r="V74" s="45">
        <v>2.3E-5</v>
      </c>
      <c r="W74" s="45">
        <v>2.3E-5</v>
      </c>
      <c r="X74" s="45">
        <v>2.3E-5</v>
      </c>
      <c r="Y74" s="45">
        <v>2.3E-5</v>
      </c>
      <c r="Z74" s="45">
        <v>2.3E-5</v>
      </c>
      <c r="AA74" s="45">
        <v>2.3E-5</v>
      </c>
      <c r="AB74" s="45">
        <v>2.3E-5</v>
      </c>
      <c r="AC74" s="45">
        <v>2.3E-5</v>
      </c>
      <c r="AD74" s="45">
        <v>2.3E-5</v>
      </c>
      <c r="AE74" s="45">
        <v>2.3E-5</v>
      </c>
      <c r="AF74" s="45">
        <v>2.3E-5</v>
      </c>
      <c r="AG74" s="45">
        <v>2.3E-5</v>
      </c>
      <c r="AH74" s="45">
        <v>2.3E-5</v>
      </c>
      <c r="AI74" s="45">
        <v>2.3E-5</v>
      </c>
      <c r="AJ74" s="45">
        <v>2.3E-5</v>
      </c>
      <c r="AK74" s="45">
        <v>2.3E-5</v>
      </c>
      <c r="AL74" s="45">
        <v>2.3E-5</v>
      </c>
      <c r="AM74" s="45">
        <v>2.3E-5</v>
      </c>
      <c r="AN74" s="45">
        <v>2.3E-5</v>
      </c>
      <c r="AO74" s="45">
        <v>2.3E-5</v>
      </c>
      <c r="AP74" s="45">
        <v>1.2999999999999999E-4</v>
      </c>
      <c r="AQ74" s="45">
        <v>1.2999999999999999E-4</v>
      </c>
      <c r="AR74" s="45">
        <v>1.2999999999999999E-4</v>
      </c>
      <c r="AS74" s="45">
        <v>1.2999999999999999E-4</v>
      </c>
      <c r="AT74" s="45">
        <v>1.2999999999999999E-4</v>
      </c>
      <c r="AU74" s="45">
        <v>1.66E-4</v>
      </c>
      <c r="AV74" s="45">
        <v>1.66E-4</v>
      </c>
      <c r="AW74" s="45">
        <v>1.66E-4</v>
      </c>
      <c r="AX74" s="45">
        <v>1.66E-4</v>
      </c>
      <c r="AY74" s="45">
        <v>1.66E-4</v>
      </c>
      <c r="AZ74" s="45">
        <v>2.12E-4</v>
      </c>
      <c r="BA74" s="45">
        <v>2.12E-4</v>
      </c>
      <c r="BB74" s="45">
        <v>2.12E-4</v>
      </c>
      <c r="BC74" s="45">
        <v>2.12E-4</v>
      </c>
      <c r="BD74" s="45">
        <v>2.12E-4</v>
      </c>
      <c r="BE74" s="45">
        <v>1.7799999999999999E-4</v>
      </c>
      <c r="BF74" s="45">
        <v>1.7799999999999999E-4</v>
      </c>
      <c r="BG74" s="45">
        <v>1.7799999999999999E-4</v>
      </c>
      <c r="BH74" s="45">
        <v>1.7799999999999999E-4</v>
      </c>
      <c r="BI74" s="45">
        <v>1.7799999999999999E-4</v>
      </c>
      <c r="BJ74" s="45">
        <v>0</v>
      </c>
      <c r="BK74" s="45">
        <v>0</v>
      </c>
      <c r="BL74" s="45">
        <v>0</v>
      </c>
      <c r="BM74" s="45">
        <v>0</v>
      </c>
      <c r="BN74" s="45">
        <v>0</v>
      </c>
      <c r="BO74" s="45">
        <v>0</v>
      </c>
      <c r="BP74" s="45">
        <v>0</v>
      </c>
      <c r="BQ74" s="45">
        <v>0</v>
      </c>
      <c r="BR74" s="45">
        <v>0</v>
      </c>
      <c r="BS74" s="45">
        <v>0</v>
      </c>
      <c r="BT74" s="45">
        <v>1.4350000000000001E-3</v>
      </c>
      <c r="BU74" s="45">
        <v>1.4350000000000001E-3</v>
      </c>
      <c r="BV74" s="45">
        <v>1.4350000000000001E-3</v>
      </c>
      <c r="BW74" s="45">
        <v>1.4350000000000001E-3</v>
      </c>
      <c r="BX74" s="45">
        <v>1.4350000000000001E-3</v>
      </c>
      <c r="BY74" s="45">
        <v>2.9390000000000002E-3</v>
      </c>
      <c r="BZ74" s="45">
        <v>2.9390000000000002E-3</v>
      </c>
      <c r="CA74" s="45">
        <v>2.9390000000000002E-3</v>
      </c>
      <c r="CB74" s="45">
        <v>2.9390000000000002E-3</v>
      </c>
      <c r="CC74" s="45">
        <v>2.9390000000000002E-3</v>
      </c>
      <c r="CD74" s="45">
        <v>2.9390000000000002E-3</v>
      </c>
      <c r="CE74" s="45">
        <v>2.9390000000000002E-3</v>
      </c>
      <c r="CF74" s="45">
        <v>2.9390000000000002E-3</v>
      </c>
      <c r="CG74" s="45">
        <v>2.9390000000000002E-3</v>
      </c>
      <c r="CH74" s="45">
        <v>2.9390000000000002E-3</v>
      </c>
      <c r="CI74" s="45">
        <v>2.9390000000000002E-3</v>
      </c>
      <c r="CJ74" s="45">
        <v>2.9390000000000002E-3</v>
      </c>
      <c r="CK74" s="45">
        <v>2.9390000000000002E-3</v>
      </c>
      <c r="CL74" s="45">
        <v>2.9390000000000002E-3</v>
      </c>
      <c r="CM74" s="45">
        <v>2.9390000000000002E-3</v>
      </c>
      <c r="CN74" s="45">
        <v>2.9390000000000002E-3</v>
      </c>
      <c r="CO74" s="45">
        <v>2.9390000000000002E-3</v>
      </c>
      <c r="CP74" s="45">
        <v>2.9390000000000002E-3</v>
      </c>
      <c r="CQ74" s="45">
        <v>2.9390000000000002E-3</v>
      </c>
      <c r="CR74" s="45">
        <v>2.9390000000000002E-3</v>
      </c>
      <c r="CS74" s="45">
        <v>2.9390000000000002E-3</v>
      </c>
      <c r="CT74" s="45">
        <v>2.9390000000000002E-3</v>
      </c>
      <c r="CU74" s="45">
        <v>2.9390000000000002E-3</v>
      </c>
      <c r="CV74" s="45">
        <v>2.9390000000000002E-3</v>
      </c>
      <c r="CW74" s="45">
        <v>2.9390000000000002E-3</v>
      </c>
      <c r="CX74" s="45">
        <v>2.9390000000000002E-3</v>
      </c>
    </row>
    <row r="75" spans="1:102" ht="14.25" customHeight="1" x14ac:dyDescent="0.3">
      <c r="A75" s="45" t="s">
        <v>268</v>
      </c>
      <c r="B75" s="45">
        <v>0</v>
      </c>
      <c r="C75" s="45">
        <v>0</v>
      </c>
      <c r="D75" s="45">
        <v>0</v>
      </c>
      <c r="E75" s="45">
        <v>0</v>
      </c>
      <c r="F75" s="45">
        <v>0</v>
      </c>
      <c r="G75" s="45">
        <v>0</v>
      </c>
      <c r="H75" s="45">
        <v>0</v>
      </c>
      <c r="I75" s="45">
        <v>0</v>
      </c>
      <c r="J75" s="45">
        <v>0</v>
      </c>
      <c r="K75" s="45">
        <v>0</v>
      </c>
      <c r="L75" s="45">
        <v>0</v>
      </c>
      <c r="M75" s="45">
        <v>0</v>
      </c>
      <c r="N75" s="45">
        <v>0</v>
      </c>
      <c r="O75" s="45">
        <v>0</v>
      </c>
      <c r="P75" s="45">
        <v>0</v>
      </c>
      <c r="Q75" s="45">
        <v>4.8999999999999998E-5</v>
      </c>
      <c r="R75" s="45">
        <v>4.8999999999999998E-5</v>
      </c>
      <c r="S75" s="45">
        <v>4.8999999999999998E-5</v>
      </c>
      <c r="T75" s="45">
        <v>4.8999999999999998E-5</v>
      </c>
      <c r="U75" s="45">
        <v>4.8999999999999998E-5</v>
      </c>
      <c r="V75" s="45">
        <v>4.8999999999999998E-5</v>
      </c>
      <c r="W75" s="45">
        <v>4.8999999999999998E-5</v>
      </c>
      <c r="X75" s="45">
        <v>4.8999999999999998E-5</v>
      </c>
      <c r="Y75" s="45">
        <v>4.8999999999999998E-5</v>
      </c>
      <c r="Z75" s="45">
        <v>4.8999999999999998E-5</v>
      </c>
      <c r="AA75" s="45">
        <v>4.8999999999999998E-5</v>
      </c>
      <c r="AB75" s="45">
        <v>4.8999999999999998E-5</v>
      </c>
      <c r="AC75" s="45">
        <v>4.8999999999999998E-5</v>
      </c>
      <c r="AD75" s="45">
        <v>4.8999999999999998E-5</v>
      </c>
      <c r="AE75" s="45">
        <v>4.8999999999999998E-5</v>
      </c>
      <c r="AF75" s="45">
        <v>4.8999999999999998E-5</v>
      </c>
      <c r="AG75" s="45">
        <v>4.8999999999999998E-5</v>
      </c>
      <c r="AH75" s="45">
        <v>4.8999999999999998E-5</v>
      </c>
      <c r="AI75" s="45">
        <v>4.8999999999999998E-5</v>
      </c>
      <c r="AJ75" s="45">
        <v>4.8999999999999998E-5</v>
      </c>
      <c r="AK75" s="45">
        <v>4.8999999999999998E-5</v>
      </c>
      <c r="AL75" s="45">
        <v>4.8999999999999998E-5</v>
      </c>
      <c r="AM75" s="45">
        <v>4.8999999999999998E-5</v>
      </c>
      <c r="AN75" s="45">
        <v>4.8999999999999998E-5</v>
      </c>
      <c r="AO75" s="45">
        <v>4.8999999999999998E-5</v>
      </c>
      <c r="AP75" s="45">
        <v>2.5700000000000001E-4</v>
      </c>
      <c r="AQ75" s="45">
        <v>2.5700000000000001E-4</v>
      </c>
      <c r="AR75" s="45">
        <v>2.5700000000000001E-4</v>
      </c>
      <c r="AS75" s="45">
        <v>2.5700000000000001E-4</v>
      </c>
      <c r="AT75" s="45">
        <v>2.5700000000000001E-4</v>
      </c>
      <c r="AU75" s="45">
        <v>3.3599999999999998E-4</v>
      </c>
      <c r="AV75" s="45">
        <v>3.3599999999999998E-4</v>
      </c>
      <c r="AW75" s="45">
        <v>3.3599999999999998E-4</v>
      </c>
      <c r="AX75" s="45">
        <v>3.3599999999999998E-4</v>
      </c>
      <c r="AY75" s="45">
        <v>3.3599999999999998E-4</v>
      </c>
      <c r="AZ75" s="45">
        <v>3.7300000000000001E-4</v>
      </c>
      <c r="BA75" s="45">
        <v>3.7300000000000001E-4</v>
      </c>
      <c r="BB75" s="45">
        <v>3.7300000000000001E-4</v>
      </c>
      <c r="BC75" s="45">
        <v>3.7300000000000001E-4</v>
      </c>
      <c r="BD75" s="45">
        <v>3.7300000000000001E-4</v>
      </c>
      <c r="BE75" s="45">
        <v>3.8400000000000001E-4</v>
      </c>
      <c r="BF75" s="45">
        <v>3.8400000000000001E-4</v>
      </c>
      <c r="BG75" s="45">
        <v>3.8400000000000001E-4</v>
      </c>
      <c r="BH75" s="45">
        <v>3.8400000000000001E-4</v>
      </c>
      <c r="BI75" s="45">
        <v>3.8400000000000001E-4</v>
      </c>
      <c r="BJ75" s="45">
        <v>3.9399999999999998E-4</v>
      </c>
      <c r="BK75" s="45">
        <v>3.9399999999999998E-4</v>
      </c>
      <c r="BL75" s="45">
        <v>3.9399999999999998E-4</v>
      </c>
      <c r="BM75" s="45">
        <v>3.9399999999999998E-4</v>
      </c>
      <c r="BN75" s="45">
        <v>3.9399999999999998E-4</v>
      </c>
      <c r="BO75" s="45">
        <v>4.4999999999999999E-4</v>
      </c>
      <c r="BP75" s="45">
        <v>4.4999999999999999E-4</v>
      </c>
      <c r="BQ75" s="45">
        <v>4.4999999999999999E-4</v>
      </c>
      <c r="BR75" s="45">
        <v>4.4999999999999999E-4</v>
      </c>
      <c r="BS75" s="45">
        <v>4.4999999999999999E-4</v>
      </c>
      <c r="BT75" s="45">
        <v>5.3399999999999997E-4</v>
      </c>
      <c r="BU75" s="45">
        <v>5.3399999999999997E-4</v>
      </c>
      <c r="BV75" s="45">
        <v>5.3399999999999997E-4</v>
      </c>
      <c r="BW75" s="45">
        <v>5.3399999999999997E-4</v>
      </c>
      <c r="BX75" s="45">
        <v>5.3399999999999997E-4</v>
      </c>
      <c r="BY75" s="45">
        <v>6.9099999999999999E-4</v>
      </c>
      <c r="BZ75" s="45">
        <v>6.9099999999999999E-4</v>
      </c>
      <c r="CA75" s="45">
        <v>6.9099999999999999E-4</v>
      </c>
      <c r="CB75" s="45">
        <v>6.9099999999999999E-4</v>
      </c>
      <c r="CC75" s="45">
        <v>6.9099999999999999E-4</v>
      </c>
      <c r="CD75" s="45">
        <v>6.9099999999999999E-4</v>
      </c>
      <c r="CE75" s="45">
        <v>6.9099999999999999E-4</v>
      </c>
      <c r="CF75" s="45">
        <v>6.9099999999999999E-4</v>
      </c>
      <c r="CG75" s="45">
        <v>6.9099999999999999E-4</v>
      </c>
      <c r="CH75" s="45">
        <v>6.9099999999999999E-4</v>
      </c>
      <c r="CI75" s="45">
        <v>6.9099999999999999E-4</v>
      </c>
      <c r="CJ75" s="45">
        <v>6.9099999999999999E-4</v>
      </c>
      <c r="CK75" s="45">
        <v>6.9099999999999999E-4</v>
      </c>
      <c r="CL75" s="45">
        <v>6.9099999999999999E-4</v>
      </c>
      <c r="CM75" s="45">
        <v>6.9099999999999999E-4</v>
      </c>
      <c r="CN75" s="45">
        <v>6.9099999999999999E-4</v>
      </c>
      <c r="CO75" s="45">
        <v>6.9099999999999999E-4</v>
      </c>
      <c r="CP75" s="45">
        <v>6.9099999999999999E-4</v>
      </c>
      <c r="CQ75" s="45">
        <v>6.9099999999999999E-4</v>
      </c>
      <c r="CR75" s="45">
        <v>6.9099999999999999E-4</v>
      </c>
      <c r="CS75" s="45">
        <v>6.9099999999999999E-4</v>
      </c>
      <c r="CT75" s="45">
        <v>6.9099999999999999E-4</v>
      </c>
      <c r="CU75" s="45">
        <v>6.9099999999999999E-4</v>
      </c>
      <c r="CV75" s="45">
        <v>6.9099999999999999E-4</v>
      </c>
      <c r="CW75" s="45">
        <v>6.9099999999999999E-4</v>
      </c>
      <c r="CX75" s="45">
        <v>6.9099999999999999E-4</v>
      </c>
    </row>
    <row r="76" spans="1:102" ht="14.25" customHeight="1" x14ac:dyDescent="0.3">
      <c r="A76" s="45" t="s">
        <v>270</v>
      </c>
      <c r="B76" s="45">
        <v>0</v>
      </c>
      <c r="C76" s="45">
        <v>0</v>
      </c>
      <c r="D76" s="45">
        <v>0</v>
      </c>
      <c r="E76" s="45">
        <v>0</v>
      </c>
      <c r="F76" s="45">
        <v>0</v>
      </c>
      <c r="G76" s="45">
        <v>0</v>
      </c>
      <c r="H76" s="45">
        <v>0</v>
      </c>
      <c r="I76" s="45">
        <v>0</v>
      </c>
      <c r="J76" s="45">
        <v>0</v>
      </c>
      <c r="K76" s="45">
        <v>0</v>
      </c>
      <c r="L76" s="45">
        <v>0</v>
      </c>
      <c r="M76" s="45">
        <v>0</v>
      </c>
      <c r="N76" s="45">
        <v>0</v>
      </c>
      <c r="O76" s="45">
        <v>0</v>
      </c>
      <c r="P76" s="45">
        <v>0</v>
      </c>
      <c r="Q76" s="45">
        <v>2.1999999999999999E-5</v>
      </c>
      <c r="R76" s="45">
        <v>2.1999999999999999E-5</v>
      </c>
      <c r="S76" s="45">
        <v>2.1999999999999999E-5</v>
      </c>
      <c r="T76" s="45">
        <v>2.1999999999999999E-5</v>
      </c>
      <c r="U76" s="45">
        <v>2.1999999999999999E-5</v>
      </c>
      <c r="V76" s="45">
        <v>2.1999999999999999E-5</v>
      </c>
      <c r="W76" s="45">
        <v>2.1999999999999999E-5</v>
      </c>
      <c r="X76" s="45">
        <v>2.1999999999999999E-5</v>
      </c>
      <c r="Y76" s="45">
        <v>2.1999999999999999E-5</v>
      </c>
      <c r="Z76" s="45">
        <v>2.1999999999999999E-5</v>
      </c>
      <c r="AA76" s="45">
        <v>2.1999999999999999E-5</v>
      </c>
      <c r="AB76" s="45">
        <v>2.1999999999999999E-5</v>
      </c>
      <c r="AC76" s="45">
        <v>2.1999999999999999E-5</v>
      </c>
      <c r="AD76" s="45">
        <v>2.1999999999999999E-5</v>
      </c>
      <c r="AE76" s="45">
        <v>2.1999999999999999E-5</v>
      </c>
      <c r="AF76" s="45">
        <v>2.1999999999999999E-5</v>
      </c>
      <c r="AG76" s="45">
        <v>2.1999999999999999E-5</v>
      </c>
      <c r="AH76" s="45">
        <v>2.1999999999999999E-5</v>
      </c>
      <c r="AI76" s="45">
        <v>2.1999999999999999E-5</v>
      </c>
      <c r="AJ76" s="45">
        <v>2.1999999999999999E-5</v>
      </c>
      <c r="AK76" s="45">
        <v>2.1999999999999999E-5</v>
      </c>
      <c r="AL76" s="45">
        <v>2.1999999999999999E-5</v>
      </c>
      <c r="AM76" s="45">
        <v>2.1999999999999999E-5</v>
      </c>
      <c r="AN76" s="45">
        <v>2.1999999999999999E-5</v>
      </c>
      <c r="AO76" s="45">
        <v>2.1999999999999999E-5</v>
      </c>
      <c r="AP76" s="45">
        <v>9.2E-5</v>
      </c>
      <c r="AQ76" s="45">
        <v>9.2E-5</v>
      </c>
      <c r="AR76" s="45">
        <v>9.2E-5</v>
      </c>
      <c r="AS76" s="45">
        <v>9.2E-5</v>
      </c>
      <c r="AT76" s="45">
        <v>9.2E-5</v>
      </c>
      <c r="AU76" s="45">
        <v>1.2899999999999999E-4</v>
      </c>
      <c r="AV76" s="45">
        <v>1.2899999999999999E-4</v>
      </c>
      <c r="AW76" s="45">
        <v>1.2899999999999999E-4</v>
      </c>
      <c r="AX76" s="45">
        <v>1.2899999999999999E-4</v>
      </c>
      <c r="AY76" s="45">
        <v>1.2899999999999999E-4</v>
      </c>
      <c r="AZ76" s="45">
        <v>1.54E-4</v>
      </c>
      <c r="BA76" s="45">
        <v>1.54E-4</v>
      </c>
      <c r="BB76" s="45">
        <v>1.54E-4</v>
      </c>
      <c r="BC76" s="45">
        <v>1.54E-4</v>
      </c>
      <c r="BD76" s="45">
        <v>1.54E-4</v>
      </c>
      <c r="BE76" s="45">
        <v>1.6100000000000001E-4</v>
      </c>
      <c r="BF76" s="45">
        <v>1.6100000000000001E-4</v>
      </c>
      <c r="BG76" s="45">
        <v>1.6100000000000001E-4</v>
      </c>
      <c r="BH76" s="45">
        <v>1.6100000000000001E-4</v>
      </c>
      <c r="BI76" s="45">
        <v>1.6100000000000001E-4</v>
      </c>
      <c r="BJ76" s="45">
        <v>1.5699999999999999E-4</v>
      </c>
      <c r="BK76" s="45">
        <v>1.5699999999999999E-4</v>
      </c>
      <c r="BL76" s="45">
        <v>1.5699999999999999E-4</v>
      </c>
      <c r="BM76" s="45">
        <v>1.5699999999999999E-4</v>
      </c>
      <c r="BN76" s="45">
        <v>1.5699999999999999E-4</v>
      </c>
      <c r="BO76" s="45">
        <v>1.5200000000000001E-4</v>
      </c>
      <c r="BP76" s="45">
        <v>1.5200000000000001E-4</v>
      </c>
      <c r="BQ76" s="45">
        <v>1.5200000000000001E-4</v>
      </c>
      <c r="BR76" s="45">
        <v>1.5200000000000001E-4</v>
      </c>
      <c r="BS76" s="45">
        <v>1.5200000000000001E-4</v>
      </c>
      <c r="BT76" s="45">
        <v>1.54E-4</v>
      </c>
      <c r="BU76" s="45">
        <v>1.54E-4</v>
      </c>
      <c r="BV76" s="45">
        <v>1.54E-4</v>
      </c>
      <c r="BW76" s="45">
        <v>1.54E-4</v>
      </c>
      <c r="BX76" s="45">
        <v>1.54E-4</v>
      </c>
      <c r="BY76" s="45">
        <v>1.8900000000000001E-4</v>
      </c>
      <c r="BZ76" s="45">
        <v>1.8900000000000001E-4</v>
      </c>
      <c r="CA76" s="45">
        <v>1.8900000000000001E-4</v>
      </c>
      <c r="CB76" s="45">
        <v>1.8900000000000001E-4</v>
      </c>
      <c r="CC76" s="45">
        <v>1.8900000000000001E-4</v>
      </c>
      <c r="CD76" s="45">
        <v>1.8900000000000001E-4</v>
      </c>
      <c r="CE76" s="45">
        <v>1.8900000000000001E-4</v>
      </c>
      <c r="CF76" s="45">
        <v>1.8900000000000001E-4</v>
      </c>
      <c r="CG76" s="45">
        <v>1.8900000000000001E-4</v>
      </c>
      <c r="CH76" s="45">
        <v>1.8900000000000001E-4</v>
      </c>
      <c r="CI76" s="45">
        <v>1.8900000000000001E-4</v>
      </c>
      <c r="CJ76" s="45">
        <v>1.8900000000000001E-4</v>
      </c>
      <c r="CK76" s="45">
        <v>1.8900000000000001E-4</v>
      </c>
      <c r="CL76" s="45">
        <v>1.8900000000000001E-4</v>
      </c>
      <c r="CM76" s="45">
        <v>1.8900000000000001E-4</v>
      </c>
      <c r="CN76" s="45">
        <v>1.8900000000000001E-4</v>
      </c>
      <c r="CO76" s="45">
        <v>1.8900000000000001E-4</v>
      </c>
      <c r="CP76" s="45">
        <v>1.8900000000000001E-4</v>
      </c>
      <c r="CQ76" s="45">
        <v>1.8900000000000001E-4</v>
      </c>
      <c r="CR76" s="45">
        <v>1.8900000000000001E-4</v>
      </c>
      <c r="CS76" s="45">
        <v>1.8900000000000001E-4</v>
      </c>
      <c r="CT76" s="45">
        <v>1.8900000000000001E-4</v>
      </c>
      <c r="CU76" s="45">
        <v>1.8900000000000001E-4</v>
      </c>
      <c r="CV76" s="45">
        <v>1.8900000000000001E-4</v>
      </c>
      <c r="CW76" s="45">
        <v>1.8900000000000001E-4</v>
      </c>
      <c r="CX76" s="45">
        <v>1.8900000000000001E-4</v>
      </c>
    </row>
    <row r="77" spans="1:102" ht="14.25" customHeight="1" x14ac:dyDescent="0.3">
      <c r="A77" s="45" t="s">
        <v>272</v>
      </c>
      <c r="B77" s="45">
        <v>0</v>
      </c>
      <c r="C77" s="45">
        <v>0</v>
      </c>
      <c r="D77" s="45">
        <v>0</v>
      </c>
      <c r="E77" s="45">
        <v>0</v>
      </c>
      <c r="F77" s="45">
        <v>0</v>
      </c>
      <c r="G77" s="45">
        <v>0</v>
      </c>
      <c r="H77" s="45">
        <v>0</v>
      </c>
      <c r="I77" s="45">
        <v>0</v>
      </c>
      <c r="J77" s="45">
        <v>0</v>
      </c>
      <c r="K77" s="45">
        <v>0</v>
      </c>
      <c r="L77" s="45">
        <v>0</v>
      </c>
      <c r="M77" s="45">
        <v>0</v>
      </c>
      <c r="N77" s="45">
        <v>0</v>
      </c>
      <c r="O77" s="45">
        <v>0</v>
      </c>
      <c r="P77" s="45">
        <v>0</v>
      </c>
      <c r="Q77" s="45">
        <v>0</v>
      </c>
      <c r="R77" s="45">
        <v>0</v>
      </c>
      <c r="S77" s="45">
        <v>0</v>
      </c>
      <c r="T77" s="45">
        <v>0</v>
      </c>
      <c r="U77" s="45">
        <v>0</v>
      </c>
      <c r="V77" s="45">
        <v>0</v>
      </c>
      <c r="W77" s="45">
        <v>0</v>
      </c>
      <c r="X77" s="45">
        <v>0</v>
      </c>
      <c r="Y77" s="45">
        <v>0</v>
      </c>
      <c r="Z77" s="45">
        <v>0</v>
      </c>
      <c r="AA77" s="45">
        <v>0</v>
      </c>
      <c r="AB77" s="45">
        <v>0</v>
      </c>
      <c r="AC77" s="45">
        <v>0</v>
      </c>
      <c r="AD77" s="45">
        <v>0</v>
      </c>
      <c r="AE77" s="45">
        <v>0</v>
      </c>
      <c r="AF77" s="45">
        <v>0</v>
      </c>
      <c r="AG77" s="45">
        <v>0</v>
      </c>
      <c r="AH77" s="45">
        <v>0</v>
      </c>
      <c r="AI77" s="45">
        <v>0</v>
      </c>
      <c r="AJ77" s="45">
        <v>0</v>
      </c>
      <c r="AK77" s="45">
        <v>0</v>
      </c>
      <c r="AL77" s="45">
        <v>0</v>
      </c>
      <c r="AM77" s="45">
        <v>0</v>
      </c>
      <c r="AN77" s="45">
        <v>0</v>
      </c>
      <c r="AO77" s="45">
        <v>0</v>
      </c>
      <c r="AP77" s="45">
        <v>0</v>
      </c>
      <c r="AQ77" s="45">
        <v>0</v>
      </c>
      <c r="AR77" s="45">
        <v>0</v>
      </c>
      <c r="AS77" s="45">
        <v>0</v>
      </c>
      <c r="AT77" s="45">
        <v>0</v>
      </c>
      <c r="AU77" s="45">
        <v>0</v>
      </c>
      <c r="AV77" s="45">
        <v>0</v>
      </c>
      <c r="AW77" s="45">
        <v>0</v>
      </c>
      <c r="AX77" s="45">
        <v>0</v>
      </c>
      <c r="AY77" s="45">
        <v>0</v>
      </c>
      <c r="AZ77" s="45">
        <v>0</v>
      </c>
      <c r="BA77" s="45">
        <v>0</v>
      </c>
      <c r="BB77" s="45">
        <v>0</v>
      </c>
      <c r="BC77" s="45">
        <v>0</v>
      </c>
      <c r="BD77" s="45">
        <v>0</v>
      </c>
      <c r="BE77" s="45">
        <v>0</v>
      </c>
      <c r="BF77" s="45">
        <v>0</v>
      </c>
      <c r="BG77" s="45">
        <v>0</v>
      </c>
      <c r="BH77" s="45">
        <v>0</v>
      </c>
      <c r="BI77" s="45">
        <v>0</v>
      </c>
      <c r="BJ77" s="45">
        <v>0</v>
      </c>
      <c r="BK77" s="45">
        <v>0</v>
      </c>
      <c r="BL77" s="45">
        <v>0</v>
      </c>
      <c r="BM77" s="45">
        <v>0</v>
      </c>
      <c r="BN77" s="45">
        <v>0</v>
      </c>
      <c r="BO77" s="45">
        <v>0</v>
      </c>
      <c r="BP77" s="45">
        <v>0</v>
      </c>
      <c r="BQ77" s="45">
        <v>0</v>
      </c>
      <c r="BR77" s="45">
        <v>0</v>
      </c>
      <c r="BS77" s="45">
        <v>0</v>
      </c>
      <c r="BT77" s="45">
        <v>0</v>
      </c>
      <c r="BU77" s="45">
        <v>0</v>
      </c>
      <c r="BV77" s="45">
        <v>0</v>
      </c>
      <c r="BW77" s="45">
        <v>0</v>
      </c>
      <c r="BX77" s="45">
        <v>0</v>
      </c>
      <c r="BY77" s="45">
        <v>1.85E-4</v>
      </c>
      <c r="BZ77" s="45">
        <v>1.85E-4</v>
      </c>
      <c r="CA77" s="45">
        <v>1.85E-4</v>
      </c>
      <c r="CB77" s="45">
        <v>1.85E-4</v>
      </c>
      <c r="CC77" s="45">
        <v>1.85E-4</v>
      </c>
      <c r="CD77" s="45">
        <v>1.85E-4</v>
      </c>
      <c r="CE77" s="45">
        <v>1.85E-4</v>
      </c>
      <c r="CF77" s="45">
        <v>1.85E-4</v>
      </c>
      <c r="CG77" s="45">
        <v>1.85E-4</v>
      </c>
      <c r="CH77" s="45">
        <v>1.85E-4</v>
      </c>
      <c r="CI77" s="45">
        <v>1.85E-4</v>
      </c>
      <c r="CJ77" s="45">
        <v>1.85E-4</v>
      </c>
      <c r="CK77" s="45">
        <v>1.85E-4</v>
      </c>
      <c r="CL77" s="45">
        <v>1.85E-4</v>
      </c>
      <c r="CM77" s="45">
        <v>1.85E-4</v>
      </c>
      <c r="CN77" s="45">
        <v>1.85E-4</v>
      </c>
      <c r="CO77" s="45">
        <v>1.85E-4</v>
      </c>
      <c r="CP77" s="45">
        <v>1.85E-4</v>
      </c>
      <c r="CQ77" s="45">
        <v>1.85E-4</v>
      </c>
      <c r="CR77" s="45">
        <v>1.85E-4</v>
      </c>
      <c r="CS77" s="45">
        <v>1.85E-4</v>
      </c>
      <c r="CT77" s="45">
        <v>1.85E-4</v>
      </c>
      <c r="CU77" s="45">
        <v>1.85E-4</v>
      </c>
      <c r="CV77" s="45">
        <v>1.85E-4</v>
      </c>
      <c r="CW77" s="45">
        <v>1.85E-4</v>
      </c>
      <c r="CX77" s="45">
        <v>1.85E-4</v>
      </c>
    </row>
    <row r="78" spans="1:102" ht="14.25" customHeight="1" x14ac:dyDescent="0.3">
      <c r="A78" s="45" t="s">
        <v>274</v>
      </c>
      <c r="B78" s="45">
        <v>0</v>
      </c>
      <c r="C78" s="45">
        <v>0</v>
      </c>
      <c r="D78" s="45">
        <v>0</v>
      </c>
      <c r="E78" s="45">
        <v>0</v>
      </c>
      <c r="F78" s="45">
        <v>0</v>
      </c>
      <c r="G78" s="45">
        <v>0</v>
      </c>
      <c r="H78" s="45">
        <v>0</v>
      </c>
      <c r="I78" s="45">
        <v>0</v>
      </c>
      <c r="J78" s="45">
        <v>0</v>
      </c>
      <c r="K78" s="45">
        <v>0</v>
      </c>
      <c r="L78" s="45">
        <v>0</v>
      </c>
      <c r="M78" s="45">
        <v>0</v>
      </c>
      <c r="N78" s="45">
        <v>0</v>
      </c>
      <c r="O78" s="45">
        <v>0</v>
      </c>
      <c r="P78" s="45">
        <v>0</v>
      </c>
      <c r="Q78" s="45">
        <v>2.5000000000000001E-5</v>
      </c>
      <c r="R78" s="45">
        <v>2.5000000000000001E-5</v>
      </c>
      <c r="S78" s="45">
        <v>2.5000000000000001E-5</v>
      </c>
      <c r="T78" s="45">
        <v>2.5000000000000001E-5</v>
      </c>
      <c r="U78" s="45">
        <v>2.5000000000000001E-5</v>
      </c>
      <c r="V78" s="45">
        <v>2.5000000000000001E-5</v>
      </c>
      <c r="W78" s="45">
        <v>2.5000000000000001E-5</v>
      </c>
      <c r="X78" s="45">
        <v>2.5000000000000001E-5</v>
      </c>
      <c r="Y78" s="45">
        <v>2.5000000000000001E-5</v>
      </c>
      <c r="Z78" s="45">
        <v>2.5000000000000001E-5</v>
      </c>
      <c r="AA78" s="45">
        <v>2.5000000000000001E-5</v>
      </c>
      <c r="AB78" s="45">
        <v>2.5000000000000001E-5</v>
      </c>
      <c r="AC78" s="45">
        <v>2.5000000000000001E-5</v>
      </c>
      <c r="AD78" s="45">
        <v>2.5000000000000001E-5</v>
      </c>
      <c r="AE78" s="45">
        <v>2.5000000000000001E-5</v>
      </c>
      <c r="AF78" s="45">
        <v>2.5000000000000001E-5</v>
      </c>
      <c r="AG78" s="45">
        <v>2.5000000000000001E-5</v>
      </c>
      <c r="AH78" s="45">
        <v>2.5000000000000001E-5</v>
      </c>
      <c r="AI78" s="45">
        <v>2.5000000000000001E-5</v>
      </c>
      <c r="AJ78" s="45">
        <v>2.5000000000000001E-5</v>
      </c>
      <c r="AK78" s="45">
        <v>2.5000000000000001E-5</v>
      </c>
      <c r="AL78" s="45">
        <v>2.5000000000000001E-5</v>
      </c>
      <c r="AM78" s="45">
        <v>2.5000000000000001E-5</v>
      </c>
      <c r="AN78" s="45">
        <v>2.5000000000000001E-5</v>
      </c>
      <c r="AO78" s="45">
        <v>2.5000000000000001E-5</v>
      </c>
      <c r="AP78" s="45">
        <v>1.7799999999999999E-4</v>
      </c>
      <c r="AQ78" s="45">
        <v>1.7799999999999999E-4</v>
      </c>
      <c r="AR78" s="45">
        <v>1.7799999999999999E-4</v>
      </c>
      <c r="AS78" s="45">
        <v>1.7799999999999999E-4</v>
      </c>
      <c r="AT78" s="45">
        <v>1.7799999999999999E-4</v>
      </c>
      <c r="AU78" s="45">
        <v>2.81E-4</v>
      </c>
      <c r="AV78" s="45">
        <v>2.81E-4</v>
      </c>
      <c r="AW78" s="45">
        <v>2.81E-4</v>
      </c>
      <c r="AX78" s="45">
        <v>2.81E-4</v>
      </c>
      <c r="AY78" s="45">
        <v>2.81E-4</v>
      </c>
      <c r="AZ78" s="45">
        <v>3.6099999999999999E-4</v>
      </c>
      <c r="BA78" s="45">
        <v>3.6099999999999999E-4</v>
      </c>
      <c r="BB78" s="45">
        <v>3.6099999999999999E-4</v>
      </c>
      <c r="BC78" s="45">
        <v>3.6099999999999999E-4</v>
      </c>
      <c r="BD78" s="45">
        <v>3.6099999999999999E-4</v>
      </c>
      <c r="BE78" s="45">
        <v>4.0700000000000003E-4</v>
      </c>
      <c r="BF78" s="45">
        <v>4.0700000000000003E-4</v>
      </c>
      <c r="BG78" s="45">
        <v>4.0700000000000003E-4</v>
      </c>
      <c r="BH78" s="45">
        <v>4.0700000000000003E-4</v>
      </c>
      <c r="BI78" s="45">
        <v>4.0700000000000003E-4</v>
      </c>
      <c r="BJ78" s="45">
        <v>4.4999999999999999E-4</v>
      </c>
      <c r="BK78" s="45">
        <v>4.4999999999999999E-4</v>
      </c>
      <c r="BL78" s="45">
        <v>4.4999999999999999E-4</v>
      </c>
      <c r="BM78" s="45">
        <v>4.4999999999999999E-4</v>
      </c>
      <c r="BN78" s="45">
        <v>4.4999999999999999E-4</v>
      </c>
      <c r="BO78" s="45">
        <v>4.9200000000000003E-4</v>
      </c>
      <c r="BP78" s="45">
        <v>4.9200000000000003E-4</v>
      </c>
      <c r="BQ78" s="45">
        <v>4.9200000000000003E-4</v>
      </c>
      <c r="BR78" s="45">
        <v>4.9200000000000003E-4</v>
      </c>
      <c r="BS78" s="45">
        <v>4.9200000000000003E-4</v>
      </c>
      <c r="BT78" s="45">
        <v>5.1199999999999998E-4</v>
      </c>
      <c r="BU78" s="45">
        <v>5.1199999999999998E-4</v>
      </c>
      <c r="BV78" s="45">
        <v>5.1199999999999998E-4</v>
      </c>
      <c r="BW78" s="45">
        <v>5.1199999999999998E-4</v>
      </c>
      <c r="BX78" s="45">
        <v>5.1199999999999998E-4</v>
      </c>
      <c r="BY78" s="45">
        <v>5.13E-4</v>
      </c>
      <c r="BZ78" s="45">
        <v>5.13E-4</v>
      </c>
      <c r="CA78" s="45">
        <v>5.13E-4</v>
      </c>
      <c r="CB78" s="45">
        <v>5.13E-4</v>
      </c>
      <c r="CC78" s="45">
        <v>5.13E-4</v>
      </c>
      <c r="CD78" s="45">
        <v>5.13E-4</v>
      </c>
      <c r="CE78" s="45">
        <v>5.13E-4</v>
      </c>
      <c r="CF78" s="45">
        <v>5.13E-4</v>
      </c>
      <c r="CG78" s="45">
        <v>5.13E-4</v>
      </c>
      <c r="CH78" s="45">
        <v>5.13E-4</v>
      </c>
      <c r="CI78" s="45">
        <v>5.13E-4</v>
      </c>
      <c r="CJ78" s="45">
        <v>5.13E-4</v>
      </c>
      <c r="CK78" s="45">
        <v>5.13E-4</v>
      </c>
      <c r="CL78" s="45">
        <v>5.13E-4</v>
      </c>
      <c r="CM78" s="45">
        <v>5.13E-4</v>
      </c>
      <c r="CN78" s="45">
        <v>5.13E-4</v>
      </c>
      <c r="CO78" s="45">
        <v>5.13E-4</v>
      </c>
      <c r="CP78" s="45">
        <v>5.13E-4</v>
      </c>
      <c r="CQ78" s="45">
        <v>5.13E-4</v>
      </c>
      <c r="CR78" s="45">
        <v>5.13E-4</v>
      </c>
      <c r="CS78" s="45">
        <v>5.13E-4</v>
      </c>
      <c r="CT78" s="45">
        <v>5.13E-4</v>
      </c>
      <c r="CU78" s="45">
        <v>5.13E-4</v>
      </c>
      <c r="CV78" s="45">
        <v>5.13E-4</v>
      </c>
      <c r="CW78" s="45">
        <v>5.13E-4</v>
      </c>
      <c r="CX78" s="45">
        <v>5.13E-4</v>
      </c>
    </row>
    <row r="79" spans="1:102" ht="14.25" customHeight="1" x14ac:dyDescent="0.3">
      <c r="A79" s="45" t="s">
        <v>276</v>
      </c>
      <c r="B79" s="45">
        <v>0</v>
      </c>
      <c r="C79" s="45">
        <v>0</v>
      </c>
      <c r="D79" s="45">
        <v>0</v>
      </c>
      <c r="E79" s="45">
        <v>0</v>
      </c>
      <c r="F79" s="45">
        <v>0</v>
      </c>
      <c r="G79" s="45">
        <v>0</v>
      </c>
      <c r="H79" s="45">
        <v>0</v>
      </c>
      <c r="I79" s="45">
        <v>0</v>
      </c>
      <c r="J79" s="45">
        <v>0</v>
      </c>
      <c r="K79" s="45">
        <v>0</v>
      </c>
      <c r="L79" s="45">
        <v>0</v>
      </c>
      <c r="M79" s="45">
        <v>0</v>
      </c>
      <c r="N79" s="45">
        <v>0</v>
      </c>
      <c r="O79" s="45">
        <v>0</v>
      </c>
      <c r="P79" s="45">
        <v>0</v>
      </c>
      <c r="Q79" s="45">
        <v>9.0000000000000002E-6</v>
      </c>
      <c r="R79" s="45">
        <v>9.0000000000000002E-6</v>
      </c>
      <c r="S79" s="45">
        <v>9.0000000000000002E-6</v>
      </c>
      <c r="T79" s="45">
        <v>9.0000000000000002E-6</v>
      </c>
      <c r="U79" s="45">
        <v>9.0000000000000002E-6</v>
      </c>
      <c r="V79" s="45">
        <v>9.0000000000000002E-6</v>
      </c>
      <c r="W79" s="45">
        <v>9.0000000000000002E-6</v>
      </c>
      <c r="X79" s="45">
        <v>9.0000000000000002E-6</v>
      </c>
      <c r="Y79" s="45">
        <v>9.0000000000000002E-6</v>
      </c>
      <c r="Z79" s="45">
        <v>9.0000000000000002E-6</v>
      </c>
      <c r="AA79" s="45">
        <v>9.0000000000000002E-6</v>
      </c>
      <c r="AB79" s="45">
        <v>9.0000000000000002E-6</v>
      </c>
      <c r="AC79" s="45">
        <v>9.0000000000000002E-6</v>
      </c>
      <c r="AD79" s="45">
        <v>9.0000000000000002E-6</v>
      </c>
      <c r="AE79" s="45">
        <v>9.0000000000000002E-6</v>
      </c>
      <c r="AF79" s="45">
        <v>9.0000000000000002E-6</v>
      </c>
      <c r="AG79" s="45">
        <v>9.0000000000000002E-6</v>
      </c>
      <c r="AH79" s="45">
        <v>9.0000000000000002E-6</v>
      </c>
      <c r="AI79" s="45">
        <v>9.0000000000000002E-6</v>
      </c>
      <c r="AJ79" s="45">
        <v>9.0000000000000002E-6</v>
      </c>
      <c r="AK79" s="45">
        <v>9.0000000000000002E-6</v>
      </c>
      <c r="AL79" s="45">
        <v>9.0000000000000002E-6</v>
      </c>
      <c r="AM79" s="45">
        <v>9.0000000000000002E-6</v>
      </c>
      <c r="AN79" s="45">
        <v>9.0000000000000002E-6</v>
      </c>
      <c r="AO79" s="45">
        <v>9.0000000000000002E-6</v>
      </c>
      <c r="AP79" s="45">
        <v>8.0000000000000007E-5</v>
      </c>
      <c r="AQ79" s="45">
        <v>8.0000000000000007E-5</v>
      </c>
      <c r="AR79" s="45">
        <v>8.0000000000000007E-5</v>
      </c>
      <c r="AS79" s="45">
        <v>8.0000000000000007E-5</v>
      </c>
      <c r="AT79" s="45">
        <v>8.0000000000000007E-5</v>
      </c>
      <c r="AU79" s="45">
        <v>1.4300000000000001E-4</v>
      </c>
      <c r="AV79" s="45">
        <v>1.4300000000000001E-4</v>
      </c>
      <c r="AW79" s="45">
        <v>1.4300000000000001E-4</v>
      </c>
      <c r="AX79" s="45">
        <v>1.4300000000000001E-4</v>
      </c>
      <c r="AY79" s="45">
        <v>1.4300000000000001E-4</v>
      </c>
      <c r="AZ79" s="45">
        <v>2.0900000000000001E-4</v>
      </c>
      <c r="BA79" s="45">
        <v>2.0900000000000001E-4</v>
      </c>
      <c r="BB79" s="45">
        <v>2.0900000000000001E-4</v>
      </c>
      <c r="BC79" s="45">
        <v>2.0900000000000001E-4</v>
      </c>
      <c r="BD79" s="45">
        <v>2.0900000000000001E-4</v>
      </c>
      <c r="BE79" s="45">
        <v>2.72E-4</v>
      </c>
      <c r="BF79" s="45">
        <v>2.72E-4</v>
      </c>
      <c r="BG79" s="45">
        <v>2.72E-4</v>
      </c>
      <c r="BH79" s="45">
        <v>2.72E-4</v>
      </c>
      <c r="BI79" s="45">
        <v>2.72E-4</v>
      </c>
      <c r="BJ79" s="45">
        <v>3.3799999999999998E-4</v>
      </c>
      <c r="BK79" s="45">
        <v>3.3799999999999998E-4</v>
      </c>
      <c r="BL79" s="45">
        <v>3.3799999999999998E-4</v>
      </c>
      <c r="BM79" s="45">
        <v>3.3799999999999998E-4</v>
      </c>
      <c r="BN79" s="45">
        <v>3.3799999999999998E-4</v>
      </c>
      <c r="BO79" s="45">
        <v>3.97E-4</v>
      </c>
      <c r="BP79" s="45">
        <v>3.97E-4</v>
      </c>
      <c r="BQ79" s="45">
        <v>3.97E-4</v>
      </c>
      <c r="BR79" s="45">
        <v>3.97E-4</v>
      </c>
      <c r="BS79" s="45">
        <v>3.97E-4</v>
      </c>
      <c r="BT79" s="45">
        <v>4.37E-4</v>
      </c>
      <c r="BU79" s="45">
        <v>4.37E-4</v>
      </c>
      <c r="BV79" s="45">
        <v>4.37E-4</v>
      </c>
      <c r="BW79" s="45">
        <v>4.37E-4</v>
      </c>
      <c r="BX79" s="45">
        <v>4.37E-4</v>
      </c>
      <c r="BY79" s="45">
        <v>4.5899999999999999E-4</v>
      </c>
      <c r="BZ79" s="45">
        <v>4.5899999999999999E-4</v>
      </c>
      <c r="CA79" s="45">
        <v>4.5899999999999999E-4</v>
      </c>
      <c r="CB79" s="45">
        <v>4.5899999999999999E-4</v>
      </c>
      <c r="CC79" s="45">
        <v>4.5899999999999999E-4</v>
      </c>
      <c r="CD79" s="45">
        <v>4.5899999999999999E-4</v>
      </c>
      <c r="CE79" s="45">
        <v>4.5899999999999999E-4</v>
      </c>
      <c r="CF79" s="45">
        <v>4.5899999999999999E-4</v>
      </c>
      <c r="CG79" s="45">
        <v>4.5899999999999999E-4</v>
      </c>
      <c r="CH79" s="45">
        <v>4.5899999999999999E-4</v>
      </c>
      <c r="CI79" s="45">
        <v>4.5899999999999999E-4</v>
      </c>
      <c r="CJ79" s="45">
        <v>4.5899999999999999E-4</v>
      </c>
      <c r="CK79" s="45">
        <v>4.5899999999999999E-4</v>
      </c>
      <c r="CL79" s="45">
        <v>4.5899999999999999E-4</v>
      </c>
      <c r="CM79" s="45">
        <v>4.5899999999999999E-4</v>
      </c>
      <c r="CN79" s="45">
        <v>4.5899999999999999E-4</v>
      </c>
      <c r="CO79" s="45">
        <v>4.5899999999999999E-4</v>
      </c>
      <c r="CP79" s="45">
        <v>4.5899999999999999E-4</v>
      </c>
      <c r="CQ79" s="45">
        <v>4.5899999999999999E-4</v>
      </c>
      <c r="CR79" s="45">
        <v>4.5899999999999999E-4</v>
      </c>
      <c r="CS79" s="45">
        <v>4.5899999999999999E-4</v>
      </c>
      <c r="CT79" s="45">
        <v>4.5899999999999999E-4</v>
      </c>
      <c r="CU79" s="45">
        <v>4.5899999999999999E-4</v>
      </c>
      <c r="CV79" s="45">
        <v>4.5899999999999999E-4</v>
      </c>
      <c r="CW79" s="45">
        <v>4.5899999999999999E-4</v>
      </c>
      <c r="CX79" s="45">
        <v>4.5899999999999999E-4</v>
      </c>
    </row>
    <row r="80" spans="1:102" ht="14.25" customHeight="1" x14ac:dyDescent="0.3">
      <c r="A80" s="45" t="s">
        <v>278</v>
      </c>
      <c r="B80" s="45">
        <v>0</v>
      </c>
      <c r="C80" s="45">
        <v>0</v>
      </c>
      <c r="D80" s="45">
        <v>0</v>
      </c>
      <c r="E80" s="45">
        <v>0</v>
      </c>
      <c r="F80" s="45">
        <v>0</v>
      </c>
      <c r="G80" s="45">
        <v>0</v>
      </c>
      <c r="H80" s="45">
        <v>0</v>
      </c>
      <c r="I80" s="45">
        <v>0</v>
      </c>
      <c r="J80" s="45">
        <v>0</v>
      </c>
      <c r="K80" s="45">
        <v>0</v>
      </c>
      <c r="L80" s="45">
        <v>0</v>
      </c>
      <c r="M80" s="45">
        <v>0</v>
      </c>
      <c r="N80" s="45">
        <v>0</v>
      </c>
      <c r="O80" s="45">
        <v>0</v>
      </c>
      <c r="P80" s="45">
        <v>0</v>
      </c>
      <c r="Q80" s="45">
        <v>9.9999999999999995E-7</v>
      </c>
      <c r="R80" s="45">
        <v>9.9999999999999995E-7</v>
      </c>
      <c r="S80" s="45">
        <v>9.9999999999999995E-7</v>
      </c>
      <c r="T80" s="45">
        <v>9.9999999999999995E-7</v>
      </c>
      <c r="U80" s="45">
        <v>9.9999999999999995E-7</v>
      </c>
      <c r="V80" s="45">
        <v>9.9999999999999995E-7</v>
      </c>
      <c r="W80" s="45">
        <v>9.9999999999999995E-7</v>
      </c>
      <c r="X80" s="45">
        <v>9.9999999999999995E-7</v>
      </c>
      <c r="Y80" s="45">
        <v>9.9999999999999995E-7</v>
      </c>
      <c r="Z80" s="45">
        <v>9.9999999999999995E-7</v>
      </c>
      <c r="AA80" s="45">
        <v>9.9999999999999995E-7</v>
      </c>
      <c r="AB80" s="45">
        <v>9.9999999999999995E-7</v>
      </c>
      <c r="AC80" s="45">
        <v>9.9999999999999995E-7</v>
      </c>
      <c r="AD80" s="45">
        <v>9.9999999999999995E-7</v>
      </c>
      <c r="AE80" s="45">
        <v>9.9999999999999995E-7</v>
      </c>
      <c r="AF80" s="45">
        <v>9.9999999999999995E-7</v>
      </c>
      <c r="AG80" s="45">
        <v>9.9999999999999995E-7</v>
      </c>
      <c r="AH80" s="45">
        <v>9.9999999999999995E-7</v>
      </c>
      <c r="AI80" s="45">
        <v>9.9999999999999995E-7</v>
      </c>
      <c r="AJ80" s="45">
        <v>9.9999999999999995E-7</v>
      </c>
      <c r="AK80" s="45">
        <v>9.9999999999999995E-7</v>
      </c>
      <c r="AL80" s="45">
        <v>9.9999999999999995E-7</v>
      </c>
      <c r="AM80" s="45">
        <v>9.9999999999999995E-7</v>
      </c>
      <c r="AN80" s="45">
        <v>9.9999999999999995E-7</v>
      </c>
      <c r="AO80" s="45">
        <v>9.9999999999999995E-7</v>
      </c>
      <c r="AP80" s="45">
        <v>9.0000000000000002E-6</v>
      </c>
      <c r="AQ80" s="45">
        <v>9.0000000000000002E-6</v>
      </c>
      <c r="AR80" s="45">
        <v>9.0000000000000002E-6</v>
      </c>
      <c r="AS80" s="45">
        <v>9.0000000000000002E-6</v>
      </c>
      <c r="AT80" s="45">
        <v>9.0000000000000002E-6</v>
      </c>
      <c r="AU80" s="45">
        <v>2.0000000000000002E-5</v>
      </c>
      <c r="AV80" s="45">
        <v>2.0000000000000002E-5</v>
      </c>
      <c r="AW80" s="45">
        <v>2.0000000000000002E-5</v>
      </c>
      <c r="AX80" s="45">
        <v>2.0000000000000002E-5</v>
      </c>
      <c r="AY80" s="45">
        <v>2.0000000000000002E-5</v>
      </c>
      <c r="AZ80" s="45">
        <v>2.9E-5</v>
      </c>
      <c r="BA80" s="45">
        <v>2.9E-5</v>
      </c>
      <c r="BB80" s="45">
        <v>2.9E-5</v>
      </c>
      <c r="BC80" s="45">
        <v>2.9E-5</v>
      </c>
      <c r="BD80" s="45">
        <v>2.9E-5</v>
      </c>
      <c r="BE80" s="45">
        <v>3.3000000000000003E-5</v>
      </c>
      <c r="BF80" s="45">
        <v>3.3000000000000003E-5</v>
      </c>
      <c r="BG80" s="45">
        <v>3.3000000000000003E-5</v>
      </c>
      <c r="BH80" s="45">
        <v>3.3000000000000003E-5</v>
      </c>
      <c r="BI80" s="45">
        <v>3.3000000000000003E-5</v>
      </c>
      <c r="BJ80" s="45">
        <v>4.1E-5</v>
      </c>
      <c r="BK80" s="45">
        <v>4.1E-5</v>
      </c>
      <c r="BL80" s="45">
        <v>4.1E-5</v>
      </c>
      <c r="BM80" s="45">
        <v>4.1E-5</v>
      </c>
      <c r="BN80" s="45">
        <v>4.1E-5</v>
      </c>
      <c r="BO80" s="45">
        <v>6.0000000000000002E-5</v>
      </c>
      <c r="BP80" s="45">
        <v>6.0000000000000002E-5</v>
      </c>
      <c r="BQ80" s="45">
        <v>6.0000000000000002E-5</v>
      </c>
      <c r="BR80" s="45">
        <v>6.0000000000000002E-5</v>
      </c>
      <c r="BS80" s="45">
        <v>6.0000000000000002E-5</v>
      </c>
      <c r="BT80" s="45">
        <v>7.7999999999999999E-5</v>
      </c>
      <c r="BU80" s="45">
        <v>7.7999999999999999E-5</v>
      </c>
      <c r="BV80" s="45">
        <v>7.7999999999999999E-5</v>
      </c>
      <c r="BW80" s="45">
        <v>7.7999999999999999E-5</v>
      </c>
      <c r="BX80" s="45">
        <v>7.7999999999999999E-5</v>
      </c>
      <c r="BY80" s="45">
        <v>9.1000000000000003E-5</v>
      </c>
      <c r="BZ80" s="45">
        <v>9.1000000000000003E-5</v>
      </c>
      <c r="CA80" s="45">
        <v>9.1000000000000003E-5</v>
      </c>
      <c r="CB80" s="45">
        <v>9.1000000000000003E-5</v>
      </c>
      <c r="CC80" s="45">
        <v>9.1000000000000003E-5</v>
      </c>
      <c r="CD80" s="45">
        <v>9.1000000000000003E-5</v>
      </c>
      <c r="CE80" s="45">
        <v>9.1000000000000003E-5</v>
      </c>
      <c r="CF80" s="45">
        <v>9.1000000000000003E-5</v>
      </c>
      <c r="CG80" s="45">
        <v>9.1000000000000003E-5</v>
      </c>
      <c r="CH80" s="45">
        <v>9.1000000000000003E-5</v>
      </c>
      <c r="CI80" s="45">
        <v>9.1000000000000003E-5</v>
      </c>
      <c r="CJ80" s="45">
        <v>9.1000000000000003E-5</v>
      </c>
      <c r="CK80" s="45">
        <v>9.1000000000000003E-5</v>
      </c>
      <c r="CL80" s="45">
        <v>9.1000000000000003E-5</v>
      </c>
      <c r="CM80" s="45">
        <v>9.1000000000000003E-5</v>
      </c>
      <c r="CN80" s="45">
        <v>9.1000000000000003E-5</v>
      </c>
      <c r="CO80" s="45">
        <v>9.1000000000000003E-5</v>
      </c>
      <c r="CP80" s="45">
        <v>9.1000000000000003E-5</v>
      </c>
      <c r="CQ80" s="45">
        <v>9.1000000000000003E-5</v>
      </c>
      <c r="CR80" s="45">
        <v>9.1000000000000003E-5</v>
      </c>
      <c r="CS80" s="45">
        <v>9.1000000000000003E-5</v>
      </c>
      <c r="CT80" s="45">
        <v>9.1000000000000003E-5</v>
      </c>
      <c r="CU80" s="45">
        <v>9.1000000000000003E-5</v>
      </c>
      <c r="CV80" s="45">
        <v>9.1000000000000003E-5</v>
      </c>
      <c r="CW80" s="45">
        <v>9.1000000000000003E-5</v>
      </c>
      <c r="CX80" s="45">
        <v>9.1000000000000003E-5</v>
      </c>
    </row>
    <row r="81" spans="1:102" ht="14.25" customHeight="1" x14ac:dyDescent="0.3">
      <c r="A81" s="45" t="s">
        <v>280</v>
      </c>
      <c r="B81" s="45">
        <v>0</v>
      </c>
      <c r="C81" s="45">
        <v>0</v>
      </c>
      <c r="D81" s="45">
        <v>0</v>
      </c>
      <c r="E81" s="45">
        <v>0</v>
      </c>
      <c r="F81" s="45">
        <v>0</v>
      </c>
      <c r="G81" s="45">
        <v>0</v>
      </c>
      <c r="H81" s="45">
        <v>0</v>
      </c>
      <c r="I81" s="45">
        <v>0</v>
      </c>
      <c r="J81" s="45">
        <v>0</v>
      </c>
      <c r="K81" s="45">
        <v>0</v>
      </c>
      <c r="L81" s="45">
        <v>0</v>
      </c>
      <c r="M81" s="45">
        <v>0</v>
      </c>
      <c r="N81" s="45">
        <v>0</v>
      </c>
      <c r="O81" s="45">
        <v>0</v>
      </c>
      <c r="P81" s="45">
        <v>0</v>
      </c>
      <c r="Q81" s="45">
        <v>9.9999999999999995E-7</v>
      </c>
      <c r="R81" s="45">
        <v>9.9999999999999995E-7</v>
      </c>
      <c r="S81" s="45">
        <v>9.9999999999999995E-7</v>
      </c>
      <c r="T81" s="45">
        <v>9.9999999999999995E-7</v>
      </c>
      <c r="U81" s="45">
        <v>9.9999999999999995E-7</v>
      </c>
      <c r="V81" s="45">
        <v>9.9999999999999995E-7</v>
      </c>
      <c r="W81" s="45">
        <v>9.9999999999999995E-7</v>
      </c>
      <c r="X81" s="45">
        <v>9.9999999999999995E-7</v>
      </c>
      <c r="Y81" s="45">
        <v>9.9999999999999995E-7</v>
      </c>
      <c r="Z81" s="45">
        <v>9.9999999999999995E-7</v>
      </c>
      <c r="AA81" s="45">
        <v>9.9999999999999995E-7</v>
      </c>
      <c r="AB81" s="45">
        <v>9.9999999999999995E-7</v>
      </c>
      <c r="AC81" s="45">
        <v>9.9999999999999995E-7</v>
      </c>
      <c r="AD81" s="45">
        <v>9.9999999999999995E-7</v>
      </c>
      <c r="AE81" s="45">
        <v>9.9999999999999995E-7</v>
      </c>
      <c r="AF81" s="45">
        <v>9.9999999999999995E-7</v>
      </c>
      <c r="AG81" s="45">
        <v>9.9999999999999995E-7</v>
      </c>
      <c r="AH81" s="45">
        <v>9.9999999999999995E-7</v>
      </c>
      <c r="AI81" s="45">
        <v>9.9999999999999995E-7</v>
      </c>
      <c r="AJ81" s="45">
        <v>9.9999999999999995E-7</v>
      </c>
      <c r="AK81" s="45">
        <v>9.9999999999999995E-7</v>
      </c>
      <c r="AL81" s="45">
        <v>9.9999999999999995E-7</v>
      </c>
      <c r="AM81" s="45">
        <v>9.9999999999999995E-7</v>
      </c>
      <c r="AN81" s="45">
        <v>9.9999999999999995E-7</v>
      </c>
      <c r="AO81" s="45">
        <v>9.9999999999999995E-7</v>
      </c>
      <c r="AP81" s="45">
        <v>1.2999999999999999E-5</v>
      </c>
      <c r="AQ81" s="45">
        <v>1.2999999999999999E-5</v>
      </c>
      <c r="AR81" s="45">
        <v>1.2999999999999999E-5</v>
      </c>
      <c r="AS81" s="45">
        <v>1.2999999999999999E-5</v>
      </c>
      <c r="AT81" s="45">
        <v>1.2999999999999999E-5</v>
      </c>
      <c r="AU81" s="45">
        <v>2.5000000000000001E-5</v>
      </c>
      <c r="AV81" s="45">
        <v>2.5000000000000001E-5</v>
      </c>
      <c r="AW81" s="45">
        <v>2.5000000000000001E-5</v>
      </c>
      <c r="AX81" s="45">
        <v>2.5000000000000001E-5</v>
      </c>
      <c r="AY81" s="45">
        <v>2.5000000000000001E-5</v>
      </c>
      <c r="AZ81" s="45">
        <v>3.6999999999999998E-5</v>
      </c>
      <c r="BA81" s="45">
        <v>3.6999999999999998E-5</v>
      </c>
      <c r="BB81" s="45">
        <v>3.6999999999999998E-5</v>
      </c>
      <c r="BC81" s="45">
        <v>3.6999999999999998E-5</v>
      </c>
      <c r="BD81" s="45">
        <v>3.6999999999999998E-5</v>
      </c>
      <c r="BE81" s="45">
        <v>4.6999999999999997E-5</v>
      </c>
      <c r="BF81" s="45">
        <v>4.6999999999999997E-5</v>
      </c>
      <c r="BG81" s="45">
        <v>4.6999999999999997E-5</v>
      </c>
      <c r="BH81" s="45">
        <v>4.6999999999999997E-5</v>
      </c>
      <c r="BI81" s="45">
        <v>4.6999999999999997E-5</v>
      </c>
      <c r="BJ81" s="45">
        <v>5.8999999999999998E-5</v>
      </c>
      <c r="BK81" s="45">
        <v>5.8999999999999998E-5</v>
      </c>
      <c r="BL81" s="45">
        <v>5.8999999999999998E-5</v>
      </c>
      <c r="BM81" s="45">
        <v>5.8999999999999998E-5</v>
      </c>
      <c r="BN81" s="45">
        <v>5.8999999999999998E-5</v>
      </c>
      <c r="BO81" s="45">
        <v>7.4999999999999993E-5</v>
      </c>
      <c r="BP81" s="45">
        <v>7.4999999999999993E-5</v>
      </c>
      <c r="BQ81" s="45">
        <v>7.4999999999999993E-5</v>
      </c>
      <c r="BR81" s="45">
        <v>7.4999999999999993E-5</v>
      </c>
      <c r="BS81" s="45">
        <v>7.4999999999999993E-5</v>
      </c>
      <c r="BT81" s="45">
        <v>8.6000000000000003E-5</v>
      </c>
      <c r="BU81" s="45">
        <v>8.6000000000000003E-5</v>
      </c>
      <c r="BV81" s="45">
        <v>8.6000000000000003E-5</v>
      </c>
      <c r="BW81" s="45">
        <v>8.6000000000000003E-5</v>
      </c>
      <c r="BX81" s="45">
        <v>8.6000000000000003E-5</v>
      </c>
      <c r="BY81" s="45">
        <v>9.3999999999999994E-5</v>
      </c>
      <c r="BZ81" s="45">
        <v>9.3999999999999994E-5</v>
      </c>
      <c r="CA81" s="45">
        <v>9.3999999999999994E-5</v>
      </c>
      <c r="CB81" s="45">
        <v>9.3999999999999994E-5</v>
      </c>
      <c r="CC81" s="45">
        <v>9.3999999999999994E-5</v>
      </c>
      <c r="CD81" s="45">
        <v>9.3999999999999994E-5</v>
      </c>
      <c r="CE81" s="45">
        <v>9.3999999999999994E-5</v>
      </c>
      <c r="CF81" s="45">
        <v>9.3999999999999994E-5</v>
      </c>
      <c r="CG81" s="45">
        <v>9.3999999999999994E-5</v>
      </c>
      <c r="CH81" s="45">
        <v>9.3999999999999994E-5</v>
      </c>
      <c r="CI81" s="45">
        <v>9.3999999999999994E-5</v>
      </c>
      <c r="CJ81" s="45">
        <v>9.3999999999999994E-5</v>
      </c>
      <c r="CK81" s="45">
        <v>9.3999999999999994E-5</v>
      </c>
      <c r="CL81" s="45">
        <v>9.3999999999999994E-5</v>
      </c>
      <c r="CM81" s="45">
        <v>9.3999999999999994E-5</v>
      </c>
      <c r="CN81" s="45">
        <v>9.3999999999999994E-5</v>
      </c>
      <c r="CO81" s="45">
        <v>9.3999999999999994E-5</v>
      </c>
      <c r="CP81" s="45">
        <v>9.3999999999999994E-5</v>
      </c>
      <c r="CQ81" s="45">
        <v>9.3999999999999994E-5</v>
      </c>
      <c r="CR81" s="45">
        <v>9.3999999999999994E-5</v>
      </c>
      <c r="CS81" s="45">
        <v>9.3999999999999994E-5</v>
      </c>
      <c r="CT81" s="45">
        <v>9.3999999999999994E-5</v>
      </c>
      <c r="CU81" s="45">
        <v>9.3999999999999994E-5</v>
      </c>
      <c r="CV81" s="45">
        <v>9.3999999999999994E-5</v>
      </c>
      <c r="CW81" s="45">
        <v>9.3999999999999994E-5</v>
      </c>
      <c r="CX81" s="45">
        <v>9.3999999999999994E-5</v>
      </c>
    </row>
    <row r="82" spans="1:102" ht="14.25" customHeight="1" x14ac:dyDescent="0.3">
      <c r="A82" s="45" t="s">
        <v>282</v>
      </c>
      <c r="B82" s="45">
        <v>0</v>
      </c>
      <c r="C82" s="45">
        <v>0</v>
      </c>
      <c r="D82" s="45">
        <v>0</v>
      </c>
      <c r="E82" s="45">
        <v>0</v>
      </c>
      <c r="F82" s="45">
        <v>0</v>
      </c>
      <c r="G82" s="45">
        <v>0</v>
      </c>
      <c r="H82" s="45">
        <v>0</v>
      </c>
      <c r="I82" s="45">
        <v>0</v>
      </c>
      <c r="J82" s="45">
        <v>0</v>
      </c>
      <c r="K82" s="45">
        <v>0</v>
      </c>
      <c r="L82" s="45">
        <v>0</v>
      </c>
      <c r="M82" s="45">
        <v>0</v>
      </c>
      <c r="N82" s="45">
        <v>0</v>
      </c>
      <c r="O82" s="45">
        <v>0</v>
      </c>
      <c r="P82" s="45">
        <v>0</v>
      </c>
      <c r="Q82" s="45">
        <v>1.5E-5</v>
      </c>
      <c r="R82" s="45">
        <v>1.5E-5</v>
      </c>
      <c r="S82" s="45">
        <v>1.5E-5</v>
      </c>
      <c r="T82" s="45">
        <v>1.5E-5</v>
      </c>
      <c r="U82" s="45">
        <v>1.5E-5</v>
      </c>
      <c r="V82" s="45">
        <v>1.5E-5</v>
      </c>
      <c r="W82" s="45">
        <v>1.5E-5</v>
      </c>
      <c r="X82" s="45">
        <v>1.5E-5</v>
      </c>
      <c r="Y82" s="45">
        <v>1.5E-5</v>
      </c>
      <c r="Z82" s="45">
        <v>1.5E-5</v>
      </c>
      <c r="AA82" s="45">
        <v>1.5E-5</v>
      </c>
      <c r="AB82" s="45">
        <v>1.5E-5</v>
      </c>
      <c r="AC82" s="45">
        <v>1.5E-5</v>
      </c>
      <c r="AD82" s="45">
        <v>1.5E-5</v>
      </c>
      <c r="AE82" s="45">
        <v>1.5E-5</v>
      </c>
      <c r="AF82" s="45">
        <v>1.5E-5</v>
      </c>
      <c r="AG82" s="45">
        <v>1.5E-5</v>
      </c>
      <c r="AH82" s="45">
        <v>1.5E-5</v>
      </c>
      <c r="AI82" s="45">
        <v>1.5E-5</v>
      </c>
      <c r="AJ82" s="45">
        <v>1.5E-5</v>
      </c>
      <c r="AK82" s="45">
        <v>1.5E-5</v>
      </c>
      <c r="AL82" s="45">
        <v>1.5E-5</v>
      </c>
      <c r="AM82" s="45">
        <v>1.5E-5</v>
      </c>
      <c r="AN82" s="45">
        <v>1.5E-5</v>
      </c>
      <c r="AO82" s="45">
        <v>1.5E-5</v>
      </c>
      <c r="AP82" s="45">
        <v>4.8999999999999998E-5</v>
      </c>
      <c r="AQ82" s="45">
        <v>4.8999999999999998E-5</v>
      </c>
      <c r="AR82" s="45">
        <v>4.8999999999999998E-5</v>
      </c>
      <c r="AS82" s="45">
        <v>4.8999999999999998E-5</v>
      </c>
      <c r="AT82" s="45">
        <v>4.8999999999999998E-5</v>
      </c>
      <c r="AU82" s="45">
        <v>6.6000000000000005E-5</v>
      </c>
      <c r="AV82" s="45">
        <v>6.6000000000000005E-5</v>
      </c>
      <c r="AW82" s="45">
        <v>6.6000000000000005E-5</v>
      </c>
      <c r="AX82" s="45">
        <v>6.6000000000000005E-5</v>
      </c>
      <c r="AY82" s="45">
        <v>6.6000000000000005E-5</v>
      </c>
      <c r="AZ82" s="45">
        <v>8.6000000000000003E-5</v>
      </c>
      <c r="BA82" s="45">
        <v>8.6000000000000003E-5</v>
      </c>
      <c r="BB82" s="45">
        <v>8.6000000000000003E-5</v>
      </c>
      <c r="BC82" s="45">
        <v>8.6000000000000003E-5</v>
      </c>
      <c r="BD82" s="45">
        <v>8.6000000000000003E-5</v>
      </c>
      <c r="BE82" s="45">
        <v>9.7E-5</v>
      </c>
      <c r="BF82" s="45">
        <v>9.7E-5</v>
      </c>
      <c r="BG82" s="45">
        <v>9.7E-5</v>
      </c>
      <c r="BH82" s="45">
        <v>9.7E-5</v>
      </c>
      <c r="BI82" s="45">
        <v>9.7E-5</v>
      </c>
      <c r="BJ82" s="45">
        <v>1.07E-4</v>
      </c>
      <c r="BK82" s="45">
        <v>1.07E-4</v>
      </c>
      <c r="BL82" s="45">
        <v>1.07E-4</v>
      </c>
      <c r="BM82" s="45">
        <v>1.07E-4</v>
      </c>
      <c r="BN82" s="45">
        <v>1.07E-4</v>
      </c>
      <c r="BO82" s="45">
        <v>1.0900000000000001E-4</v>
      </c>
      <c r="BP82" s="45">
        <v>1.0900000000000001E-4</v>
      </c>
      <c r="BQ82" s="45">
        <v>1.0900000000000001E-4</v>
      </c>
      <c r="BR82" s="45">
        <v>1.0900000000000001E-4</v>
      </c>
      <c r="BS82" s="45">
        <v>1.0900000000000001E-4</v>
      </c>
      <c r="BT82" s="45">
        <v>1.13E-4</v>
      </c>
      <c r="BU82" s="45">
        <v>1.13E-4</v>
      </c>
      <c r="BV82" s="45">
        <v>1.13E-4</v>
      </c>
      <c r="BW82" s="45">
        <v>1.13E-4</v>
      </c>
      <c r="BX82" s="45">
        <v>1.13E-4</v>
      </c>
      <c r="BY82" s="45">
        <v>1.21E-4</v>
      </c>
      <c r="BZ82" s="45">
        <v>1.21E-4</v>
      </c>
      <c r="CA82" s="45">
        <v>1.21E-4</v>
      </c>
      <c r="CB82" s="45">
        <v>1.21E-4</v>
      </c>
      <c r="CC82" s="45">
        <v>1.21E-4</v>
      </c>
      <c r="CD82" s="45">
        <v>1.21E-4</v>
      </c>
      <c r="CE82" s="45">
        <v>1.21E-4</v>
      </c>
      <c r="CF82" s="45">
        <v>1.21E-4</v>
      </c>
      <c r="CG82" s="45">
        <v>1.21E-4</v>
      </c>
      <c r="CH82" s="45">
        <v>1.21E-4</v>
      </c>
      <c r="CI82" s="45">
        <v>1.21E-4</v>
      </c>
      <c r="CJ82" s="45">
        <v>1.21E-4</v>
      </c>
      <c r="CK82" s="45">
        <v>1.21E-4</v>
      </c>
      <c r="CL82" s="45">
        <v>1.21E-4</v>
      </c>
      <c r="CM82" s="45">
        <v>1.21E-4</v>
      </c>
      <c r="CN82" s="45">
        <v>1.21E-4</v>
      </c>
      <c r="CO82" s="45">
        <v>1.21E-4</v>
      </c>
      <c r="CP82" s="45">
        <v>1.21E-4</v>
      </c>
      <c r="CQ82" s="45">
        <v>1.21E-4</v>
      </c>
      <c r="CR82" s="45">
        <v>1.21E-4</v>
      </c>
      <c r="CS82" s="45">
        <v>1.21E-4</v>
      </c>
      <c r="CT82" s="45">
        <v>1.21E-4</v>
      </c>
      <c r="CU82" s="45">
        <v>1.21E-4</v>
      </c>
      <c r="CV82" s="45">
        <v>1.21E-4</v>
      </c>
      <c r="CW82" s="45">
        <v>1.21E-4</v>
      </c>
      <c r="CX82" s="45">
        <v>1.21E-4</v>
      </c>
    </row>
    <row r="83" spans="1:102" ht="14.25" customHeight="1" x14ac:dyDescent="0.3">
      <c r="A83" s="45" t="s">
        <v>284</v>
      </c>
      <c r="B83" s="45">
        <v>0</v>
      </c>
      <c r="C83" s="45">
        <v>0</v>
      </c>
      <c r="D83" s="45">
        <v>0</v>
      </c>
      <c r="E83" s="45">
        <v>0</v>
      </c>
      <c r="F83" s="45">
        <v>0</v>
      </c>
      <c r="G83" s="45">
        <v>0</v>
      </c>
      <c r="H83" s="45">
        <v>0</v>
      </c>
      <c r="I83" s="45">
        <v>0</v>
      </c>
      <c r="J83" s="45">
        <v>0</v>
      </c>
      <c r="K83" s="45">
        <v>0</v>
      </c>
      <c r="L83" s="45">
        <v>0</v>
      </c>
      <c r="M83" s="45">
        <v>0</v>
      </c>
      <c r="N83" s="45">
        <v>0</v>
      </c>
      <c r="O83" s="45">
        <v>0</v>
      </c>
      <c r="P83" s="45">
        <v>0</v>
      </c>
      <c r="Q83" s="45">
        <v>6.9999999999999999E-6</v>
      </c>
      <c r="R83" s="45">
        <v>6.9999999999999999E-6</v>
      </c>
      <c r="S83" s="45">
        <v>6.9999999999999999E-6</v>
      </c>
      <c r="T83" s="45">
        <v>6.9999999999999999E-6</v>
      </c>
      <c r="U83" s="45">
        <v>6.9999999999999999E-6</v>
      </c>
      <c r="V83" s="45">
        <v>6.9999999999999999E-6</v>
      </c>
      <c r="W83" s="45">
        <v>6.9999999999999999E-6</v>
      </c>
      <c r="X83" s="45">
        <v>6.9999999999999999E-6</v>
      </c>
      <c r="Y83" s="45">
        <v>6.9999999999999999E-6</v>
      </c>
      <c r="Z83" s="45">
        <v>6.9999999999999999E-6</v>
      </c>
      <c r="AA83" s="45">
        <v>6.9999999999999999E-6</v>
      </c>
      <c r="AB83" s="45">
        <v>6.9999999999999999E-6</v>
      </c>
      <c r="AC83" s="45">
        <v>6.9999999999999999E-6</v>
      </c>
      <c r="AD83" s="45">
        <v>6.9999999999999999E-6</v>
      </c>
      <c r="AE83" s="45">
        <v>6.9999999999999999E-6</v>
      </c>
      <c r="AF83" s="45">
        <v>6.9999999999999999E-6</v>
      </c>
      <c r="AG83" s="45">
        <v>6.9999999999999999E-6</v>
      </c>
      <c r="AH83" s="45">
        <v>6.9999999999999999E-6</v>
      </c>
      <c r="AI83" s="45">
        <v>6.9999999999999999E-6</v>
      </c>
      <c r="AJ83" s="45">
        <v>6.9999999999999999E-6</v>
      </c>
      <c r="AK83" s="45">
        <v>6.9999999999999999E-6</v>
      </c>
      <c r="AL83" s="45">
        <v>6.9999999999999999E-6</v>
      </c>
      <c r="AM83" s="45">
        <v>6.9999999999999999E-6</v>
      </c>
      <c r="AN83" s="45">
        <v>6.9999999999999999E-6</v>
      </c>
      <c r="AO83" s="45">
        <v>6.9999999999999999E-6</v>
      </c>
      <c r="AP83" s="45">
        <v>3.4999999999999997E-5</v>
      </c>
      <c r="AQ83" s="45">
        <v>3.4999999999999997E-5</v>
      </c>
      <c r="AR83" s="45">
        <v>3.4999999999999997E-5</v>
      </c>
      <c r="AS83" s="45">
        <v>3.4999999999999997E-5</v>
      </c>
      <c r="AT83" s="45">
        <v>3.4999999999999997E-5</v>
      </c>
      <c r="AU83" s="45">
        <v>4.3999999999999999E-5</v>
      </c>
      <c r="AV83" s="45">
        <v>4.3999999999999999E-5</v>
      </c>
      <c r="AW83" s="45">
        <v>4.3999999999999999E-5</v>
      </c>
      <c r="AX83" s="45">
        <v>4.3999999999999999E-5</v>
      </c>
      <c r="AY83" s="45">
        <v>4.3999999999999999E-5</v>
      </c>
      <c r="AZ83" s="45">
        <v>5.1999999999999997E-5</v>
      </c>
      <c r="BA83" s="45">
        <v>5.1999999999999997E-5</v>
      </c>
      <c r="BB83" s="45">
        <v>5.1999999999999997E-5</v>
      </c>
      <c r="BC83" s="45">
        <v>5.1999999999999997E-5</v>
      </c>
      <c r="BD83" s="45">
        <v>5.1999999999999997E-5</v>
      </c>
      <c r="BE83" s="45">
        <v>6.0000000000000002E-5</v>
      </c>
      <c r="BF83" s="45">
        <v>6.0000000000000002E-5</v>
      </c>
      <c r="BG83" s="45">
        <v>6.0000000000000002E-5</v>
      </c>
      <c r="BH83" s="45">
        <v>6.0000000000000002E-5</v>
      </c>
      <c r="BI83" s="45">
        <v>6.0000000000000002E-5</v>
      </c>
      <c r="BJ83" s="45">
        <v>6.8999999999999997E-5</v>
      </c>
      <c r="BK83" s="45">
        <v>6.8999999999999997E-5</v>
      </c>
      <c r="BL83" s="45">
        <v>6.8999999999999997E-5</v>
      </c>
      <c r="BM83" s="45">
        <v>6.8999999999999997E-5</v>
      </c>
      <c r="BN83" s="45">
        <v>6.8999999999999997E-5</v>
      </c>
      <c r="BO83" s="45">
        <v>9.0000000000000006E-5</v>
      </c>
      <c r="BP83" s="45">
        <v>9.0000000000000006E-5</v>
      </c>
      <c r="BQ83" s="45">
        <v>9.0000000000000006E-5</v>
      </c>
      <c r="BR83" s="45">
        <v>9.0000000000000006E-5</v>
      </c>
      <c r="BS83" s="45">
        <v>9.0000000000000006E-5</v>
      </c>
      <c r="BT83" s="45">
        <v>1.18E-4</v>
      </c>
      <c r="BU83" s="45">
        <v>1.18E-4</v>
      </c>
      <c r="BV83" s="45">
        <v>1.18E-4</v>
      </c>
      <c r="BW83" s="45">
        <v>1.18E-4</v>
      </c>
      <c r="BX83" s="45">
        <v>1.18E-4</v>
      </c>
      <c r="BY83" s="45">
        <v>1.5100000000000001E-4</v>
      </c>
      <c r="BZ83" s="45">
        <v>1.5100000000000001E-4</v>
      </c>
      <c r="CA83" s="45">
        <v>1.5100000000000001E-4</v>
      </c>
      <c r="CB83" s="45">
        <v>1.5100000000000001E-4</v>
      </c>
      <c r="CC83" s="45">
        <v>1.5100000000000001E-4</v>
      </c>
      <c r="CD83" s="45">
        <v>1.5100000000000001E-4</v>
      </c>
      <c r="CE83" s="45">
        <v>1.5100000000000001E-4</v>
      </c>
      <c r="CF83" s="45">
        <v>1.5100000000000001E-4</v>
      </c>
      <c r="CG83" s="45">
        <v>1.5100000000000001E-4</v>
      </c>
      <c r="CH83" s="45">
        <v>1.5100000000000001E-4</v>
      </c>
      <c r="CI83" s="45">
        <v>1.5100000000000001E-4</v>
      </c>
      <c r="CJ83" s="45">
        <v>1.5100000000000001E-4</v>
      </c>
      <c r="CK83" s="45">
        <v>1.5100000000000001E-4</v>
      </c>
      <c r="CL83" s="45">
        <v>1.5100000000000001E-4</v>
      </c>
      <c r="CM83" s="45">
        <v>1.5100000000000001E-4</v>
      </c>
      <c r="CN83" s="45">
        <v>1.5100000000000001E-4</v>
      </c>
      <c r="CO83" s="45">
        <v>1.5100000000000001E-4</v>
      </c>
      <c r="CP83" s="45">
        <v>1.5100000000000001E-4</v>
      </c>
      <c r="CQ83" s="45">
        <v>1.5100000000000001E-4</v>
      </c>
      <c r="CR83" s="45">
        <v>1.5100000000000001E-4</v>
      </c>
      <c r="CS83" s="45">
        <v>1.5100000000000001E-4</v>
      </c>
      <c r="CT83" s="45">
        <v>1.5100000000000001E-4</v>
      </c>
      <c r="CU83" s="45">
        <v>1.5100000000000001E-4</v>
      </c>
      <c r="CV83" s="45">
        <v>1.5100000000000001E-4</v>
      </c>
      <c r="CW83" s="45">
        <v>1.5100000000000001E-4</v>
      </c>
      <c r="CX83" s="45">
        <v>1.5100000000000001E-4</v>
      </c>
    </row>
    <row r="84" spans="1:102" ht="14.25" customHeight="1" x14ac:dyDescent="0.3">
      <c r="A84" s="45" t="s">
        <v>286</v>
      </c>
      <c r="B84" s="45">
        <v>0</v>
      </c>
      <c r="C84" s="45">
        <v>0</v>
      </c>
      <c r="D84" s="45">
        <v>0</v>
      </c>
      <c r="E84" s="45">
        <v>0</v>
      </c>
      <c r="F84" s="45">
        <v>0</v>
      </c>
      <c r="G84" s="45">
        <v>0</v>
      </c>
      <c r="H84" s="45">
        <v>0</v>
      </c>
      <c r="I84" s="45">
        <v>0</v>
      </c>
      <c r="J84" s="45">
        <v>0</v>
      </c>
      <c r="K84" s="45">
        <v>0</v>
      </c>
      <c r="L84" s="45">
        <v>0</v>
      </c>
      <c r="M84" s="45">
        <v>0</v>
      </c>
      <c r="N84" s="45">
        <v>0</v>
      </c>
      <c r="O84" s="45">
        <v>0</v>
      </c>
      <c r="P84" s="45">
        <v>0</v>
      </c>
      <c r="Q84" s="45">
        <v>5.0000000000000004E-6</v>
      </c>
      <c r="R84" s="45">
        <v>5.0000000000000004E-6</v>
      </c>
      <c r="S84" s="45">
        <v>5.0000000000000004E-6</v>
      </c>
      <c r="T84" s="45">
        <v>5.0000000000000004E-6</v>
      </c>
      <c r="U84" s="45">
        <v>5.0000000000000004E-6</v>
      </c>
      <c r="V84" s="45">
        <v>5.0000000000000004E-6</v>
      </c>
      <c r="W84" s="45">
        <v>5.0000000000000004E-6</v>
      </c>
      <c r="X84" s="45">
        <v>5.0000000000000004E-6</v>
      </c>
      <c r="Y84" s="45">
        <v>5.0000000000000004E-6</v>
      </c>
      <c r="Z84" s="45">
        <v>5.0000000000000004E-6</v>
      </c>
      <c r="AA84" s="45">
        <v>5.0000000000000004E-6</v>
      </c>
      <c r="AB84" s="45">
        <v>5.0000000000000004E-6</v>
      </c>
      <c r="AC84" s="45">
        <v>5.0000000000000004E-6</v>
      </c>
      <c r="AD84" s="45">
        <v>5.0000000000000004E-6</v>
      </c>
      <c r="AE84" s="45">
        <v>5.0000000000000004E-6</v>
      </c>
      <c r="AF84" s="45">
        <v>5.0000000000000004E-6</v>
      </c>
      <c r="AG84" s="45">
        <v>5.0000000000000004E-6</v>
      </c>
      <c r="AH84" s="45">
        <v>5.0000000000000004E-6</v>
      </c>
      <c r="AI84" s="45">
        <v>5.0000000000000004E-6</v>
      </c>
      <c r="AJ84" s="45">
        <v>5.0000000000000004E-6</v>
      </c>
      <c r="AK84" s="45">
        <v>5.0000000000000004E-6</v>
      </c>
      <c r="AL84" s="45">
        <v>5.0000000000000004E-6</v>
      </c>
      <c r="AM84" s="45">
        <v>5.0000000000000004E-6</v>
      </c>
      <c r="AN84" s="45">
        <v>5.0000000000000004E-6</v>
      </c>
      <c r="AO84" s="45">
        <v>5.0000000000000004E-6</v>
      </c>
      <c r="AP84" s="45">
        <v>2.4000000000000001E-5</v>
      </c>
      <c r="AQ84" s="45">
        <v>2.4000000000000001E-5</v>
      </c>
      <c r="AR84" s="45">
        <v>2.4000000000000001E-5</v>
      </c>
      <c r="AS84" s="45">
        <v>2.4000000000000001E-5</v>
      </c>
      <c r="AT84" s="45">
        <v>2.4000000000000001E-5</v>
      </c>
      <c r="AU84" s="45">
        <v>3.1999999999999999E-5</v>
      </c>
      <c r="AV84" s="45">
        <v>3.1999999999999999E-5</v>
      </c>
      <c r="AW84" s="45">
        <v>3.1999999999999999E-5</v>
      </c>
      <c r="AX84" s="45">
        <v>3.1999999999999999E-5</v>
      </c>
      <c r="AY84" s="45">
        <v>3.1999999999999999E-5</v>
      </c>
      <c r="AZ84" s="45">
        <v>3.8999999999999999E-5</v>
      </c>
      <c r="BA84" s="45">
        <v>3.8999999999999999E-5</v>
      </c>
      <c r="BB84" s="45">
        <v>3.8999999999999999E-5</v>
      </c>
      <c r="BC84" s="45">
        <v>3.8999999999999999E-5</v>
      </c>
      <c r="BD84" s="45">
        <v>3.8999999999999999E-5</v>
      </c>
      <c r="BE84" s="45">
        <v>4.1E-5</v>
      </c>
      <c r="BF84" s="45">
        <v>4.1E-5</v>
      </c>
      <c r="BG84" s="45">
        <v>4.1E-5</v>
      </c>
      <c r="BH84" s="45">
        <v>4.1E-5</v>
      </c>
      <c r="BI84" s="45">
        <v>4.1E-5</v>
      </c>
      <c r="BJ84" s="45">
        <v>4.1999999999999998E-5</v>
      </c>
      <c r="BK84" s="45">
        <v>4.1999999999999998E-5</v>
      </c>
      <c r="BL84" s="45">
        <v>4.1999999999999998E-5</v>
      </c>
      <c r="BM84" s="45">
        <v>4.1999999999999998E-5</v>
      </c>
      <c r="BN84" s="45">
        <v>4.1999999999999998E-5</v>
      </c>
      <c r="BO84" s="45">
        <v>4.6999999999999997E-5</v>
      </c>
      <c r="BP84" s="45">
        <v>4.6999999999999997E-5</v>
      </c>
      <c r="BQ84" s="45">
        <v>4.6999999999999997E-5</v>
      </c>
      <c r="BR84" s="45">
        <v>4.6999999999999997E-5</v>
      </c>
      <c r="BS84" s="45">
        <v>4.6999999999999997E-5</v>
      </c>
      <c r="BT84" s="45">
        <v>6.0000000000000002E-5</v>
      </c>
      <c r="BU84" s="45">
        <v>6.0000000000000002E-5</v>
      </c>
      <c r="BV84" s="45">
        <v>6.0000000000000002E-5</v>
      </c>
      <c r="BW84" s="45">
        <v>6.0000000000000002E-5</v>
      </c>
      <c r="BX84" s="45">
        <v>6.0000000000000002E-5</v>
      </c>
      <c r="BY84" s="45">
        <v>1.0399999999999999E-4</v>
      </c>
      <c r="BZ84" s="45">
        <v>1.0399999999999999E-4</v>
      </c>
      <c r="CA84" s="45">
        <v>1.0399999999999999E-4</v>
      </c>
      <c r="CB84" s="45">
        <v>1.0399999999999999E-4</v>
      </c>
      <c r="CC84" s="45">
        <v>1.0399999999999999E-4</v>
      </c>
      <c r="CD84" s="45">
        <v>1.0399999999999999E-4</v>
      </c>
      <c r="CE84" s="45">
        <v>1.0399999999999999E-4</v>
      </c>
      <c r="CF84" s="45">
        <v>1.0399999999999999E-4</v>
      </c>
      <c r="CG84" s="45">
        <v>1.0399999999999999E-4</v>
      </c>
      <c r="CH84" s="45">
        <v>1.0399999999999999E-4</v>
      </c>
      <c r="CI84" s="45">
        <v>1.0399999999999999E-4</v>
      </c>
      <c r="CJ84" s="45">
        <v>1.0399999999999999E-4</v>
      </c>
      <c r="CK84" s="45">
        <v>1.0399999999999999E-4</v>
      </c>
      <c r="CL84" s="45">
        <v>1.0399999999999999E-4</v>
      </c>
      <c r="CM84" s="45">
        <v>1.0399999999999999E-4</v>
      </c>
      <c r="CN84" s="45">
        <v>1.0399999999999999E-4</v>
      </c>
      <c r="CO84" s="45">
        <v>1.0399999999999999E-4</v>
      </c>
      <c r="CP84" s="45">
        <v>1.0399999999999999E-4</v>
      </c>
      <c r="CQ84" s="45">
        <v>1.0399999999999999E-4</v>
      </c>
      <c r="CR84" s="45">
        <v>1.0399999999999999E-4</v>
      </c>
      <c r="CS84" s="45">
        <v>1.0399999999999999E-4</v>
      </c>
      <c r="CT84" s="45">
        <v>1.0399999999999999E-4</v>
      </c>
      <c r="CU84" s="45">
        <v>1.0399999999999999E-4</v>
      </c>
      <c r="CV84" s="45">
        <v>1.0399999999999999E-4</v>
      </c>
      <c r="CW84" s="45">
        <v>1.0399999999999999E-4</v>
      </c>
      <c r="CX84" s="45">
        <v>1.0399999999999999E-4</v>
      </c>
    </row>
    <row r="85" spans="1:102" ht="14.25" customHeight="1" x14ac:dyDescent="0.3">
      <c r="A85" s="45" t="s">
        <v>288</v>
      </c>
      <c r="B85" s="45">
        <v>0</v>
      </c>
      <c r="C85" s="45">
        <v>0</v>
      </c>
      <c r="D85" s="45">
        <v>0</v>
      </c>
      <c r="E85" s="45">
        <v>0</v>
      </c>
      <c r="F85" s="45">
        <v>0</v>
      </c>
      <c r="G85" s="45">
        <v>0</v>
      </c>
      <c r="H85" s="45">
        <v>0</v>
      </c>
      <c r="I85" s="45">
        <v>0</v>
      </c>
      <c r="J85" s="45">
        <v>0</v>
      </c>
      <c r="K85" s="45">
        <v>0</v>
      </c>
      <c r="L85" s="45">
        <v>0</v>
      </c>
      <c r="M85" s="45">
        <v>0</v>
      </c>
      <c r="N85" s="45">
        <v>0</v>
      </c>
      <c r="O85" s="45">
        <v>0</v>
      </c>
      <c r="P85" s="45">
        <v>0</v>
      </c>
      <c r="Q85" s="45">
        <v>3.6999999999999998E-5</v>
      </c>
      <c r="R85" s="45">
        <v>3.6999999999999998E-5</v>
      </c>
      <c r="S85" s="45">
        <v>3.6999999999999998E-5</v>
      </c>
      <c r="T85" s="45">
        <v>3.6999999999999998E-5</v>
      </c>
      <c r="U85" s="45">
        <v>3.6999999999999998E-5</v>
      </c>
      <c r="V85" s="45">
        <v>3.6999999999999998E-5</v>
      </c>
      <c r="W85" s="45">
        <v>3.6999999999999998E-5</v>
      </c>
      <c r="X85" s="45">
        <v>3.6999999999999998E-5</v>
      </c>
      <c r="Y85" s="45">
        <v>3.6999999999999998E-5</v>
      </c>
      <c r="Z85" s="45">
        <v>3.6999999999999998E-5</v>
      </c>
      <c r="AA85" s="45">
        <v>3.6999999999999998E-5</v>
      </c>
      <c r="AB85" s="45">
        <v>3.6999999999999998E-5</v>
      </c>
      <c r="AC85" s="45">
        <v>3.6999999999999998E-5</v>
      </c>
      <c r="AD85" s="45">
        <v>3.6999999999999998E-5</v>
      </c>
      <c r="AE85" s="45">
        <v>3.6999999999999998E-5</v>
      </c>
      <c r="AF85" s="45">
        <v>3.6999999999999998E-5</v>
      </c>
      <c r="AG85" s="45">
        <v>3.6999999999999998E-5</v>
      </c>
      <c r="AH85" s="45">
        <v>3.6999999999999998E-5</v>
      </c>
      <c r="AI85" s="45">
        <v>3.6999999999999998E-5</v>
      </c>
      <c r="AJ85" s="45">
        <v>3.6999999999999998E-5</v>
      </c>
      <c r="AK85" s="45">
        <v>3.6999999999999998E-5</v>
      </c>
      <c r="AL85" s="45">
        <v>3.6999999999999998E-5</v>
      </c>
      <c r="AM85" s="45">
        <v>3.6999999999999998E-5</v>
      </c>
      <c r="AN85" s="45">
        <v>3.6999999999999998E-5</v>
      </c>
      <c r="AO85" s="45">
        <v>3.6999999999999998E-5</v>
      </c>
      <c r="AP85" s="45">
        <v>1.84E-4</v>
      </c>
      <c r="AQ85" s="45">
        <v>1.84E-4</v>
      </c>
      <c r="AR85" s="45">
        <v>1.84E-4</v>
      </c>
      <c r="AS85" s="45">
        <v>1.84E-4</v>
      </c>
      <c r="AT85" s="45">
        <v>1.84E-4</v>
      </c>
      <c r="AU85" s="45">
        <v>2.52E-4</v>
      </c>
      <c r="AV85" s="45">
        <v>2.52E-4</v>
      </c>
      <c r="AW85" s="45">
        <v>2.52E-4</v>
      </c>
      <c r="AX85" s="45">
        <v>2.52E-4</v>
      </c>
      <c r="AY85" s="45">
        <v>2.52E-4</v>
      </c>
      <c r="AZ85" s="45">
        <v>3.0200000000000002E-4</v>
      </c>
      <c r="BA85" s="45">
        <v>3.0200000000000002E-4</v>
      </c>
      <c r="BB85" s="45">
        <v>3.0200000000000002E-4</v>
      </c>
      <c r="BC85" s="45">
        <v>3.0200000000000002E-4</v>
      </c>
      <c r="BD85" s="45">
        <v>3.0200000000000002E-4</v>
      </c>
      <c r="BE85" s="45">
        <v>3.2499999999999999E-4</v>
      </c>
      <c r="BF85" s="45">
        <v>3.2499999999999999E-4</v>
      </c>
      <c r="BG85" s="45">
        <v>3.2499999999999999E-4</v>
      </c>
      <c r="BH85" s="45">
        <v>3.2499999999999999E-4</v>
      </c>
      <c r="BI85" s="45">
        <v>3.2499999999999999E-4</v>
      </c>
      <c r="BJ85" s="45">
        <v>3.59E-4</v>
      </c>
      <c r="BK85" s="45">
        <v>3.59E-4</v>
      </c>
      <c r="BL85" s="45">
        <v>3.59E-4</v>
      </c>
      <c r="BM85" s="45">
        <v>3.59E-4</v>
      </c>
      <c r="BN85" s="45">
        <v>3.59E-4</v>
      </c>
      <c r="BO85" s="45">
        <v>4.3100000000000001E-4</v>
      </c>
      <c r="BP85" s="45">
        <v>4.3100000000000001E-4</v>
      </c>
      <c r="BQ85" s="45">
        <v>4.3100000000000001E-4</v>
      </c>
      <c r="BR85" s="45">
        <v>4.3100000000000001E-4</v>
      </c>
      <c r="BS85" s="45">
        <v>4.3100000000000001E-4</v>
      </c>
      <c r="BT85" s="45">
        <v>5.2899999999999996E-4</v>
      </c>
      <c r="BU85" s="45">
        <v>5.2899999999999996E-4</v>
      </c>
      <c r="BV85" s="45">
        <v>5.2899999999999996E-4</v>
      </c>
      <c r="BW85" s="45">
        <v>5.2899999999999996E-4</v>
      </c>
      <c r="BX85" s="45">
        <v>5.2899999999999996E-4</v>
      </c>
      <c r="BY85" s="45">
        <v>6.6600000000000003E-4</v>
      </c>
      <c r="BZ85" s="45">
        <v>6.6600000000000003E-4</v>
      </c>
      <c r="CA85" s="45">
        <v>6.6600000000000003E-4</v>
      </c>
      <c r="CB85" s="45">
        <v>6.6600000000000003E-4</v>
      </c>
      <c r="CC85" s="45">
        <v>6.6600000000000003E-4</v>
      </c>
      <c r="CD85" s="45">
        <v>6.6600000000000003E-4</v>
      </c>
      <c r="CE85" s="45">
        <v>6.6600000000000003E-4</v>
      </c>
      <c r="CF85" s="45">
        <v>6.6600000000000003E-4</v>
      </c>
      <c r="CG85" s="45">
        <v>6.6600000000000003E-4</v>
      </c>
      <c r="CH85" s="45">
        <v>6.6600000000000003E-4</v>
      </c>
      <c r="CI85" s="45">
        <v>6.6600000000000003E-4</v>
      </c>
      <c r="CJ85" s="45">
        <v>6.6600000000000003E-4</v>
      </c>
      <c r="CK85" s="45">
        <v>6.6600000000000003E-4</v>
      </c>
      <c r="CL85" s="45">
        <v>6.6600000000000003E-4</v>
      </c>
      <c r="CM85" s="45">
        <v>6.6600000000000003E-4</v>
      </c>
      <c r="CN85" s="45">
        <v>6.6600000000000003E-4</v>
      </c>
      <c r="CO85" s="45">
        <v>6.6600000000000003E-4</v>
      </c>
      <c r="CP85" s="45">
        <v>6.6600000000000003E-4</v>
      </c>
      <c r="CQ85" s="45">
        <v>6.6600000000000003E-4</v>
      </c>
      <c r="CR85" s="45">
        <v>6.6600000000000003E-4</v>
      </c>
      <c r="CS85" s="45">
        <v>6.6600000000000003E-4</v>
      </c>
      <c r="CT85" s="45">
        <v>6.6600000000000003E-4</v>
      </c>
      <c r="CU85" s="45">
        <v>6.6600000000000003E-4</v>
      </c>
      <c r="CV85" s="45">
        <v>6.6600000000000003E-4</v>
      </c>
      <c r="CW85" s="45">
        <v>6.6600000000000003E-4</v>
      </c>
      <c r="CX85" s="45">
        <v>6.6600000000000003E-4</v>
      </c>
    </row>
    <row r="86" spans="1:102" ht="14.25" customHeight="1" x14ac:dyDescent="0.3">
      <c r="A86" s="45" t="s">
        <v>290</v>
      </c>
      <c r="B86" s="45">
        <v>0</v>
      </c>
      <c r="C86" s="45">
        <v>0</v>
      </c>
      <c r="D86" s="45">
        <v>0</v>
      </c>
      <c r="E86" s="45">
        <v>0</v>
      </c>
      <c r="F86" s="45">
        <v>0</v>
      </c>
      <c r="G86" s="45">
        <v>0</v>
      </c>
      <c r="H86" s="45">
        <v>0</v>
      </c>
      <c r="I86" s="45">
        <v>0</v>
      </c>
      <c r="J86" s="45">
        <v>0</v>
      </c>
      <c r="K86" s="45">
        <v>0</v>
      </c>
      <c r="L86" s="45">
        <v>0</v>
      </c>
      <c r="M86" s="45">
        <v>0</v>
      </c>
      <c r="N86" s="45">
        <v>0</v>
      </c>
      <c r="O86" s="45">
        <v>0</v>
      </c>
      <c r="P86" s="45">
        <v>0</v>
      </c>
      <c r="Q86" s="45">
        <v>1.5E-5</v>
      </c>
      <c r="R86" s="45">
        <v>1.5E-5</v>
      </c>
      <c r="S86" s="45">
        <v>1.5E-5</v>
      </c>
      <c r="T86" s="45">
        <v>1.5E-5</v>
      </c>
      <c r="U86" s="45">
        <v>1.5E-5</v>
      </c>
      <c r="V86" s="45">
        <v>1.5E-5</v>
      </c>
      <c r="W86" s="45">
        <v>1.5E-5</v>
      </c>
      <c r="X86" s="45">
        <v>1.5E-5</v>
      </c>
      <c r="Y86" s="45">
        <v>1.5E-5</v>
      </c>
      <c r="Z86" s="45">
        <v>1.5E-5</v>
      </c>
      <c r="AA86" s="45">
        <v>1.5E-5</v>
      </c>
      <c r="AB86" s="45">
        <v>1.5E-5</v>
      </c>
      <c r="AC86" s="45">
        <v>1.5E-5</v>
      </c>
      <c r="AD86" s="45">
        <v>1.5E-5</v>
      </c>
      <c r="AE86" s="45">
        <v>1.5E-5</v>
      </c>
      <c r="AF86" s="45">
        <v>1.5E-5</v>
      </c>
      <c r="AG86" s="45">
        <v>1.5E-5</v>
      </c>
      <c r="AH86" s="45">
        <v>1.5E-5</v>
      </c>
      <c r="AI86" s="45">
        <v>1.5E-5</v>
      </c>
      <c r="AJ86" s="45">
        <v>1.5E-5</v>
      </c>
      <c r="AK86" s="45">
        <v>1.5E-5</v>
      </c>
      <c r="AL86" s="45">
        <v>1.5E-5</v>
      </c>
      <c r="AM86" s="45">
        <v>1.5E-5</v>
      </c>
      <c r="AN86" s="45">
        <v>1.5E-5</v>
      </c>
      <c r="AO86" s="45">
        <v>1.5E-5</v>
      </c>
      <c r="AP86" s="45">
        <v>4.8999999999999998E-5</v>
      </c>
      <c r="AQ86" s="45">
        <v>4.8999999999999998E-5</v>
      </c>
      <c r="AR86" s="45">
        <v>4.8999999999999998E-5</v>
      </c>
      <c r="AS86" s="45">
        <v>4.8999999999999998E-5</v>
      </c>
      <c r="AT86" s="45">
        <v>4.8999999999999998E-5</v>
      </c>
      <c r="AU86" s="45">
        <v>6.2000000000000003E-5</v>
      </c>
      <c r="AV86" s="45">
        <v>6.2000000000000003E-5</v>
      </c>
      <c r="AW86" s="45">
        <v>6.2000000000000003E-5</v>
      </c>
      <c r="AX86" s="45">
        <v>6.2000000000000003E-5</v>
      </c>
      <c r="AY86" s="45">
        <v>6.2000000000000003E-5</v>
      </c>
      <c r="AZ86" s="45">
        <v>7.1000000000000005E-5</v>
      </c>
      <c r="BA86" s="45">
        <v>7.1000000000000005E-5</v>
      </c>
      <c r="BB86" s="45">
        <v>7.1000000000000005E-5</v>
      </c>
      <c r="BC86" s="45">
        <v>7.1000000000000005E-5</v>
      </c>
      <c r="BD86" s="45">
        <v>7.1000000000000005E-5</v>
      </c>
      <c r="BE86" s="45">
        <v>7.2999999999999999E-5</v>
      </c>
      <c r="BF86" s="45">
        <v>7.2999999999999999E-5</v>
      </c>
      <c r="BG86" s="45">
        <v>7.2999999999999999E-5</v>
      </c>
      <c r="BH86" s="45">
        <v>7.2999999999999999E-5</v>
      </c>
      <c r="BI86" s="45">
        <v>7.2999999999999999E-5</v>
      </c>
      <c r="BJ86" s="45">
        <v>6.9999999999999994E-5</v>
      </c>
      <c r="BK86" s="45">
        <v>6.9999999999999994E-5</v>
      </c>
      <c r="BL86" s="45">
        <v>6.9999999999999994E-5</v>
      </c>
      <c r="BM86" s="45">
        <v>6.9999999999999994E-5</v>
      </c>
      <c r="BN86" s="45">
        <v>6.9999999999999994E-5</v>
      </c>
      <c r="BO86" s="45">
        <v>6.8999999999999997E-5</v>
      </c>
      <c r="BP86" s="45">
        <v>6.8999999999999997E-5</v>
      </c>
      <c r="BQ86" s="45">
        <v>6.8999999999999997E-5</v>
      </c>
      <c r="BR86" s="45">
        <v>6.8999999999999997E-5</v>
      </c>
      <c r="BS86" s="45">
        <v>6.8999999999999997E-5</v>
      </c>
      <c r="BT86" s="45">
        <v>7.8999999999999996E-5</v>
      </c>
      <c r="BU86" s="45">
        <v>7.8999999999999996E-5</v>
      </c>
      <c r="BV86" s="45">
        <v>7.8999999999999996E-5</v>
      </c>
      <c r="BW86" s="45">
        <v>7.8999999999999996E-5</v>
      </c>
      <c r="BX86" s="45">
        <v>7.8999999999999996E-5</v>
      </c>
      <c r="BY86" s="45">
        <v>1.5200000000000001E-4</v>
      </c>
      <c r="BZ86" s="45">
        <v>1.5200000000000001E-4</v>
      </c>
      <c r="CA86" s="45">
        <v>1.5200000000000001E-4</v>
      </c>
      <c r="CB86" s="45">
        <v>1.5200000000000001E-4</v>
      </c>
      <c r="CC86" s="45">
        <v>1.5200000000000001E-4</v>
      </c>
      <c r="CD86" s="45">
        <v>1.5200000000000001E-4</v>
      </c>
      <c r="CE86" s="45">
        <v>1.5200000000000001E-4</v>
      </c>
      <c r="CF86" s="45">
        <v>1.5200000000000001E-4</v>
      </c>
      <c r="CG86" s="45">
        <v>1.5200000000000001E-4</v>
      </c>
      <c r="CH86" s="45">
        <v>1.5200000000000001E-4</v>
      </c>
      <c r="CI86" s="45">
        <v>1.5200000000000001E-4</v>
      </c>
      <c r="CJ86" s="45">
        <v>1.5200000000000001E-4</v>
      </c>
      <c r="CK86" s="45">
        <v>1.5200000000000001E-4</v>
      </c>
      <c r="CL86" s="45">
        <v>1.5200000000000001E-4</v>
      </c>
      <c r="CM86" s="45">
        <v>1.5200000000000001E-4</v>
      </c>
      <c r="CN86" s="45">
        <v>1.5200000000000001E-4</v>
      </c>
      <c r="CO86" s="45">
        <v>1.5200000000000001E-4</v>
      </c>
      <c r="CP86" s="45">
        <v>1.5200000000000001E-4</v>
      </c>
      <c r="CQ86" s="45">
        <v>1.5200000000000001E-4</v>
      </c>
      <c r="CR86" s="45">
        <v>1.5200000000000001E-4</v>
      </c>
      <c r="CS86" s="45">
        <v>1.5200000000000001E-4</v>
      </c>
      <c r="CT86" s="45">
        <v>1.5200000000000001E-4</v>
      </c>
      <c r="CU86" s="45">
        <v>1.5200000000000001E-4</v>
      </c>
      <c r="CV86" s="45">
        <v>1.5200000000000001E-4</v>
      </c>
      <c r="CW86" s="45">
        <v>1.5200000000000001E-4</v>
      </c>
      <c r="CX86" s="45">
        <v>1.5200000000000001E-4</v>
      </c>
    </row>
    <row r="87" spans="1:102" ht="14.25" customHeight="1" x14ac:dyDescent="0.3">
      <c r="A87" s="45" t="s">
        <v>292</v>
      </c>
      <c r="B87" s="45">
        <v>0</v>
      </c>
      <c r="C87" s="45">
        <v>0</v>
      </c>
      <c r="D87" s="45">
        <v>0</v>
      </c>
      <c r="E87" s="45">
        <v>0</v>
      </c>
      <c r="F87" s="45">
        <v>0</v>
      </c>
      <c r="G87" s="45">
        <v>0</v>
      </c>
      <c r="H87" s="45">
        <v>0</v>
      </c>
      <c r="I87" s="45">
        <v>0</v>
      </c>
      <c r="J87" s="45">
        <v>0</v>
      </c>
      <c r="K87" s="45">
        <v>0</v>
      </c>
      <c r="L87" s="45">
        <v>0</v>
      </c>
      <c r="M87" s="45">
        <v>0</v>
      </c>
      <c r="N87" s="45">
        <v>0</v>
      </c>
      <c r="O87" s="45">
        <v>0</v>
      </c>
      <c r="P87" s="45">
        <v>0</v>
      </c>
      <c r="Q87" s="45">
        <v>9.9999999999999995E-7</v>
      </c>
      <c r="R87" s="45">
        <v>9.9999999999999995E-7</v>
      </c>
      <c r="S87" s="45">
        <v>9.9999999999999995E-7</v>
      </c>
      <c r="T87" s="45">
        <v>9.9999999999999995E-7</v>
      </c>
      <c r="U87" s="45">
        <v>9.9999999999999995E-7</v>
      </c>
      <c r="V87" s="45">
        <v>9.9999999999999995E-7</v>
      </c>
      <c r="W87" s="45">
        <v>9.9999999999999995E-7</v>
      </c>
      <c r="X87" s="45">
        <v>9.9999999999999995E-7</v>
      </c>
      <c r="Y87" s="45">
        <v>9.9999999999999995E-7</v>
      </c>
      <c r="Z87" s="45">
        <v>9.9999999999999995E-7</v>
      </c>
      <c r="AA87" s="45">
        <v>9.9999999999999995E-7</v>
      </c>
      <c r="AB87" s="45">
        <v>9.9999999999999995E-7</v>
      </c>
      <c r="AC87" s="45">
        <v>9.9999999999999995E-7</v>
      </c>
      <c r="AD87" s="45">
        <v>9.9999999999999995E-7</v>
      </c>
      <c r="AE87" s="45">
        <v>9.9999999999999995E-7</v>
      </c>
      <c r="AF87" s="45">
        <v>9.9999999999999995E-7</v>
      </c>
      <c r="AG87" s="45">
        <v>9.9999999999999995E-7</v>
      </c>
      <c r="AH87" s="45">
        <v>9.9999999999999995E-7</v>
      </c>
      <c r="AI87" s="45">
        <v>9.9999999999999995E-7</v>
      </c>
      <c r="AJ87" s="45">
        <v>9.9999999999999995E-7</v>
      </c>
      <c r="AK87" s="45">
        <v>9.9999999999999995E-7</v>
      </c>
      <c r="AL87" s="45">
        <v>9.9999999999999995E-7</v>
      </c>
      <c r="AM87" s="45">
        <v>9.9999999999999995E-7</v>
      </c>
      <c r="AN87" s="45">
        <v>9.9999999999999995E-7</v>
      </c>
      <c r="AO87" s="45">
        <v>9.9999999999999995E-7</v>
      </c>
      <c r="AP87" s="45">
        <v>1.2999999999999999E-5</v>
      </c>
      <c r="AQ87" s="45">
        <v>1.2999999999999999E-5</v>
      </c>
      <c r="AR87" s="45">
        <v>1.2999999999999999E-5</v>
      </c>
      <c r="AS87" s="45">
        <v>1.2999999999999999E-5</v>
      </c>
      <c r="AT87" s="45">
        <v>1.2999999999999999E-5</v>
      </c>
      <c r="AU87" s="45">
        <v>2.5999999999999998E-5</v>
      </c>
      <c r="AV87" s="45">
        <v>2.5999999999999998E-5</v>
      </c>
      <c r="AW87" s="45">
        <v>2.5999999999999998E-5</v>
      </c>
      <c r="AX87" s="45">
        <v>2.5999999999999998E-5</v>
      </c>
      <c r="AY87" s="45">
        <v>2.5999999999999998E-5</v>
      </c>
      <c r="AZ87" s="45">
        <v>2.3E-5</v>
      </c>
      <c r="BA87" s="45">
        <v>2.3E-5</v>
      </c>
      <c r="BB87" s="45">
        <v>2.3E-5</v>
      </c>
      <c r="BC87" s="45">
        <v>2.3E-5</v>
      </c>
      <c r="BD87" s="45">
        <v>2.3E-5</v>
      </c>
      <c r="BE87" s="45">
        <v>4.1999999999999998E-5</v>
      </c>
      <c r="BF87" s="45">
        <v>4.1999999999999998E-5</v>
      </c>
      <c r="BG87" s="45">
        <v>4.1999999999999998E-5</v>
      </c>
      <c r="BH87" s="45">
        <v>4.1999999999999998E-5</v>
      </c>
      <c r="BI87" s="45">
        <v>4.1999999999999998E-5</v>
      </c>
      <c r="BJ87" s="45">
        <v>3.4E-5</v>
      </c>
      <c r="BK87" s="45">
        <v>3.4E-5</v>
      </c>
      <c r="BL87" s="45">
        <v>3.4E-5</v>
      </c>
      <c r="BM87" s="45">
        <v>3.4E-5</v>
      </c>
      <c r="BN87" s="45">
        <v>3.4E-5</v>
      </c>
      <c r="BO87" s="45">
        <v>4.0000000000000003E-5</v>
      </c>
      <c r="BP87" s="45">
        <v>4.0000000000000003E-5</v>
      </c>
      <c r="BQ87" s="45">
        <v>4.0000000000000003E-5</v>
      </c>
      <c r="BR87" s="45">
        <v>4.0000000000000003E-5</v>
      </c>
      <c r="BS87" s="45">
        <v>4.0000000000000003E-5</v>
      </c>
      <c r="BT87" s="45">
        <v>2.6999999999999999E-5</v>
      </c>
      <c r="BU87" s="45">
        <v>2.6999999999999999E-5</v>
      </c>
      <c r="BV87" s="45">
        <v>2.6999999999999999E-5</v>
      </c>
      <c r="BW87" s="45">
        <v>2.6999999999999999E-5</v>
      </c>
      <c r="BX87" s="45">
        <v>2.6999999999999999E-5</v>
      </c>
      <c r="BY87" s="45">
        <v>7.4999999999999993E-5</v>
      </c>
      <c r="BZ87" s="45">
        <v>7.4999999999999993E-5</v>
      </c>
      <c r="CA87" s="45">
        <v>7.4999999999999993E-5</v>
      </c>
      <c r="CB87" s="45">
        <v>7.4999999999999993E-5</v>
      </c>
      <c r="CC87" s="45">
        <v>7.4999999999999993E-5</v>
      </c>
      <c r="CD87" s="45">
        <v>7.4999999999999993E-5</v>
      </c>
      <c r="CE87" s="45">
        <v>7.4999999999999993E-5</v>
      </c>
      <c r="CF87" s="45">
        <v>7.4999999999999993E-5</v>
      </c>
      <c r="CG87" s="45">
        <v>7.4999999999999993E-5</v>
      </c>
      <c r="CH87" s="45">
        <v>7.4999999999999993E-5</v>
      </c>
      <c r="CI87" s="45">
        <v>7.4999999999999993E-5</v>
      </c>
      <c r="CJ87" s="45">
        <v>7.4999999999999993E-5</v>
      </c>
      <c r="CK87" s="45">
        <v>7.4999999999999993E-5</v>
      </c>
      <c r="CL87" s="45">
        <v>7.4999999999999993E-5</v>
      </c>
      <c r="CM87" s="45">
        <v>7.4999999999999993E-5</v>
      </c>
      <c r="CN87" s="45">
        <v>7.4999999999999993E-5</v>
      </c>
      <c r="CO87" s="45">
        <v>7.4999999999999993E-5</v>
      </c>
      <c r="CP87" s="45">
        <v>7.4999999999999993E-5</v>
      </c>
      <c r="CQ87" s="45">
        <v>7.4999999999999993E-5</v>
      </c>
      <c r="CR87" s="45">
        <v>7.4999999999999993E-5</v>
      </c>
      <c r="CS87" s="45">
        <v>7.4999999999999993E-5</v>
      </c>
      <c r="CT87" s="45">
        <v>7.4999999999999993E-5</v>
      </c>
      <c r="CU87" s="45">
        <v>7.4999999999999993E-5</v>
      </c>
      <c r="CV87" s="45">
        <v>7.4999999999999993E-5</v>
      </c>
      <c r="CW87" s="45">
        <v>7.4999999999999993E-5</v>
      </c>
      <c r="CX87" s="45">
        <v>7.4999999999999993E-5</v>
      </c>
    </row>
    <row r="88" spans="1:102" ht="14.25" customHeight="1" x14ac:dyDescent="0.3">
      <c r="A88" s="45" t="s">
        <v>294</v>
      </c>
      <c r="B88" s="45">
        <v>0</v>
      </c>
      <c r="C88" s="45">
        <v>0</v>
      </c>
      <c r="D88" s="45">
        <v>0</v>
      </c>
      <c r="E88" s="45">
        <v>0</v>
      </c>
      <c r="F88" s="45">
        <v>0</v>
      </c>
      <c r="G88" s="45">
        <v>0</v>
      </c>
      <c r="H88" s="45">
        <v>0</v>
      </c>
      <c r="I88" s="45">
        <v>0</v>
      </c>
      <c r="J88" s="45">
        <v>0</v>
      </c>
      <c r="K88" s="45">
        <v>0</v>
      </c>
      <c r="L88" s="45">
        <v>0</v>
      </c>
      <c r="M88" s="45">
        <v>0</v>
      </c>
      <c r="N88" s="45">
        <v>0</v>
      </c>
      <c r="O88" s="45">
        <v>0</v>
      </c>
      <c r="P88" s="45">
        <v>0</v>
      </c>
      <c r="Q88" s="45">
        <v>4.1999999999999998E-5</v>
      </c>
      <c r="R88" s="45">
        <v>4.1999999999999998E-5</v>
      </c>
      <c r="S88" s="45">
        <v>4.1999999999999998E-5</v>
      </c>
      <c r="T88" s="45">
        <v>4.1999999999999998E-5</v>
      </c>
      <c r="U88" s="45">
        <v>4.1999999999999998E-5</v>
      </c>
      <c r="V88" s="45">
        <v>4.1999999999999998E-5</v>
      </c>
      <c r="W88" s="45">
        <v>4.1999999999999998E-5</v>
      </c>
      <c r="X88" s="45">
        <v>4.1999999999999998E-5</v>
      </c>
      <c r="Y88" s="45">
        <v>4.1999999999999998E-5</v>
      </c>
      <c r="Z88" s="45">
        <v>4.1999999999999998E-5</v>
      </c>
      <c r="AA88" s="45">
        <v>4.1999999999999998E-5</v>
      </c>
      <c r="AB88" s="45">
        <v>4.1999999999999998E-5</v>
      </c>
      <c r="AC88" s="45">
        <v>4.1999999999999998E-5</v>
      </c>
      <c r="AD88" s="45">
        <v>4.1999999999999998E-5</v>
      </c>
      <c r="AE88" s="45">
        <v>4.1999999999999998E-5</v>
      </c>
      <c r="AF88" s="45">
        <v>4.1999999999999998E-5</v>
      </c>
      <c r="AG88" s="45">
        <v>4.1999999999999998E-5</v>
      </c>
      <c r="AH88" s="45">
        <v>4.1999999999999998E-5</v>
      </c>
      <c r="AI88" s="45">
        <v>4.1999999999999998E-5</v>
      </c>
      <c r="AJ88" s="45">
        <v>4.1999999999999998E-5</v>
      </c>
      <c r="AK88" s="45">
        <v>4.1999999999999998E-5</v>
      </c>
      <c r="AL88" s="45">
        <v>4.1999999999999998E-5</v>
      </c>
      <c r="AM88" s="45">
        <v>4.1999999999999998E-5</v>
      </c>
      <c r="AN88" s="45">
        <v>4.1999999999999998E-5</v>
      </c>
      <c r="AO88" s="45">
        <v>4.1999999999999998E-5</v>
      </c>
      <c r="AP88" s="45">
        <v>1.5699999999999999E-4</v>
      </c>
      <c r="AQ88" s="45">
        <v>1.5699999999999999E-4</v>
      </c>
      <c r="AR88" s="45">
        <v>1.5699999999999999E-4</v>
      </c>
      <c r="AS88" s="45">
        <v>1.5699999999999999E-4</v>
      </c>
      <c r="AT88" s="45">
        <v>1.5699999999999999E-4</v>
      </c>
      <c r="AU88" s="45">
        <v>1.9599999999999999E-4</v>
      </c>
      <c r="AV88" s="45">
        <v>1.9599999999999999E-4</v>
      </c>
      <c r="AW88" s="45">
        <v>1.9599999999999999E-4</v>
      </c>
      <c r="AX88" s="45">
        <v>1.9599999999999999E-4</v>
      </c>
      <c r="AY88" s="45">
        <v>1.9599999999999999E-4</v>
      </c>
      <c r="AZ88" s="45">
        <v>2.1800000000000001E-4</v>
      </c>
      <c r="BA88" s="45">
        <v>2.1800000000000001E-4</v>
      </c>
      <c r="BB88" s="45">
        <v>2.1800000000000001E-4</v>
      </c>
      <c r="BC88" s="45">
        <v>2.1800000000000001E-4</v>
      </c>
      <c r="BD88" s="45">
        <v>2.1800000000000001E-4</v>
      </c>
      <c r="BE88" s="45">
        <v>2.4600000000000002E-4</v>
      </c>
      <c r="BF88" s="45">
        <v>2.4600000000000002E-4</v>
      </c>
      <c r="BG88" s="45">
        <v>2.4600000000000002E-4</v>
      </c>
      <c r="BH88" s="45">
        <v>2.4600000000000002E-4</v>
      </c>
      <c r="BI88" s="45">
        <v>2.4600000000000002E-4</v>
      </c>
      <c r="BJ88" s="45">
        <v>3.0200000000000002E-4</v>
      </c>
      <c r="BK88" s="45">
        <v>3.0200000000000002E-4</v>
      </c>
      <c r="BL88" s="45">
        <v>3.0200000000000002E-4</v>
      </c>
      <c r="BM88" s="45">
        <v>3.0200000000000002E-4</v>
      </c>
      <c r="BN88" s="45">
        <v>3.0200000000000002E-4</v>
      </c>
      <c r="BO88" s="45">
        <v>3.5100000000000002E-4</v>
      </c>
      <c r="BP88" s="45">
        <v>3.5100000000000002E-4</v>
      </c>
      <c r="BQ88" s="45">
        <v>3.5100000000000002E-4</v>
      </c>
      <c r="BR88" s="45">
        <v>3.5100000000000002E-4</v>
      </c>
      <c r="BS88" s="45">
        <v>3.5100000000000002E-4</v>
      </c>
      <c r="BT88" s="45">
        <v>4.1100000000000002E-4</v>
      </c>
      <c r="BU88" s="45">
        <v>4.1100000000000002E-4</v>
      </c>
      <c r="BV88" s="45">
        <v>4.1100000000000002E-4</v>
      </c>
      <c r="BW88" s="45">
        <v>4.1100000000000002E-4</v>
      </c>
      <c r="BX88" s="45">
        <v>4.1100000000000002E-4</v>
      </c>
      <c r="BY88" s="45">
        <v>4.7600000000000002E-4</v>
      </c>
      <c r="BZ88" s="45">
        <v>4.7600000000000002E-4</v>
      </c>
      <c r="CA88" s="45">
        <v>4.7600000000000002E-4</v>
      </c>
      <c r="CB88" s="45">
        <v>4.7600000000000002E-4</v>
      </c>
      <c r="CC88" s="45">
        <v>4.7600000000000002E-4</v>
      </c>
      <c r="CD88" s="45">
        <v>4.7600000000000002E-4</v>
      </c>
      <c r="CE88" s="45">
        <v>4.7600000000000002E-4</v>
      </c>
      <c r="CF88" s="45">
        <v>4.7600000000000002E-4</v>
      </c>
      <c r="CG88" s="45">
        <v>4.7600000000000002E-4</v>
      </c>
      <c r="CH88" s="45">
        <v>4.7600000000000002E-4</v>
      </c>
      <c r="CI88" s="45">
        <v>4.7600000000000002E-4</v>
      </c>
      <c r="CJ88" s="45">
        <v>4.7600000000000002E-4</v>
      </c>
      <c r="CK88" s="45">
        <v>4.7600000000000002E-4</v>
      </c>
      <c r="CL88" s="45">
        <v>4.7600000000000002E-4</v>
      </c>
      <c r="CM88" s="45">
        <v>4.7600000000000002E-4</v>
      </c>
      <c r="CN88" s="45">
        <v>4.7600000000000002E-4</v>
      </c>
      <c r="CO88" s="45">
        <v>4.7600000000000002E-4</v>
      </c>
      <c r="CP88" s="45">
        <v>4.7600000000000002E-4</v>
      </c>
      <c r="CQ88" s="45">
        <v>4.7600000000000002E-4</v>
      </c>
      <c r="CR88" s="45">
        <v>4.7600000000000002E-4</v>
      </c>
      <c r="CS88" s="45">
        <v>4.7600000000000002E-4</v>
      </c>
      <c r="CT88" s="45">
        <v>4.7600000000000002E-4</v>
      </c>
      <c r="CU88" s="45">
        <v>4.7600000000000002E-4</v>
      </c>
      <c r="CV88" s="45">
        <v>4.7600000000000002E-4</v>
      </c>
      <c r="CW88" s="45">
        <v>4.7600000000000002E-4</v>
      </c>
      <c r="CX88" s="45">
        <v>4.7600000000000002E-4</v>
      </c>
    </row>
    <row r="89" spans="1:102" ht="14.25" customHeight="1" x14ac:dyDescent="0.3">
      <c r="A89" s="45" t="s">
        <v>296</v>
      </c>
      <c r="B89" s="45">
        <v>0</v>
      </c>
      <c r="C89" s="45">
        <v>0</v>
      </c>
      <c r="D89" s="45">
        <v>0</v>
      </c>
      <c r="E89" s="45">
        <v>0</v>
      </c>
      <c r="F89" s="45">
        <v>0</v>
      </c>
      <c r="G89" s="45">
        <v>0</v>
      </c>
      <c r="H89" s="45">
        <v>0</v>
      </c>
      <c r="I89" s="45">
        <v>0</v>
      </c>
      <c r="J89" s="45">
        <v>0</v>
      </c>
      <c r="K89" s="45">
        <v>0</v>
      </c>
      <c r="L89" s="45">
        <v>0</v>
      </c>
      <c r="M89" s="45">
        <v>0</v>
      </c>
      <c r="N89" s="45">
        <v>0</v>
      </c>
      <c r="O89" s="45">
        <v>0</v>
      </c>
      <c r="P89" s="45">
        <v>0</v>
      </c>
      <c r="Q89" s="45">
        <v>4.0000000000000003E-5</v>
      </c>
      <c r="R89" s="45">
        <v>4.0000000000000003E-5</v>
      </c>
      <c r="S89" s="45">
        <v>4.0000000000000003E-5</v>
      </c>
      <c r="T89" s="45">
        <v>4.0000000000000003E-5</v>
      </c>
      <c r="U89" s="45">
        <v>4.0000000000000003E-5</v>
      </c>
      <c r="V89" s="45">
        <v>4.0000000000000003E-5</v>
      </c>
      <c r="W89" s="45">
        <v>4.0000000000000003E-5</v>
      </c>
      <c r="X89" s="45">
        <v>4.0000000000000003E-5</v>
      </c>
      <c r="Y89" s="45">
        <v>4.0000000000000003E-5</v>
      </c>
      <c r="Z89" s="45">
        <v>4.0000000000000003E-5</v>
      </c>
      <c r="AA89" s="45">
        <v>4.0000000000000003E-5</v>
      </c>
      <c r="AB89" s="45">
        <v>4.0000000000000003E-5</v>
      </c>
      <c r="AC89" s="45">
        <v>4.0000000000000003E-5</v>
      </c>
      <c r="AD89" s="45">
        <v>4.0000000000000003E-5</v>
      </c>
      <c r="AE89" s="45">
        <v>4.0000000000000003E-5</v>
      </c>
      <c r="AF89" s="45">
        <v>4.0000000000000003E-5</v>
      </c>
      <c r="AG89" s="45">
        <v>4.0000000000000003E-5</v>
      </c>
      <c r="AH89" s="45">
        <v>4.0000000000000003E-5</v>
      </c>
      <c r="AI89" s="45">
        <v>4.0000000000000003E-5</v>
      </c>
      <c r="AJ89" s="45">
        <v>4.0000000000000003E-5</v>
      </c>
      <c r="AK89" s="45">
        <v>4.0000000000000003E-5</v>
      </c>
      <c r="AL89" s="45">
        <v>4.0000000000000003E-5</v>
      </c>
      <c r="AM89" s="45">
        <v>4.0000000000000003E-5</v>
      </c>
      <c r="AN89" s="45">
        <v>4.0000000000000003E-5</v>
      </c>
      <c r="AO89" s="45">
        <v>4.0000000000000003E-5</v>
      </c>
      <c r="AP89" s="45">
        <v>2.3499999999999999E-4</v>
      </c>
      <c r="AQ89" s="45">
        <v>2.3499999999999999E-4</v>
      </c>
      <c r="AR89" s="45">
        <v>2.3499999999999999E-4</v>
      </c>
      <c r="AS89" s="45">
        <v>2.3499999999999999E-4</v>
      </c>
      <c r="AT89" s="45">
        <v>2.3499999999999999E-4</v>
      </c>
      <c r="AU89" s="45">
        <v>3.57E-4</v>
      </c>
      <c r="AV89" s="45">
        <v>3.57E-4</v>
      </c>
      <c r="AW89" s="45">
        <v>3.57E-4</v>
      </c>
      <c r="AX89" s="45">
        <v>3.57E-4</v>
      </c>
      <c r="AY89" s="45">
        <v>3.57E-4</v>
      </c>
      <c r="AZ89" s="45">
        <v>5.1599999999999997E-4</v>
      </c>
      <c r="BA89" s="45">
        <v>5.1599999999999997E-4</v>
      </c>
      <c r="BB89" s="45">
        <v>5.1599999999999997E-4</v>
      </c>
      <c r="BC89" s="45">
        <v>5.1599999999999997E-4</v>
      </c>
      <c r="BD89" s="45">
        <v>5.1599999999999997E-4</v>
      </c>
      <c r="BE89" s="45">
        <v>7.0600000000000003E-4</v>
      </c>
      <c r="BF89" s="45">
        <v>7.0600000000000003E-4</v>
      </c>
      <c r="BG89" s="45">
        <v>7.0600000000000003E-4</v>
      </c>
      <c r="BH89" s="45">
        <v>7.0600000000000003E-4</v>
      </c>
      <c r="BI89" s="45">
        <v>7.0600000000000003E-4</v>
      </c>
      <c r="BJ89" s="45">
        <v>8.9499999999999996E-4</v>
      </c>
      <c r="BK89" s="45">
        <v>8.9499999999999996E-4</v>
      </c>
      <c r="BL89" s="45">
        <v>8.9499999999999996E-4</v>
      </c>
      <c r="BM89" s="45">
        <v>8.9499999999999996E-4</v>
      </c>
      <c r="BN89" s="45">
        <v>8.9499999999999996E-4</v>
      </c>
      <c r="BO89" s="45">
        <v>1.0319999999999999E-3</v>
      </c>
      <c r="BP89" s="45">
        <v>1.0319999999999999E-3</v>
      </c>
      <c r="BQ89" s="45">
        <v>1.0319999999999999E-3</v>
      </c>
      <c r="BR89" s="45">
        <v>1.0319999999999999E-3</v>
      </c>
      <c r="BS89" s="45">
        <v>1.0319999999999999E-3</v>
      </c>
      <c r="BT89" s="45">
        <v>1.1329999999999999E-3</v>
      </c>
      <c r="BU89" s="45">
        <v>1.1329999999999999E-3</v>
      </c>
      <c r="BV89" s="45">
        <v>1.1329999999999999E-3</v>
      </c>
      <c r="BW89" s="45">
        <v>1.1329999999999999E-3</v>
      </c>
      <c r="BX89" s="45">
        <v>1.1329999999999999E-3</v>
      </c>
      <c r="BY89" s="45">
        <v>1.1850000000000001E-3</v>
      </c>
      <c r="BZ89" s="45">
        <v>1.1850000000000001E-3</v>
      </c>
      <c r="CA89" s="45">
        <v>1.1850000000000001E-3</v>
      </c>
      <c r="CB89" s="45">
        <v>1.1850000000000001E-3</v>
      </c>
      <c r="CC89" s="45">
        <v>1.1850000000000001E-3</v>
      </c>
      <c r="CD89" s="45">
        <v>1.1850000000000001E-3</v>
      </c>
      <c r="CE89" s="45">
        <v>1.1850000000000001E-3</v>
      </c>
      <c r="CF89" s="45">
        <v>1.1850000000000001E-3</v>
      </c>
      <c r="CG89" s="45">
        <v>1.1850000000000001E-3</v>
      </c>
      <c r="CH89" s="45">
        <v>1.1850000000000001E-3</v>
      </c>
      <c r="CI89" s="45">
        <v>1.1850000000000001E-3</v>
      </c>
      <c r="CJ89" s="45">
        <v>1.1850000000000001E-3</v>
      </c>
      <c r="CK89" s="45">
        <v>1.1850000000000001E-3</v>
      </c>
      <c r="CL89" s="45">
        <v>1.1850000000000001E-3</v>
      </c>
      <c r="CM89" s="45">
        <v>1.1850000000000001E-3</v>
      </c>
      <c r="CN89" s="45">
        <v>1.1850000000000001E-3</v>
      </c>
      <c r="CO89" s="45">
        <v>1.1850000000000001E-3</v>
      </c>
      <c r="CP89" s="45">
        <v>1.1850000000000001E-3</v>
      </c>
      <c r="CQ89" s="45">
        <v>1.1850000000000001E-3</v>
      </c>
      <c r="CR89" s="45">
        <v>1.1850000000000001E-3</v>
      </c>
      <c r="CS89" s="45">
        <v>1.1850000000000001E-3</v>
      </c>
      <c r="CT89" s="45">
        <v>1.1850000000000001E-3</v>
      </c>
      <c r="CU89" s="45">
        <v>1.1850000000000001E-3</v>
      </c>
      <c r="CV89" s="45">
        <v>1.1850000000000001E-3</v>
      </c>
      <c r="CW89" s="45">
        <v>1.1850000000000001E-3</v>
      </c>
      <c r="CX89" s="45">
        <v>1.1850000000000001E-3</v>
      </c>
    </row>
    <row r="90" spans="1:102" ht="14.25" customHeight="1" x14ac:dyDescent="0.3">
      <c r="A90" s="45" t="s">
        <v>298</v>
      </c>
      <c r="B90" s="45">
        <v>0</v>
      </c>
      <c r="C90" s="45">
        <v>0</v>
      </c>
      <c r="D90" s="45">
        <v>0</v>
      </c>
      <c r="E90" s="45">
        <v>0</v>
      </c>
      <c r="F90" s="45">
        <v>0</v>
      </c>
      <c r="G90" s="45">
        <v>0</v>
      </c>
      <c r="H90" s="45">
        <v>0</v>
      </c>
      <c r="I90" s="45">
        <v>0</v>
      </c>
      <c r="J90" s="45">
        <v>0</v>
      </c>
      <c r="K90" s="45">
        <v>0</v>
      </c>
      <c r="L90" s="45">
        <v>0</v>
      </c>
      <c r="M90" s="45">
        <v>0</v>
      </c>
      <c r="N90" s="45">
        <v>0</v>
      </c>
      <c r="O90" s="45">
        <v>0</v>
      </c>
      <c r="P90" s="45">
        <v>0</v>
      </c>
      <c r="Q90" s="45">
        <v>1.2999999999999999E-5</v>
      </c>
      <c r="R90" s="45">
        <v>1.2999999999999999E-5</v>
      </c>
      <c r="S90" s="45">
        <v>1.2999999999999999E-5</v>
      </c>
      <c r="T90" s="45">
        <v>1.2999999999999999E-5</v>
      </c>
      <c r="U90" s="45">
        <v>1.2999999999999999E-5</v>
      </c>
      <c r="V90" s="45">
        <v>1.2999999999999999E-5</v>
      </c>
      <c r="W90" s="45">
        <v>1.2999999999999999E-5</v>
      </c>
      <c r="X90" s="45">
        <v>1.2999999999999999E-5</v>
      </c>
      <c r="Y90" s="45">
        <v>1.2999999999999999E-5</v>
      </c>
      <c r="Z90" s="45">
        <v>1.2999999999999999E-5</v>
      </c>
      <c r="AA90" s="45">
        <v>1.2999999999999999E-5</v>
      </c>
      <c r="AB90" s="45">
        <v>1.2999999999999999E-5</v>
      </c>
      <c r="AC90" s="45">
        <v>1.2999999999999999E-5</v>
      </c>
      <c r="AD90" s="45">
        <v>1.2999999999999999E-5</v>
      </c>
      <c r="AE90" s="45">
        <v>1.2999999999999999E-5</v>
      </c>
      <c r="AF90" s="45">
        <v>1.2999999999999999E-5</v>
      </c>
      <c r="AG90" s="45">
        <v>1.2999999999999999E-5</v>
      </c>
      <c r="AH90" s="45">
        <v>1.2999999999999999E-5</v>
      </c>
      <c r="AI90" s="45">
        <v>1.2999999999999999E-5</v>
      </c>
      <c r="AJ90" s="45">
        <v>1.2999999999999999E-5</v>
      </c>
      <c r="AK90" s="45">
        <v>1.2999999999999999E-5</v>
      </c>
      <c r="AL90" s="45">
        <v>1.2999999999999999E-5</v>
      </c>
      <c r="AM90" s="45">
        <v>1.2999999999999999E-5</v>
      </c>
      <c r="AN90" s="45">
        <v>1.2999999999999999E-5</v>
      </c>
      <c r="AO90" s="45">
        <v>1.2999999999999999E-5</v>
      </c>
      <c r="AP90" s="45">
        <v>5.1E-5</v>
      </c>
      <c r="AQ90" s="45">
        <v>5.1E-5</v>
      </c>
      <c r="AR90" s="45">
        <v>5.1E-5</v>
      </c>
      <c r="AS90" s="45">
        <v>5.1E-5</v>
      </c>
      <c r="AT90" s="45">
        <v>5.1E-5</v>
      </c>
      <c r="AU90" s="45">
        <v>6.9999999999999994E-5</v>
      </c>
      <c r="AV90" s="45">
        <v>6.9999999999999994E-5</v>
      </c>
      <c r="AW90" s="45">
        <v>6.9999999999999994E-5</v>
      </c>
      <c r="AX90" s="45">
        <v>6.9999999999999994E-5</v>
      </c>
      <c r="AY90" s="45">
        <v>6.9999999999999994E-5</v>
      </c>
      <c r="AZ90" s="45">
        <v>8.7999999999999998E-5</v>
      </c>
      <c r="BA90" s="45">
        <v>8.7999999999999998E-5</v>
      </c>
      <c r="BB90" s="45">
        <v>8.7999999999999998E-5</v>
      </c>
      <c r="BC90" s="45">
        <v>8.7999999999999998E-5</v>
      </c>
      <c r="BD90" s="45">
        <v>8.7999999999999998E-5</v>
      </c>
      <c r="BE90" s="45">
        <v>9.7E-5</v>
      </c>
      <c r="BF90" s="45">
        <v>9.7E-5</v>
      </c>
      <c r="BG90" s="45">
        <v>9.7E-5</v>
      </c>
      <c r="BH90" s="45">
        <v>9.7E-5</v>
      </c>
      <c r="BI90" s="45">
        <v>9.7E-5</v>
      </c>
      <c r="BJ90" s="45">
        <v>1.06E-4</v>
      </c>
      <c r="BK90" s="45">
        <v>1.06E-4</v>
      </c>
      <c r="BL90" s="45">
        <v>1.06E-4</v>
      </c>
      <c r="BM90" s="45">
        <v>1.06E-4</v>
      </c>
      <c r="BN90" s="45">
        <v>1.06E-4</v>
      </c>
      <c r="BO90" s="45">
        <v>1.2E-4</v>
      </c>
      <c r="BP90" s="45">
        <v>1.2E-4</v>
      </c>
      <c r="BQ90" s="45">
        <v>1.2E-4</v>
      </c>
      <c r="BR90" s="45">
        <v>1.2E-4</v>
      </c>
      <c r="BS90" s="45">
        <v>1.2E-4</v>
      </c>
      <c r="BT90" s="45">
        <v>1.4300000000000001E-4</v>
      </c>
      <c r="BU90" s="45">
        <v>1.4300000000000001E-4</v>
      </c>
      <c r="BV90" s="45">
        <v>1.4300000000000001E-4</v>
      </c>
      <c r="BW90" s="45">
        <v>1.4300000000000001E-4</v>
      </c>
      <c r="BX90" s="45">
        <v>1.4300000000000001E-4</v>
      </c>
      <c r="BY90" s="45">
        <v>2.2100000000000001E-4</v>
      </c>
      <c r="BZ90" s="45">
        <v>2.2100000000000001E-4</v>
      </c>
      <c r="CA90" s="45">
        <v>2.2100000000000001E-4</v>
      </c>
      <c r="CB90" s="45">
        <v>2.2100000000000001E-4</v>
      </c>
      <c r="CC90" s="45">
        <v>2.2100000000000001E-4</v>
      </c>
      <c r="CD90" s="45">
        <v>2.2100000000000001E-4</v>
      </c>
      <c r="CE90" s="45">
        <v>2.2100000000000001E-4</v>
      </c>
      <c r="CF90" s="45">
        <v>2.2100000000000001E-4</v>
      </c>
      <c r="CG90" s="45">
        <v>2.2100000000000001E-4</v>
      </c>
      <c r="CH90" s="45">
        <v>2.2100000000000001E-4</v>
      </c>
      <c r="CI90" s="45">
        <v>2.2100000000000001E-4</v>
      </c>
      <c r="CJ90" s="45">
        <v>2.2100000000000001E-4</v>
      </c>
      <c r="CK90" s="45">
        <v>2.2100000000000001E-4</v>
      </c>
      <c r="CL90" s="45">
        <v>2.2100000000000001E-4</v>
      </c>
      <c r="CM90" s="45">
        <v>2.2100000000000001E-4</v>
      </c>
      <c r="CN90" s="45">
        <v>2.2100000000000001E-4</v>
      </c>
      <c r="CO90" s="45">
        <v>2.2100000000000001E-4</v>
      </c>
      <c r="CP90" s="45">
        <v>2.2100000000000001E-4</v>
      </c>
      <c r="CQ90" s="45">
        <v>2.2100000000000001E-4</v>
      </c>
      <c r="CR90" s="45">
        <v>2.2100000000000001E-4</v>
      </c>
      <c r="CS90" s="45">
        <v>2.2100000000000001E-4</v>
      </c>
      <c r="CT90" s="45">
        <v>2.2100000000000001E-4</v>
      </c>
      <c r="CU90" s="45">
        <v>2.2100000000000001E-4</v>
      </c>
      <c r="CV90" s="45">
        <v>2.2100000000000001E-4</v>
      </c>
      <c r="CW90" s="45">
        <v>2.2100000000000001E-4</v>
      </c>
      <c r="CX90" s="45">
        <v>2.2100000000000001E-4</v>
      </c>
    </row>
    <row r="91" spans="1:102" ht="14.25" customHeight="1" x14ac:dyDescent="0.3">
      <c r="A91" s="45" t="s">
        <v>300</v>
      </c>
      <c r="B91" s="45">
        <v>0</v>
      </c>
      <c r="C91" s="45">
        <v>0</v>
      </c>
      <c r="D91" s="45">
        <v>0</v>
      </c>
      <c r="E91" s="45">
        <v>0</v>
      </c>
      <c r="F91" s="45">
        <v>0</v>
      </c>
      <c r="G91" s="45">
        <v>0</v>
      </c>
      <c r="H91" s="45">
        <v>0</v>
      </c>
      <c r="I91" s="45">
        <v>0</v>
      </c>
      <c r="J91" s="45">
        <v>0</v>
      </c>
      <c r="K91" s="45">
        <v>0</v>
      </c>
      <c r="L91" s="45">
        <v>0</v>
      </c>
      <c r="M91" s="45">
        <v>0</v>
      </c>
      <c r="N91" s="45">
        <v>0</v>
      </c>
      <c r="O91" s="45">
        <v>0</v>
      </c>
      <c r="P91" s="45">
        <v>0</v>
      </c>
      <c r="Q91" s="45">
        <v>3.6000000000000001E-5</v>
      </c>
      <c r="R91" s="45">
        <v>3.6000000000000001E-5</v>
      </c>
      <c r="S91" s="45">
        <v>3.6000000000000001E-5</v>
      </c>
      <c r="T91" s="45">
        <v>3.6000000000000001E-5</v>
      </c>
      <c r="U91" s="45">
        <v>3.6000000000000001E-5</v>
      </c>
      <c r="V91" s="45">
        <v>3.6000000000000001E-5</v>
      </c>
      <c r="W91" s="45">
        <v>3.6000000000000001E-5</v>
      </c>
      <c r="X91" s="45">
        <v>3.6000000000000001E-5</v>
      </c>
      <c r="Y91" s="45">
        <v>3.6000000000000001E-5</v>
      </c>
      <c r="Z91" s="45">
        <v>3.6000000000000001E-5</v>
      </c>
      <c r="AA91" s="45">
        <v>3.6000000000000001E-5</v>
      </c>
      <c r="AB91" s="45">
        <v>3.6000000000000001E-5</v>
      </c>
      <c r="AC91" s="45">
        <v>3.6000000000000001E-5</v>
      </c>
      <c r="AD91" s="45">
        <v>3.6000000000000001E-5</v>
      </c>
      <c r="AE91" s="45">
        <v>3.6000000000000001E-5</v>
      </c>
      <c r="AF91" s="45">
        <v>3.6000000000000001E-5</v>
      </c>
      <c r="AG91" s="45">
        <v>3.6000000000000001E-5</v>
      </c>
      <c r="AH91" s="45">
        <v>3.6000000000000001E-5</v>
      </c>
      <c r="AI91" s="45">
        <v>3.6000000000000001E-5</v>
      </c>
      <c r="AJ91" s="45">
        <v>3.6000000000000001E-5</v>
      </c>
      <c r="AK91" s="45">
        <v>3.6000000000000001E-5</v>
      </c>
      <c r="AL91" s="45">
        <v>3.6000000000000001E-5</v>
      </c>
      <c r="AM91" s="45">
        <v>3.6000000000000001E-5</v>
      </c>
      <c r="AN91" s="45">
        <v>3.6000000000000001E-5</v>
      </c>
      <c r="AO91" s="45">
        <v>3.6000000000000001E-5</v>
      </c>
      <c r="AP91" s="45">
        <v>1.73E-4</v>
      </c>
      <c r="AQ91" s="45">
        <v>1.73E-4</v>
      </c>
      <c r="AR91" s="45">
        <v>1.73E-4</v>
      </c>
      <c r="AS91" s="45">
        <v>1.73E-4</v>
      </c>
      <c r="AT91" s="45">
        <v>1.73E-4</v>
      </c>
      <c r="AU91" s="45">
        <v>2.0799999999999999E-4</v>
      </c>
      <c r="AV91" s="45">
        <v>2.0799999999999999E-4</v>
      </c>
      <c r="AW91" s="45">
        <v>2.0799999999999999E-4</v>
      </c>
      <c r="AX91" s="45">
        <v>2.0799999999999999E-4</v>
      </c>
      <c r="AY91" s="45">
        <v>2.0799999999999999E-4</v>
      </c>
      <c r="AZ91" s="45">
        <v>2.13E-4</v>
      </c>
      <c r="BA91" s="45">
        <v>2.13E-4</v>
      </c>
      <c r="BB91" s="45">
        <v>2.13E-4</v>
      </c>
      <c r="BC91" s="45">
        <v>2.13E-4</v>
      </c>
      <c r="BD91" s="45">
        <v>2.13E-4</v>
      </c>
      <c r="BE91" s="45">
        <v>1.85E-4</v>
      </c>
      <c r="BF91" s="45">
        <v>1.85E-4</v>
      </c>
      <c r="BG91" s="45">
        <v>1.85E-4</v>
      </c>
      <c r="BH91" s="45">
        <v>1.85E-4</v>
      </c>
      <c r="BI91" s="45">
        <v>1.85E-4</v>
      </c>
      <c r="BJ91" s="45">
        <v>1.5899999999999999E-4</v>
      </c>
      <c r="BK91" s="45">
        <v>1.5899999999999999E-4</v>
      </c>
      <c r="BL91" s="45">
        <v>1.5899999999999999E-4</v>
      </c>
      <c r="BM91" s="45">
        <v>1.5899999999999999E-4</v>
      </c>
      <c r="BN91" s="45">
        <v>1.5899999999999999E-4</v>
      </c>
      <c r="BO91" s="45">
        <v>1.5799999999999999E-4</v>
      </c>
      <c r="BP91" s="45">
        <v>1.5799999999999999E-4</v>
      </c>
      <c r="BQ91" s="45">
        <v>1.5799999999999999E-4</v>
      </c>
      <c r="BR91" s="45">
        <v>1.5799999999999999E-4</v>
      </c>
      <c r="BS91" s="45">
        <v>1.5799999999999999E-4</v>
      </c>
      <c r="BT91" s="45">
        <v>1.7799999999999999E-4</v>
      </c>
      <c r="BU91" s="45">
        <v>1.7799999999999999E-4</v>
      </c>
      <c r="BV91" s="45">
        <v>1.7799999999999999E-4</v>
      </c>
      <c r="BW91" s="45">
        <v>1.7799999999999999E-4</v>
      </c>
      <c r="BX91" s="45">
        <v>1.7799999999999999E-4</v>
      </c>
      <c r="BY91" s="45">
        <v>1.27E-4</v>
      </c>
      <c r="BZ91" s="45">
        <v>1.27E-4</v>
      </c>
      <c r="CA91" s="45">
        <v>1.27E-4</v>
      </c>
      <c r="CB91" s="45">
        <v>1.27E-4</v>
      </c>
      <c r="CC91" s="45">
        <v>1.27E-4</v>
      </c>
      <c r="CD91" s="45">
        <v>1.27E-4</v>
      </c>
      <c r="CE91" s="45">
        <v>1.27E-4</v>
      </c>
      <c r="CF91" s="45">
        <v>1.27E-4</v>
      </c>
      <c r="CG91" s="45">
        <v>1.27E-4</v>
      </c>
      <c r="CH91" s="45">
        <v>1.27E-4</v>
      </c>
      <c r="CI91" s="45">
        <v>1.27E-4</v>
      </c>
      <c r="CJ91" s="45">
        <v>1.27E-4</v>
      </c>
      <c r="CK91" s="45">
        <v>1.27E-4</v>
      </c>
      <c r="CL91" s="45">
        <v>1.27E-4</v>
      </c>
      <c r="CM91" s="45">
        <v>1.27E-4</v>
      </c>
      <c r="CN91" s="45">
        <v>1.27E-4</v>
      </c>
      <c r="CO91" s="45">
        <v>1.27E-4</v>
      </c>
      <c r="CP91" s="45">
        <v>1.27E-4</v>
      </c>
      <c r="CQ91" s="45">
        <v>1.27E-4</v>
      </c>
      <c r="CR91" s="45">
        <v>1.27E-4</v>
      </c>
      <c r="CS91" s="45">
        <v>1.27E-4</v>
      </c>
      <c r="CT91" s="45">
        <v>1.27E-4</v>
      </c>
      <c r="CU91" s="45">
        <v>1.27E-4</v>
      </c>
      <c r="CV91" s="45">
        <v>1.27E-4</v>
      </c>
      <c r="CW91" s="45">
        <v>1.27E-4</v>
      </c>
      <c r="CX91" s="45">
        <v>1.27E-4</v>
      </c>
    </row>
    <row r="92" spans="1:102" ht="14.25" customHeight="1" x14ac:dyDescent="0.3">
      <c r="A92" s="45" t="s">
        <v>302</v>
      </c>
      <c r="B92" s="45">
        <v>0</v>
      </c>
      <c r="C92" s="45">
        <v>0</v>
      </c>
      <c r="D92" s="45">
        <v>0</v>
      </c>
      <c r="E92" s="45">
        <v>0</v>
      </c>
      <c r="F92" s="45">
        <v>0</v>
      </c>
      <c r="G92" s="45">
        <v>0</v>
      </c>
      <c r="H92" s="45">
        <v>0</v>
      </c>
      <c r="I92" s="45">
        <v>0</v>
      </c>
      <c r="J92" s="45">
        <v>0</v>
      </c>
      <c r="K92" s="45">
        <v>0</v>
      </c>
      <c r="L92" s="45">
        <v>0</v>
      </c>
      <c r="M92" s="45">
        <v>0</v>
      </c>
      <c r="N92" s="45">
        <v>0</v>
      </c>
      <c r="O92" s="45">
        <v>0</v>
      </c>
      <c r="P92" s="45">
        <v>0</v>
      </c>
      <c r="Q92" s="45">
        <v>9.0000000000000002E-6</v>
      </c>
      <c r="R92" s="45">
        <v>9.0000000000000002E-6</v>
      </c>
      <c r="S92" s="45">
        <v>9.0000000000000002E-6</v>
      </c>
      <c r="T92" s="45">
        <v>9.0000000000000002E-6</v>
      </c>
      <c r="U92" s="45">
        <v>9.0000000000000002E-6</v>
      </c>
      <c r="V92" s="45">
        <v>9.0000000000000002E-6</v>
      </c>
      <c r="W92" s="45">
        <v>9.0000000000000002E-6</v>
      </c>
      <c r="X92" s="45">
        <v>9.0000000000000002E-6</v>
      </c>
      <c r="Y92" s="45">
        <v>9.0000000000000002E-6</v>
      </c>
      <c r="Z92" s="45">
        <v>9.0000000000000002E-6</v>
      </c>
      <c r="AA92" s="45">
        <v>9.0000000000000002E-6</v>
      </c>
      <c r="AB92" s="45">
        <v>9.0000000000000002E-6</v>
      </c>
      <c r="AC92" s="45">
        <v>9.0000000000000002E-6</v>
      </c>
      <c r="AD92" s="45">
        <v>9.0000000000000002E-6</v>
      </c>
      <c r="AE92" s="45">
        <v>9.0000000000000002E-6</v>
      </c>
      <c r="AF92" s="45">
        <v>9.0000000000000002E-6</v>
      </c>
      <c r="AG92" s="45">
        <v>9.0000000000000002E-6</v>
      </c>
      <c r="AH92" s="45">
        <v>9.0000000000000002E-6</v>
      </c>
      <c r="AI92" s="45">
        <v>9.0000000000000002E-6</v>
      </c>
      <c r="AJ92" s="45">
        <v>9.0000000000000002E-6</v>
      </c>
      <c r="AK92" s="45">
        <v>9.0000000000000002E-6</v>
      </c>
      <c r="AL92" s="45">
        <v>9.0000000000000002E-6</v>
      </c>
      <c r="AM92" s="45">
        <v>9.0000000000000002E-6</v>
      </c>
      <c r="AN92" s="45">
        <v>9.0000000000000002E-6</v>
      </c>
      <c r="AO92" s="45">
        <v>9.0000000000000002E-6</v>
      </c>
      <c r="AP92" s="45">
        <v>3.1999999999999999E-5</v>
      </c>
      <c r="AQ92" s="45">
        <v>3.1999999999999999E-5</v>
      </c>
      <c r="AR92" s="45">
        <v>3.1999999999999999E-5</v>
      </c>
      <c r="AS92" s="45">
        <v>3.1999999999999999E-5</v>
      </c>
      <c r="AT92" s="45">
        <v>3.1999999999999999E-5</v>
      </c>
      <c r="AU92" s="45">
        <v>4.3999999999999999E-5</v>
      </c>
      <c r="AV92" s="45">
        <v>4.3999999999999999E-5</v>
      </c>
      <c r="AW92" s="45">
        <v>4.3999999999999999E-5</v>
      </c>
      <c r="AX92" s="45">
        <v>4.3999999999999999E-5</v>
      </c>
      <c r="AY92" s="45">
        <v>4.3999999999999999E-5</v>
      </c>
      <c r="AZ92" s="45">
        <v>5.1999999999999997E-5</v>
      </c>
      <c r="BA92" s="45">
        <v>5.1999999999999997E-5</v>
      </c>
      <c r="BB92" s="45">
        <v>5.1999999999999997E-5</v>
      </c>
      <c r="BC92" s="45">
        <v>5.1999999999999997E-5</v>
      </c>
      <c r="BD92" s="45">
        <v>5.1999999999999997E-5</v>
      </c>
      <c r="BE92" s="45">
        <v>5.3999999999999998E-5</v>
      </c>
      <c r="BF92" s="45">
        <v>5.3999999999999998E-5</v>
      </c>
      <c r="BG92" s="45">
        <v>5.3999999999999998E-5</v>
      </c>
      <c r="BH92" s="45">
        <v>5.3999999999999998E-5</v>
      </c>
      <c r="BI92" s="45">
        <v>5.3999999999999998E-5</v>
      </c>
      <c r="BJ92" s="45">
        <v>5.8999999999999998E-5</v>
      </c>
      <c r="BK92" s="45">
        <v>5.8999999999999998E-5</v>
      </c>
      <c r="BL92" s="45">
        <v>5.8999999999999998E-5</v>
      </c>
      <c r="BM92" s="45">
        <v>5.8999999999999998E-5</v>
      </c>
      <c r="BN92" s="45">
        <v>5.8999999999999998E-5</v>
      </c>
      <c r="BO92" s="45">
        <v>7.8999999999999996E-5</v>
      </c>
      <c r="BP92" s="45">
        <v>7.8999999999999996E-5</v>
      </c>
      <c r="BQ92" s="45">
        <v>7.8999999999999996E-5</v>
      </c>
      <c r="BR92" s="45">
        <v>7.8999999999999996E-5</v>
      </c>
      <c r="BS92" s="45">
        <v>7.8999999999999996E-5</v>
      </c>
      <c r="BT92" s="45">
        <v>1.22E-4</v>
      </c>
      <c r="BU92" s="45">
        <v>1.22E-4</v>
      </c>
      <c r="BV92" s="45">
        <v>1.22E-4</v>
      </c>
      <c r="BW92" s="45">
        <v>1.22E-4</v>
      </c>
      <c r="BX92" s="45">
        <v>1.22E-4</v>
      </c>
      <c r="BY92" s="45">
        <v>2.8699999999999998E-4</v>
      </c>
      <c r="BZ92" s="45">
        <v>2.8699999999999998E-4</v>
      </c>
      <c r="CA92" s="45">
        <v>2.8699999999999998E-4</v>
      </c>
      <c r="CB92" s="45">
        <v>2.8699999999999998E-4</v>
      </c>
      <c r="CC92" s="45">
        <v>2.8699999999999998E-4</v>
      </c>
      <c r="CD92" s="45">
        <v>2.8699999999999998E-4</v>
      </c>
      <c r="CE92" s="45">
        <v>2.8699999999999998E-4</v>
      </c>
      <c r="CF92" s="45">
        <v>2.8699999999999998E-4</v>
      </c>
      <c r="CG92" s="45">
        <v>2.8699999999999998E-4</v>
      </c>
      <c r="CH92" s="45">
        <v>2.8699999999999998E-4</v>
      </c>
      <c r="CI92" s="45">
        <v>2.8699999999999998E-4</v>
      </c>
      <c r="CJ92" s="45">
        <v>2.8699999999999998E-4</v>
      </c>
      <c r="CK92" s="45">
        <v>2.8699999999999998E-4</v>
      </c>
      <c r="CL92" s="45">
        <v>2.8699999999999998E-4</v>
      </c>
      <c r="CM92" s="45">
        <v>2.8699999999999998E-4</v>
      </c>
      <c r="CN92" s="45">
        <v>2.8699999999999998E-4</v>
      </c>
      <c r="CO92" s="45">
        <v>2.8699999999999998E-4</v>
      </c>
      <c r="CP92" s="45">
        <v>2.8699999999999998E-4</v>
      </c>
      <c r="CQ92" s="45">
        <v>2.8699999999999998E-4</v>
      </c>
      <c r="CR92" s="45">
        <v>2.8699999999999998E-4</v>
      </c>
      <c r="CS92" s="45">
        <v>2.8699999999999998E-4</v>
      </c>
      <c r="CT92" s="45">
        <v>2.8699999999999998E-4</v>
      </c>
      <c r="CU92" s="45">
        <v>2.8699999999999998E-4</v>
      </c>
      <c r="CV92" s="45">
        <v>2.8699999999999998E-4</v>
      </c>
      <c r="CW92" s="45">
        <v>2.8699999999999998E-4</v>
      </c>
      <c r="CX92" s="45">
        <v>2.8699999999999998E-4</v>
      </c>
    </row>
    <row r="93" spans="1:102" ht="14.25" customHeight="1" x14ac:dyDescent="0.3">
      <c r="A93" s="45" t="s">
        <v>304</v>
      </c>
      <c r="B93" s="45">
        <v>0</v>
      </c>
      <c r="C93" s="45">
        <v>0</v>
      </c>
      <c r="D93" s="45">
        <v>0</v>
      </c>
      <c r="E93" s="45">
        <v>0</v>
      </c>
      <c r="F93" s="45">
        <v>0</v>
      </c>
      <c r="G93" s="45">
        <v>0</v>
      </c>
      <c r="H93" s="45">
        <v>0</v>
      </c>
      <c r="I93" s="45">
        <v>0</v>
      </c>
      <c r="J93" s="45">
        <v>0</v>
      </c>
      <c r="K93" s="45">
        <v>0</v>
      </c>
      <c r="L93" s="45">
        <v>0</v>
      </c>
      <c r="M93" s="45">
        <v>0</v>
      </c>
      <c r="N93" s="45">
        <v>0</v>
      </c>
      <c r="O93" s="45">
        <v>0</v>
      </c>
      <c r="P93" s="45">
        <v>0</v>
      </c>
      <c r="Q93" s="45">
        <v>6.0000000000000002E-6</v>
      </c>
      <c r="R93" s="45">
        <v>6.0000000000000002E-6</v>
      </c>
      <c r="S93" s="45">
        <v>6.0000000000000002E-6</v>
      </c>
      <c r="T93" s="45">
        <v>6.0000000000000002E-6</v>
      </c>
      <c r="U93" s="45">
        <v>6.0000000000000002E-6</v>
      </c>
      <c r="V93" s="45">
        <v>6.0000000000000002E-6</v>
      </c>
      <c r="W93" s="45">
        <v>6.0000000000000002E-6</v>
      </c>
      <c r="X93" s="45">
        <v>6.0000000000000002E-6</v>
      </c>
      <c r="Y93" s="45">
        <v>6.0000000000000002E-6</v>
      </c>
      <c r="Z93" s="45">
        <v>6.0000000000000002E-6</v>
      </c>
      <c r="AA93" s="45">
        <v>6.0000000000000002E-6</v>
      </c>
      <c r="AB93" s="45">
        <v>6.0000000000000002E-6</v>
      </c>
      <c r="AC93" s="45">
        <v>6.0000000000000002E-6</v>
      </c>
      <c r="AD93" s="45">
        <v>6.0000000000000002E-6</v>
      </c>
      <c r="AE93" s="45">
        <v>6.0000000000000002E-6</v>
      </c>
      <c r="AF93" s="45">
        <v>6.0000000000000002E-6</v>
      </c>
      <c r="AG93" s="45">
        <v>6.0000000000000002E-6</v>
      </c>
      <c r="AH93" s="45">
        <v>6.0000000000000002E-6</v>
      </c>
      <c r="AI93" s="45">
        <v>6.0000000000000002E-6</v>
      </c>
      <c r="AJ93" s="45">
        <v>6.0000000000000002E-6</v>
      </c>
      <c r="AK93" s="45">
        <v>6.0000000000000002E-6</v>
      </c>
      <c r="AL93" s="45">
        <v>6.0000000000000002E-6</v>
      </c>
      <c r="AM93" s="45">
        <v>6.0000000000000002E-6</v>
      </c>
      <c r="AN93" s="45">
        <v>6.0000000000000002E-6</v>
      </c>
      <c r="AO93" s="45">
        <v>6.0000000000000002E-6</v>
      </c>
      <c r="AP93" s="45">
        <v>1.2E-5</v>
      </c>
      <c r="AQ93" s="45">
        <v>1.2E-5</v>
      </c>
      <c r="AR93" s="45">
        <v>1.2E-5</v>
      </c>
      <c r="AS93" s="45">
        <v>1.2E-5</v>
      </c>
      <c r="AT93" s="45">
        <v>1.2E-5</v>
      </c>
      <c r="AU93" s="45">
        <v>0</v>
      </c>
      <c r="AV93" s="45">
        <v>0</v>
      </c>
      <c r="AW93" s="45">
        <v>0</v>
      </c>
      <c r="AX93" s="45">
        <v>0</v>
      </c>
      <c r="AY93" s="45">
        <v>0</v>
      </c>
      <c r="AZ93" s="45">
        <v>5.0000000000000002E-5</v>
      </c>
      <c r="BA93" s="45">
        <v>5.0000000000000002E-5</v>
      </c>
      <c r="BB93" s="45">
        <v>5.0000000000000002E-5</v>
      </c>
      <c r="BC93" s="45">
        <v>5.0000000000000002E-5</v>
      </c>
      <c r="BD93" s="45">
        <v>5.0000000000000002E-5</v>
      </c>
      <c r="BE93" s="45">
        <v>8.0000000000000007E-5</v>
      </c>
      <c r="BF93" s="45">
        <v>8.0000000000000007E-5</v>
      </c>
      <c r="BG93" s="45">
        <v>8.0000000000000007E-5</v>
      </c>
      <c r="BH93" s="45">
        <v>8.0000000000000007E-5</v>
      </c>
      <c r="BI93" s="45">
        <v>8.0000000000000007E-5</v>
      </c>
      <c r="BJ93" s="45">
        <v>0</v>
      </c>
      <c r="BK93" s="45">
        <v>0</v>
      </c>
      <c r="BL93" s="45">
        <v>0</v>
      </c>
      <c r="BM93" s="45">
        <v>0</v>
      </c>
      <c r="BN93" s="45">
        <v>0</v>
      </c>
      <c r="BO93" s="45">
        <v>3.1799999999999998E-4</v>
      </c>
      <c r="BP93" s="45">
        <v>3.1799999999999998E-4</v>
      </c>
      <c r="BQ93" s="45">
        <v>3.1799999999999998E-4</v>
      </c>
      <c r="BR93" s="45">
        <v>3.1799999999999998E-4</v>
      </c>
      <c r="BS93" s="45">
        <v>3.1799999999999998E-4</v>
      </c>
      <c r="BT93" s="45">
        <v>1.2799999999999999E-4</v>
      </c>
      <c r="BU93" s="45">
        <v>1.2799999999999999E-4</v>
      </c>
      <c r="BV93" s="45">
        <v>1.2799999999999999E-4</v>
      </c>
      <c r="BW93" s="45">
        <v>1.2799999999999999E-4</v>
      </c>
      <c r="BX93" s="45">
        <v>1.2799999999999999E-4</v>
      </c>
      <c r="BY93" s="45">
        <v>0</v>
      </c>
      <c r="BZ93" s="45">
        <v>0</v>
      </c>
      <c r="CA93" s="45">
        <v>0</v>
      </c>
      <c r="CB93" s="45">
        <v>0</v>
      </c>
      <c r="CC93" s="45">
        <v>0</v>
      </c>
      <c r="CD93" s="45">
        <v>0</v>
      </c>
      <c r="CE93" s="45">
        <v>0</v>
      </c>
      <c r="CF93" s="45">
        <v>0</v>
      </c>
      <c r="CG93" s="45">
        <v>0</v>
      </c>
      <c r="CH93" s="45">
        <v>0</v>
      </c>
      <c r="CI93" s="45">
        <v>0</v>
      </c>
      <c r="CJ93" s="45">
        <v>0</v>
      </c>
      <c r="CK93" s="45">
        <v>0</v>
      </c>
      <c r="CL93" s="45">
        <v>0</v>
      </c>
      <c r="CM93" s="45">
        <v>0</v>
      </c>
      <c r="CN93" s="45">
        <v>0</v>
      </c>
      <c r="CO93" s="45">
        <v>0</v>
      </c>
      <c r="CP93" s="45">
        <v>0</v>
      </c>
      <c r="CQ93" s="45">
        <v>0</v>
      </c>
      <c r="CR93" s="45">
        <v>0</v>
      </c>
      <c r="CS93" s="45">
        <v>0</v>
      </c>
      <c r="CT93" s="45">
        <v>0</v>
      </c>
      <c r="CU93" s="45">
        <v>0</v>
      </c>
      <c r="CV93" s="45">
        <v>0</v>
      </c>
      <c r="CW93" s="45">
        <v>0</v>
      </c>
      <c r="CX93" s="45">
        <v>0</v>
      </c>
    </row>
    <row r="94" spans="1:102" ht="14.25" customHeight="1" x14ac:dyDescent="0.3">
      <c r="A94" s="45" t="s">
        <v>306</v>
      </c>
      <c r="B94" s="45">
        <v>0</v>
      </c>
      <c r="C94" s="45">
        <v>0</v>
      </c>
      <c r="D94" s="45">
        <v>0</v>
      </c>
      <c r="E94" s="45">
        <v>0</v>
      </c>
      <c r="F94" s="45">
        <v>0</v>
      </c>
      <c r="G94" s="45">
        <v>0</v>
      </c>
      <c r="H94" s="45">
        <v>0</v>
      </c>
      <c r="I94" s="45">
        <v>0</v>
      </c>
      <c r="J94" s="45">
        <v>0</v>
      </c>
      <c r="K94" s="45">
        <v>0</v>
      </c>
      <c r="L94" s="45">
        <v>0</v>
      </c>
      <c r="M94" s="45">
        <v>0</v>
      </c>
      <c r="N94" s="45">
        <v>0</v>
      </c>
      <c r="O94" s="45">
        <v>0</v>
      </c>
      <c r="P94" s="45">
        <v>0</v>
      </c>
      <c r="Q94" s="45">
        <v>3.8000000000000002E-5</v>
      </c>
      <c r="R94" s="45">
        <v>3.8000000000000002E-5</v>
      </c>
      <c r="S94" s="45">
        <v>3.8000000000000002E-5</v>
      </c>
      <c r="T94" s="45">
        <v>3.8000000000000002E-5</v>
      </c>
      <c r="U94" s="45">
        <v>3.8000000000000002E-5</v>
      </c>
      <c r="V94" s="45">
        <v>3.8000000000000002E-5</v>
      </c>
      <c r="W94" s="45">
        <v>3.8000000000000002E-5</v>
      </c>
      <c r="X94" s="45">
        <v>3.8000000000000002E-5</v>
      </c>
      <c r="Y94" s="45">
        <v>3.8000000000000002E-5</v>
      </c>
      <c r="Z94" s="45">
        <v>3.8000000000000002E-5</v>
      </c>
      <c r="AA94" s="45">
        <v>3.8000000000000002E-5</v>
      </c>
      <c r="AB94" s="45">
        <v>3.8000000000000002E-5</v>
      </c>
      <c r="AC94" s="45">
        <v>3.8000000000000002E-5</v>
      </c>
      <c r="AD94" s="45">
        <v>3.8000000000000002E-5</v>
      </c>
      <c r="AE94" s="45">
        <v>3.8000000000000002E-5</v>
      </c>
      <c r="AF94" s="45">
        <v>3.8000000000000002E-5</v>
      </c>
      <c r="AG94" s="45">
        <v>3.8000000000000002E-5</v>
      </c>
      <c r="AH94" s="45">
        <v>3.8000000000000002E-5</v>
      </c>
      <c r="AI94" s="45">
        <v>3.8000000000000002E-5</v>
      </c>
      <c r="AJ94" s="45">
        <v>3.8000000000000002E-5</v>
      </c>
      <c r="AK94" s="45">
        <v>3.8000000000000002E-5</v>
      </c>
      <c r="AL94" s="45">
        <v>3.8000000000000002E-5</v>
      </c>
      <c r="AM94" s="45">
        <v>3.8000000000000002E-5</v>
      </c>
      <c r="AN94" s="45">
        <v>3.8000000000000002E-5</v>
      </c>
      <c r="AO94" s="45">
        <v>3.8000000000000002E-5</v>
      </c>
      <c r="AP94" s="45">
        <v>1.92E-4</v>
      </c>
      <c r="AQ94" s="45">
        <v>1.92E-4</v>
      </c>
      <c r="AR94" s="45">
        <v>1.92E-4</v>
      </c>
      <c r="AS94" s="45">
        <v>1.92E-4</v>
      </c>
      <c r="AT94" s="45">
        <v>1.92E-4</v>
      </c>
      <c r="AU94" s="45">
        <v>2.52E-4</v>
      </c>
      <c r="AV94" s="45">
        <v>2.52E-4</v>
      </c>
      <c r="AW94" s="45">
        <v>2.52E-4</v>
      </c>
      <c r="AX94" s="45">
        <v>2.52E-4</v>
      </c>
      <c r="AY94" s="45">
        <v>2.52E-4</v>
      </c>
      <c r="AZ94" s="45">
        <v>2.8699999999999998E-4</v>
      </c>
      <c r="BA94" s="45">
        <v>2.8699999999999998E-4</v>
      </c>
      <c r="BB94" s="45">
        <v>2.8699999999999998E-4</v>
      </c>
      <c r="BC94" s="45">
        <v>2.8699999999999998E-4</v>
      </c>
      <c r="BD94" s="45">
        <v>2.8699999999999998E-4</v>
      </c>
      <c r="BE94" s="45">
        <v>3.21E-4</v>
      </c>
      <c r="BF94" s="45">
        <v>3.21E-4</v>
      </c>
      <c r="BG94" s="45">
        <v>3.21E-4</v>
      </c>
      <c r="BH94" s="45">
        <v>3.21E-4</v>
      </c>
      <c r="BI94" s="45">
        <v>3.21E-4</v>
      </c>
      <c r="BJ94" s="45">
        <v>3.6000000000000002E-4</v>
      </c>
      <c r="BK94" s="45">
        <v>3.6000000000000002E-4</v>
      </c>
      <c r="BL94" s="45">
        <v>3.6000000000000002E-4</v>
      </c>
      <c r="BM94" s="45">
        <v>3.6000000000000002E-4</v>
      </c>
      <c r="BN94" s="45">
        <v>3.6000000000000002E-4</v>
      </c>
      <c r="BO94" s="45">
        <v>3.88E-4</v>
      </c>
      <c r="BP94" s="45">
        <v>3.88E-4</v>
      </c>
      <c r="BQ94" s="45">
        <v>3.88E-4</v>
      </c>
      <c r="BR94" s="45">
        <v>3.88E-4</v>
      </c>
      <c r="BS94" s="45">
        <v>3.88E-4</v>
      </c>
      <c r="BT94" s="45">
        <v>4.28E-4</v>
      </c>
      <c r="BU94" s="45">
        <v>4.28E-4</v>
      </c>
      <c r="BV94" s="45">
        <v>4.28E-4</v>
      </c>
      <c r="BW94" s="45">
        <v>4.28E-4</v>
      </c>
      <c r="BX94" s="45">
        <v>4.28E-4</v>
      </c>
      <c r="BY94" s="45">
        <v>4.8700000000000002E-4</v>
      </c>
      <c r="BZ94" s="45">
        <v>4.8700000000000002E-4</v>
      </c>
      <c r="CA94" s="45">
        <v>4.8700000000000002E-4</v>
      </c>
      <c r="CB94" s="45">
        <v>4.8700000000000002E-4</v>
      </c>
      <c r="CC94" s="45">
        <v>4.8700000000000002E-4</v>
      </c>
      <c r="CD94" s="45">
        <v>4.8700000000000002E-4</v>
      </c>
      <c r="CE94" s="45">
        <v>4.8700000000000002E-4</v>
      </c>
      <c r="CF94" s="45">
        <v>4.8700000000000002E-4</v>
      </c>
      <c r="CG94" s="45">
        <v>4.8700000000000002E-4</v>
      </c>
      <c r="CH94" s="45">
        <v>4.8700000000000002E-4</v>
      </c>
      <c r="CI94" s="45">
        <v>4.8700000000000002E-4</v>
      </c>
      <c r="CJ94" s="45">
        <v>4.8700000000000002E-4</v>
      </c>
      <c r="CK94" s="45">
        <v>4.8700000000000002E-4</v>
      </c>
      <c r="CL94" s="45">
        <v>4.8700000000000002E-4</v>
      </c>
      <c r="CM94" s="45">
        <v>4.8700000000000002E-4</v>
      </c>
      <c r="CN94" s="45">
        <v>4.8700000000000002E-4</v>
      </c>
      <c r="CO94" s="45">
        <v>4.8700000000000002E-4</v>
      </c>
      <c r="CP94" s="45">
        <v>4.8700000000000002E-4</v>
      </c>
      <c r="CQ94" s="45">
        <v>4.8700000000000002E-4</v>
      </c>
      <c r="CR94" s="45">
        <v>4.8700000000000002E-4</v>
      </c>
      <c r="CS94" s="45">
        <v>4.8700000000000002E-4</v>
      </c>
      <c r="CT94" s="45">
        <v>4.8700000000000002E-4</v>
      </c>
      <c r="CU94" s="45">
        <v>4.8700000000000002E-4</v>
      </c>
      <c r="CV94" s="45">
        <v>4.8700000000000002E-4</v>
      </c>
      <c r="CW94" s="45">
        <v>4.8700000000000002E-4</v>
      </c>
      <c r="CX94" s="45">
        <v>4.8700000000000002E-4</v>
      </c>
    </row>
    <row r="95" spans="1:102" ht="14.25" customHeight="1" x14ac:dyDescent="0.3">
      <c r="A95" s="45" t="s">
        <v>308</v>
      </c>
      <c r="B95" s="45">
        <v>0</v>
      </c>
      <c r="C95" s="45">
        <v>0</v>
      </c>
      <c r="D95" s="45">
        <v>0</v>
      </c>
      <c r="E95" s="45">
        <v>0</v>
      </c>
      <c r="F95" s="45">
        <v>0</v>
      </c>
      <c r="G95" s="45">
        <v>0</v>
      </c>
      <c r="H95" s="45">
        <v>0</v>
      </c>
      <c r="I95" s="45">
        <v>0</v>
      </c>
      <c r="J95" s="45">
        <v>0</v>
      </c>
      <c r="K95" s="45">
        <v>0</v>
      </c>
      <c r="L95" s="45">
        <v>0</v>
      </c>
      <c r="M95" s="45">
        <v>0</v>
      </c>
      <c r="N95" s="45">
        <v>0</v>
      </c>
      <c r="O95" s="45">
        <v>0</v>
      </c>
      <c r="P95" s="45">
        <v>0</v>
      </c>
      <c r="Q95" s="45">
        <v>1.2E-5</v>
      </c>
      <c r="R95" s="45">
        <v>1.2E-5</v>
      </c>
      <c r="S95" s="45">
        <v>1.2E-5</v>
      </c>
      <c r="T95" s="45">
        <v>1.2E-5</v>
      </c>
      <c r="U95" s="45">
        <v>1.2E-5</v>
      </c>
      <c r="V95" s="45">
        <v>1.2E-5</v>
      </c>
      <c r="W95" s="45">
        <v>1.2E-5</v>
      </c>
      <c r="X95" s="45">
        <v>1.2E-5</v>
      </c>
      <c r="Y95" s="45">
        <v>1.2E-5</v>
      </c>
      <c r="Z95" s="45">
        <v>1.2E-5</v>
      </c>
      <c r="AA95" s="45">
        <v>1.2E-5</v>
      </c>
      <c r="AB95" s="45">
        <v>1.2E-5</v>
      </c>
      <c r="AC95" s="45">
        <v>1.2E-5</v>
      </c>
      <c r="AD95" s="45">
        <v>1.2E-5</v>
      </c>
      <c r="AE95" s="45">
        <v>1.2E-5</v>
      </c>
      <c r="AF95" s="45">
        <v>1.2E-5</v>
      </c>
      <c r="AG95" s="45">
        <v>1.2E-5</v>
      </c>
      <c r="AH95" s="45">
        <v>1.2E-5</v>
      </c>
      <c r="AI95" s="45">
        <v>1.2E-5</v>
      </c>
      <c r="AJ95" s="45">
        <v>1.2E-5</v>
      </c>
      <c r="AK95" s="45">
        <v>1.2E-5</v>
      </c>
      <c r="AL95" s="45">
        <v>1.2E-5</v>
      </c>
      <c r="AM95" s="45">
        <v>1.2E-5</v>
      </c>
      <c r="AN95" s="45">
        <v>1.2E-5</v>
      </c>
      <c r="AO95" s="45">
        <v>1.2E-5</v>
      </c>
      <c r="AP95" s="45">
        <v>9.6000000000000002E-5</v>
      </c>
      <c r="AQ95" s="45">
        <v>9.6000000000000002E-5</v>
      </c>
      <c r="AR95" s="45">
        <v>9.6000000000000002E-5</v>
      </c>
      <c r="AS95" s="45">
        <v>9.6000000000000002E-5</v>
      </c>
      <c r="AT95" s="45">
        <v>9.6000000000000002E-5</v>
      </c>
      <c r="AU95" s="45">
        <v>1.4200000000000001E-4</v>
      </c>
      <c r="AV95" s="45">
        <v>1.4200000000000001E-4</v>
      </c>
      <c r="AW95" s="45">
        <v>1.4200000000000001E-4</v>
      </c>
      <c r="AX95" s="45">
        <v>1.4200000000000001E-4</v>
      </c>
      <c r="AY95" s="45">
        <v>1.4200000000000001E-4</v>
      </c>
      <c r="AZ95" s="45">
        <v>1.9799999999999999E-4</v>
      </c>
      <c r="BA95" s="45">
        <v>1.9799999999999999E-4</v>
      </c>
      <c r="BB95" s="45">
        <v>1.9799999999999999E-4</v>
      </c>
      <c r="BC95" s="45">
        <v>1.9799999999999999E-4</v>
      </c>
      <c r="BD95" s="45">
        <v>1.9799999999999999E-4</v>
      </c>
      <c r="BE95" s="45">
        <v>2.3900000000000001E-4</v>
      </c>
      <c r="BF95" s="45">
        <v>2.3900000000000001E-4</v>
      </c>
      <c r="BG95" s="45">
        <v>2.3900000000000001E-4</v>
      </c>
      <c r="BH95" s="45">
        <v>2.3900000000000001E-4</v>
      </c>
      <c r="BI95" s="45">
        <v>2.3900000000000001E-4</v>
      </c>
      <c r="BJ95" s="45">
        <v>2.7900000000000001E-4</v>
      </c>
      <c r="BK95" s="45">
        <v>2.7900000000000001E-4</v>
      </c>
      <c r="BL95" s="45">
        <v>2.7900000000000001E-4</v>
      </c>
      <c r="BM95" s="45">
        <v>2.7900000000000001E-4</v>
      </c>
      <c r="BN95" s="45">
        <v>2.7900000000000001E-4</v>
      </c>
      <c r="BO95" s="45">
        <v>3.1799999999999998E-4</v>
      </c>
      <c r="BP95" s="45">
        <v>3.1799999999999998E-4</v>
      </c>
      <c r="BQ95" s="45">
        <v>3.1799999999999998E-4</v>
      </c>
      <c r="BR95" s="45">
        <v>3.1799999999999998E-4</v>
      </c>
      <c r="BS95" s="45">
        <v>3.1799999999999998E-4</v>
      </c>
      <c r="BT95" s="45">
        <v>3.5599999999999998E-4</v>
      </c>
      <c r="BU95" s="45">
        <v>3.5599999999999998E-4</v>
      </c>
      <c r="BV95" s="45">
        <v>3.5599999999999998E-4</v>
      </c>
      <c r="BW95" s="45">
        <v>3.5599999999999998E-4</v>
      </c>
      <c r="BX95" s="45">
        <v>3.5599999999999998E-4</v>
      </c>
      <c r="BY95" s="45">
        <v>3.9399999999999998E-4</v>
      </c>
      <c r="BZ95" s="45">
        <v>3.9399999999999998E-4</v>
      </c>
      <c r="CA95" s="45">
        <v>3.9399999999999998E-4</v>
      </c>
      <c r="CB95" s="45">
        <v>3.9399999999999998E-4</v>
      </c>
      <c r="CC95" s="45">
        <v>3.9399999999999998E-4</v>
      </c>
      <c r="CD95" s="45">
        <v>3.9399999999999998E-4</v>
      </c>
      <c r="CE95" s="45">
        <v>3.9399999999999998E-4</v>
      </c>
      <c r="CF95" s="45">
        <v>3.9399999999999998E-4</v>
      </c>
      <c r="CG95" s="45">
        <v>3.9399999999999998E-4</v>
      </c>
      <c r="CH95" s="45">
        <v>3.9399999999999998E-4</v>
      </c>
      <c r="CI95" s="45">
        <v>3.9399999999999998E-4</v>
      </c>
      <c r="CJ95" s="45">
        <v>3.9399999999999998E-4</v>
      </c>
      <c r="CK95" s="45">
        <v>3.9399999999999998E-4</v>
      </c>
      <c r="CL95" s="45">
        <v>3.9399999999999998E-4</v>
      </c>
      <c r="CM95" s="45">
        <v>3.9399999999999998E-4</v>
      </c>
      <c r="CN95" s="45">
        <v>3.9399999999999998E-4</v>
      </c>
      <c r="CO95" s="45">
        <v>3.9399999999999998E-4</v>
      </c>
      <c r="CP95" s="45">
        <v>3.9399999999999998E-4</v>
      </c>
      <c r="CQ95" s="45">
        <v>3.9399999999999998E-4</v>
      </c>
      <c r="CR95" s="45">
        <v>3.9399999999999998E-4</v>
      </c>
      <c r="CS95" s="45">
        <v>3.9399999999999998E-4</v>
      </c>
      <c r="CT95" s="45">
        <v>3.9399999999999998E-4</v>
      </c>
      <c r="CU95" s="45">
        <v>3.9399999999999998E-4</v>
      </c>
      <c r="CV95" s="45">
        <v>3.9399999999999998E-4</v>
      </c>
      <c r="CW95" s="45">
        <v>3.9399999999999998E-4</v>
      </c>
      <c r="CX95" s="45">
        <v>3.9399999999999998E-4</v>
      </c>
    </row>
    <row r="96" spans="1:102" ht="14.25" customHeight="1" x14ac:dyDescent="0.3">
      <c r="A96" s="45" t="s">
        <v>310</v>
      </c>
      <c r="B96" s="45">
        <v>0</v>
      </c>
      <c r="C96" s="45">
        <v>0</v>
      </c>
      <c r="D96" s="45">
        <v>0</v>
      </c>
      <c r="E96" s="45">
        <v>0</v>
      </c>
      <c r="F96" s="45">
        <v>0</v>
      </c>
      <c r="G96" s="45">
        <v>0</v>
      </c>
      <c r="H96" s="45">
        <v>0</v>
      </c>
      <c r="I96" s="45">
        <v>0</v>
      </c>
      <c r="J96" s="45">
        <v>0</v>
      </c>
      <c r="K96" s="45">
        <v>0</v>
      </c>
      <c r="L96" s="45">
        <v>0</v>
      </c>
      <c r="M96" s="45">
        <v>0</v>
      </c>
      <c r="N96" s="45">
        <v>0</v>
      </c>
      <c r="O96" s="45">
        <v>0</v>
      </c>
      <c r="P96" s="45">
        <v>0</v>
      </c>
      <c r="Q96" s="45">
        <v>3.1000000000000001E-5</v>
      </c>
      <c r="R96" s="45">
        <v>3.1000000000000001E-5</v>
      </c>
      <c r="S96" s="45">
        <v>3.1000000000000001E-5</v>
      </c>
      <c r="T96" s="45">
        <v>3.1000000000000001E-5</v>
      </c>
      <c r="U96" s="45">
        <v>3.1000000000000001E-5</v>
      </c>
      <c r="V96" s="45">
        <v>3.1000000000000001E-5</v>
      </c>
      <c r="W96" s="45">
        <v>3.1000000000000001E-5</v>
      </c>
      <c r="X96" s="45">
        <v>3.1000000000000001E-5</v>
      </c>
      <c r="Y96" s="45">
        <v>3.1000000000000001E-5</v>
      </c>
      <c r="Z96" s="45">
        <v>3.1000000000000001E-5</v>
      </c>
      <c r="AA96" s="45">
        <v>3.1000000000000001E-5</v>
      </c>
      <c r="AB96" s="45">
        <v>3.1000000000000001E-5</v>
      </c>
      <c r="AC96" s="45">
        <v>3.1000000000000001E-5</v>
      </c>
      <c r="AD96" s="45">
        <v>3.1000000000000001E-5</v>
      </c>
      <c r="AE96" s="45">
        <v>3.1000000000000001E-5</v>
      </c>
      <c r="AF96" s="45">
        <v>3.1000000000000001E-5</v>
      </c>
      <c r="AG96" s="45">
        <v>3.1000000000000001E-5</v>
      </c>
      <c r="AH96" s="45">
        <v>3.1000000000000001E-5</v>
      </c>
      <c r="AI96" s="45">
        <v>3.1000000000000001E-5</v>
      </c>
      <c r="AJ96" s="45">
        <v>3.1000000000000001E-5</v>
      </c>
      <c r="AK96" s="45">
        <v>3.1000000000000001E-5</v>
      </c>
      <c r="AL96" s="45">
        <v>3.1000000000000001E-5</v>
      </c>
      <c r="AM96" s="45">
        <v>3.1000000000000001E-5</v>
      </c>
      <c r="AN96" s="45">
        <v>3.1000000000000001E-5</v>
      </c>
      <c r="AO96" s="45">
        <v>3.1000000000000001E-5</v>
      </c>
      <c r="AP96" s="45">
        <v>1.05E-4</v>
      </c>
      <c r="AQ96" s="45">
        <v>1.05E-4</v>
      </c>
      <c r="AR96" s="45">
        <v>1.05E-4</v>
      </c>
      <c r="AS96" s="45">
        <v>1.05E-4</v>
      </c>
      <c r="AT96" s="45">
        <v>1.05E-4</v>
      </c>
      <c r="AU96" s="45">
        <v>1.3300000000000001E-4</v>
      </c>
      <c r="AV96" s="45">
        <v>1.3300000000000001E-4</v>
      </c>
      <c r="AW96" s="45">
        <v>1.3300000000000001E-4</v>
      </c>
      <c r="AX96" s="45">
        <v>1.3300000000000001E-4</v>
      </c>
      <c r="AY96" s="45">
        <v>1.3300000000000001E-4</v>
      </c>
      <c r="AZ96" s="45">
        <v>1.5200000000000001E-4</v>
      </c>
      <c r="BA96" s="45">
        <v>1.5200000000000001E-4</v>
      </c>
      <c r="BB96" s="45">
        <v>1.5200000000000001E-4</v>
      </c>
      <c r="BC96" s="45">
        <v>1.5200000000000001E-4</v>
      </c>
      <c r="BD96" s="45">
        <v>1.5200000000000001E-4</v>
      </c>
      <c r="BE96" s="45">
        <v>1.6000000000000001E-4</v>
      </c>
      <c r="BF96" s="45">
        <v>1.6000000000000001E-4</v>
      </c>
      <c r="BG96" s="45">
        <v>1.6000000000000001E-4</v>
      </c>
      <c r="BH96" s="45">
        <v>1.6000000000000001E-4</v>
      </c>
      <c r="BI96" s="45">
        <v>1.6000000000000001E-4</v>
      </c>
      <c r="BJ96" s="45">
        <v>1.74E-4</v>
      </c>
      <c r="BK96" s="45">
        <v>1.74E-4</v>
      </c>
      <c r="BL96" s="45">
        <v>1.74E-4</v>
      </c>
      <c r="BM96" s="45">
        <v>1.74E-4</v>
      </c>
      <c r="BN96" s="45">
        <v>1.74E-4</v>
      </c>
      <c r="BO96" s="45">
        <v>1.93E-4</v>
      </c>
      <c r="BP96" s="45">
        <v>1.93E-4</v>
      </c>
      <c r="BQ96" s="45">
        <v>1.93E-4</v>
      </c>
      <c r="BR96" s="45">
        <v>1.93E-4</v>
      </c>
      <c r="BS96" s="45">
        <v>1.93E-4</v>
      </c>
      <c r="BT96" s="45">
        <v>2.1900000000000001E-4</v>
      </c>
      <c r="BU96" s="45">
        <v>2.1900000000000001E-4</v>
      </c>
      <c r="BV96" s="45">
        <v>2.1900000000000001E-4</v>
      </c>
      <c r="BW96" s="45">
        <v>2.1900000000000001E-4</v>
      </c>
      <c r="BX96" s="45">
        <v>2.1900000000000001E-4</v>
      </c>
      <c r="BY96" s="45">
        <v>2.8699999999999998E-4</v>
      </c>
      <c r="BZ96" s="45">
        <v>2.8699999999999998E-4</v>
      </c>
      <c r="CA96" s="45">
        <v>2.8699999999999998E-4</v>
      </c>
      <c r="CB96" s="45">
        <v>2.8699999999999998E-4</v>
      </c>
      <c r="CC96" s="45">
        <v>2.8699999999999998E-4</v>
      </c>
      <c r="CD96" s="45">
        <v>2.8699999999999998E-4</v>
      </c>
      <c r="CE96" s="45">
        <v>2.8699999999999998E-4</v>
      </c>
      <c r="CF96" s="45">
        <v>2.8699999999999998E-4</v>
      </c>
      <c r="CG96" s="45">
        <v>2.8699999999999998E-4</v>
      </c>
      <c r="CH96" s="45">
        <v>2.8699999999999998E-4</v>
      </c>
      <c r="CI96" s="45">
        <v>2.8699999999999998E-4</v>
      </c>
      <c r="CJ96" s="45">
        <v>2.8699999999999998E-4</v>
      </c>
      <c r="CK96" s="45">
        <v>2.8699999999999998E-4</v>
      </c>
      <c r="CL96" s="45">
        <v>2.8699999999999998E-4</v>
      </c>
      <c r="CM96" s="45">
        <v>2.8699999999999998E-4</v>
      </c>
      <c r="CN96" s="45">
        <v>2.8699999999999998E-4</v>
      </c>
      <c r="CO96" s="45">
        <v>2.8699999999999998E-4</v>
      </c>
      <c r="CP96" s="45">
        <v>2.8699999999999998E-4</v>
      </c>
      <c r="CQ96" s="45">
        <v>2.8699999999999998E-4</v>
      </c>
      <c r="CR96" s="45">
        <v>2.8699999999999998E-4</v>
      </c>
      <c r="CS96" s="45">
        <v>2.8699999999999998E-4</v>
      </c>
      <c r="CT96" s="45">
        <v>2.8699999999999998E-4</v>
      </c>
      <c r="CU96" s="45">
        <v>2.8699999999999998E-4</v>
      </c>
      <c r="CV96" s="45">
        <v>2.8699999999999998E-4</v>
      </c>
      <c r="CW96" s="45">
        <v>2.8699999999999998E-4</v>
      </c>
      <c r="CX96" s="45">
        <v>2.8699999999999998E-4</v>
      </c>
    </row>
    <row r="97" spans="1:102" ht="14.25" customHeight="1" x14ac:dyDescent="0.3">
      <c r="A97" s="45" t="s">
        <v>312</v>
      </c>
      <c r="B97" s="45">
        <v>0</v>
      </c>
      <c r="C97" s="45">
        <v>0</v>
      </c>
      <c r="D97" s="45">
        <v>0</v>
      </c>
      <c r="E97" s="45">
        <v>0</v>
      </c>
      <c r="F97" s="45">
        <v>0</v>
      </c>
      <c r="G97" s="45">
        <v>0</v>
      </c>
      <c r="H97" s="45">
        <v>0</v>
      </c>
      <c r="I97" s="45">
        <v>0</v>
      </c>
      <c r="J97" s="45">
        <v>0</v>
      </c>
      <c r="K97" s="45">
        <v>0</v>
      </c>
      <c r="L97" s="45">
        <v>0</v>
      </c>
      <c r="M97" s="45">
        <v>0</v>
      </c>
      <c r="N97" s="45">
        <v>0</v>
      </c>
      <c r="O97" s="45">
        <v>0</v>
      </c>
      <c r="P97" s="45">
        <v>0</v>
      </c>
      <c r="Q97" s="45">
        <v>1.9999999999999999E-6</v>
      </c>
      <c r="R97" s="45">
        <v>1.9999999999999999E-6</v>
      </c>
      <c r="S97" s="45">
        <v>1.9999999999999999E-6</v>
      </c>
      <c r="T97" s="45">
        <v>1.9999999999999999E-6</v>
      </c>
      <c r="U97" s="45">
        <v>1.9999999999999999E-6</v>
      </c>
      <c r="V97" s="45">
        <v>1.9999999999999999E-6</v>
      </c>
      <c r="W97" s="45">
        <v>1.9999999999999999E-6</v>
      </c>
      <c r="X97" s="45">
        <v>1.9999999999999999E-6</v>
      </c>
      <c r="Y97" s="45">
        <v>1.9999999999999999E-6</v>
      </c>
      <c r="Z97" s="45">
        <v>1.9999999999999999E-6</v>
      </c>
      <c r="AA97" s="45">
        <v>1.9999999999999999E-6</v>
      </c>
      <c r="AB97" s="45">
        <v>1.9999999999999999E-6</v>
      </c>
      <c r="AC97" s="45">
        <v>1.9999999999999999E-6</v>
      </c>
      <c r="AD97" s="45">
        <v>1.9999999999999999E-6</v>
      </c>
      <c r="AE97" s="45">
        <v>1.9999999999999999E-6</v>
      </c>
      <c r="AF97" s="45">
        <v>1.9999999999999999E-6</v>
      </c>
      <c r="AG97" s="45">
        <v>1.9999999999999999E-6</v>
      </c>
      <c r="AH97" s="45">
        <v>1.9999999999999999E-6</v>
      </c>
      <c r="AI97" s="45">
        <v>1.9999999999999999E-6</v>
      </c>
      <c r="AJ97" s="45">
        <v>1.9999999999999999E-6</v>
      </c>
      <c r="AK97" s="45">
        <v>1.9999999999999999E-6</v>
      </c>
      <c r="AL97" s="45">
        <v>1.9999999999999999E-6</v>
      </c>
      <c r="AM97" s="45">
        <v>1.9999999999999999E-6</v>
      </c>
      <c r="AN97" s="45">
        <v>1.9999999999999999E-6</v>
      </c>
      <c r="AO97" s="45">
        <v>1.9999999999999999E-6</v>
      </c>
      <c r="AP97" s="45">
        <v>1.2999999999999999E-5</v>
      </c>
      <c r="AQ97" s="45">
        <v>1.2999999999999999E-5</v>
      </c>
      <c r="AR97" s="45">
        <v>1.2999999999999999E-5</v>
      </c>
      <c r="AS97" s="45">
        <v>1.2999999999999999E-5</v>
      </c>
      <c r="AT97" s="45">
        <v>1.2999999999999999E-5</v>
      </c>
      <c r="AU97" s="45">
        <v>2.8E-5</v>
      </c>
      <c r="AV97" s="45">
        <v>2.8E-5</v>
      </c>
      <c r="AW97" s="45">
        <v>2.8E-5</v>
      </c>
      <c r="AX97" s="45">
        <v>2.8E-5</v>
      </c>
      <c r="AY97" s="45">
        <v>2.8E-5</v>
      </c>
      <c r="AZ97" s="45">
        <v>4.0000000000000003E-5</v>
      </c>
      <c r="BA97" s="45">
        <v>4.0000000000000003E-5</v>
      </c>
      <c r="BB97" s="45">
        <v>4.0000000000000003E-5</v>
      </c>
      <c r="BC97" s="45">
        <v>4.0000000000000003E-5</v>
      </c>
      <c r="BD97" s="45">
        <v>4.0000000000000003E-5</v>
      </c>
      <c r="BE97" s="45">
        <v>5.5999999999999999E-5</v>
      </c>
      <c r="BF97" s="45">
        <v>5.5999999999999999E-5</v>
      </c>
      <c r="BG97" s="45">
        <v>5.5999999999999999E-5</v>
      </c>
      <c r="BH97" s="45">
        <v>5.5999999999999999E-5</v>
      </c>
      <c r="BI97" s="45">
        <v>5.5999999999999999E-5</v>
      </c>
      <c r="BJ97" s="45">
        <v>6.3E-5</v>
      </c>
      <c r="BK97" s="45">
        <v>6.3E-5</v>
      </c>
      <c r="BL97" s="45">
        <v>6.3E-5</v>
      </c>
      <c r="BM97" s="45">
        <v>6.3E-5</v>
      </c>
      <c r="BN97" s="45">
        <v>6.3E-5</v>
      </c>
      <c r="BO97" s="45">
        <v>6.8999999999999997E-5</v>
      </c>
      <c r="BP97" s="45">
        <v>6.8999999999999997E-5</v>
      </c>
      <c r="BQ97" s="45">
        <v>6.8999999999999997E-5</v>
      </c>
      <c r="BR97" s="45">
        <v>6.8999999999999997E-5</v>
      </c>
      <c r="BS97" s="45">
        <v>6.8999999999999997E-5</v>
      </c>
      <c r="BT97" s="45">
        <v>1.03E-4</v>
      </c>
      <c r="BU97" s="45">
        <v>1.03E-4</v>
      </c>
      <c r="BV97" s="45">
        <v>1.03E-4</v>
      </c>
      <c r="BW97" s="45">
        <v>1.03E-4</v>
      </c>
      <c r="BX97" s="45">
        <v>1.03E-4</v>
      </c>
      <c r="BY97" s="45">
        <v>1.37E-4</v>
      </c>
      <c r="BZ97" s="45">
        <v>1.37E-4</v>
      </c>
      <c r="CA97" s="45">
        <v>1.37E-4</v>
      </c>
      <c r="CB97" s="45">
        <v>1.37E-4</v>
      </c>
      <c r="CC97" s="45">
        <v>1.37E-4</v>
      </c>
      <c r="CD97" s="45">
        <v>1.37E-4</v>
      </c>
      <c r="CE97" s="45">
        <v>1.37E-4</v>
      </c>
      <c r="CF97" s="45">
        <v>1.37E-4</v>
      </c>
      <c r="CG97" s="45">
        <v>1.37E-4</v>
      </c>
      <c r="CH97" s="45">
        <v>1.37E-4</v>
      </c>
      <c r="CI97" s="45">
        <v>1.37E-4</v>
      </c>
      <c r="CJ97" s="45">
        <v>1.37E-4</v>
      </c>
      <c r="CK97" s="45">
        <v>1.37E-4</v>
      </c>
      <c r="CL97" s="45">
        <v>1.37E-4</v>
      </c>
      <c r="CM97" s="45">
        <v>1.37E-4</v>
      </c>
      <c r="CN97" s="45">
        <v>1.37E-4</v>
      </c>
      <c r="CO97" s="45">
        <v>1.37E-4</v>
      </c>
      <c r="CP97" s="45">
        <v>1.37E-4</v>
      </c>
      <c r="CQ97" s="45">
        <v>1.37E-4</v>
      </c>
      <c r="CR97" s="45">
        <v>1.37E-4</v>
      </c>
      <c r="CS97" s="45">
        <v>1.37E-4</v>
      </c>
      <c r="CT97" s="45">
        <v>1.37E-4</v>
      </c>
      <c r="CU97" s="45">
        <v>1.37E-4</v>
      </c>
      <c r="CV97" s="45">
        <v>1.37E-4</v>
      </c>
      <c r="CW97" s="45">
        <v>1.37E-4</v>
      </c>
      <c r="CX97" s="45">
        <v>1.37E-4</v>
      </c>
    </row>
    <row r="98" spans="1:102" ht="14.25" customHeight="1" x14ac:dyDescent="0.3">
      <c r="A98" s="45" t="s">
        <v>314</v>
      </c>
      <c r="B98" s="45">
        <v>0</v>
      </c>
      <c r="C98" s="45">
        <v>0</v>
      </c>
      <c r="D98" s="45">
        <v>0</v>
      </c>
      <c r="E98" s="45">
        <v>0</v>
      </c>
      <c r="F98" s="45">
        <v>0</v>
      </c>
      <c r="G98" s="45">
        <v>0</v>
      </c>
      <c r="H98" s="45">
        <v>0</v>
      </c>
      <c r="I98" s="45">
        <v>0</v>
      </c>
      <c r="J98" s="45">
        <v>0</v>
      </c>
      <c r="K98" s="45">
        <v>0</v>
      </c>
      <c r="L98" s="45">
        <v>0</v>
      </c>
      <c r="M98" s="45">
        <v>0</v>
      </c>
      <c r="N98" s="45">
        <v>0</v>
      </c>
      <c r="O98" s="45">
        <v>0</v>
      </c>
      <c r="P98" s="45">
        <v>0</v>
      </c>
      <c r="Q98" s="45">
        <v>2.4000000000000001E-5</v>
      </c>
      <c r="R98" s="45">
        <v>2.4000000000000001E-5</v>
      </c>
      <c r="S98" s="45">
        <v>2.4000000000000001E-5</v>
      </c>
      <c r="T98" s="45">
        <v>2.4000000000000001E-5</v>
      </c>
      <c r="U98" s="45">
        <v>2.4000000000000001E-5</v>
      </c>
      <c r="V98" s="45">
        <v>2.4000000000000001E-5</v>
      </c>
      <c r="W98" s="45">
        <v>2.4000000000000001E-5</v>
      </c>
      <c r="X98" s="45">
        <v>2.4000000000000001E-5</v>
      </c>
      <c r="Y98" s="45">
        <v>2.4000000000000001E-5</v>
      </c>
      <c r="Z98" s="45">
        <v>2.4000000000000001E-5</v>
      </c>
      <c r="AA98" s="45">
        <v>2.4000000000000001E-5</v>
      </c>
      <c r="AB98" s="45">
        <v>2.4000000000000001E-5</v>
      </c>
      <c r="AC98" s="45">
        <v>2.4000000000000001E-5</v>
      </c>
      <c r="AD98" s="45">
        <v>2.4000000000000001E-5</v>
      </c>
      <c r="AE98" s="45">
        <v>2.4000000000000001E-5</v>
      </c>
      <c r="AF98" s="45">
        <v>2.4000000000000001E-5</v>
      </c>
      <c r="AG98" s="45">
        <v>2.4000000000000001E-5</v>
      </c>
      <c r="AH98" s="45">
        <v>2.4000000000000001E-5</v>
      </c>
      <c r="AI98" s="45">
        <v>2.4000000000000001E-5</v>
      </c>
      <c r="AJ98" s="45">
        <v>2.4000000000000001E-5</v>
      </c>
      <c r="AK98" s="45">
        <v>2.4000000000000001E-5</v>
      </c>
      <c r="AL98" s="45">
        <v>2.4000000000000001E-5</v>
      </c>
      <c r="AM98" s="45">
        <v>2.4000000000000001E-5</v>
      </c>
      <c r="AN98" s="45">
        <v>2.4000000000000001E-5</v>
      </c>
      <c r="AO98" s="45">
        <v>2.4000000000000001E-5</v>
      </c>
      <c r="AP98" s="45">
        <v>2.0599999999999999E-4</v>
      </c>
      <c r="AQ98" s="45">
        <v>2.0599999999999999E-4</v>
      </c>
      <c r="AR98" s="45">
        <v>2.0599999999999999E-4</v>
      </c>
      <c r="AS98" s="45">
        <v>2.0599999999999999E-4</v>
      </c>
      <c r="AT98" s="45">
        <v>2.0599999999999999E-4</v>
      </c>
      <c r="AU98" s="45">
        <v>3.9300000000000001E-4</v>
      </c>
      <c r="AV98" s="45">
        <v>3.9300000000000001E-4</v>
      </c>
      <c r="AW98" s="45">
        <v>3.9300000000000001E-4</v>
      </c>
      <c r="AX98" s="45">
        <v>3.9300000000000001E-4</v>
      </c>
      <c r="AY98" s="45">
        <v>3.9300000000000001E-4</v>
      </c>
      <c r="AZ98" s="45">
        <v>4.3800000000000002E-4</v>
      </c>
      <c r="BA98" s="45">
        <v>4.3800000000000002E-4</v>
      </c>
      <c r="BB98" s="45">
        <v>4.3800000000000002E-4</v>
      </c>
      <c r="BC98" s="45">
        <v>4.3800000000000002E-4</v>
      </c>
      <c r="BD98" s="45">
        <v>4.3800000000000002E-4</v>
      </c>
      <c r="BE98" s="45">
        <v>6.2600000000000004E-4</v>
      </c>
      <c r="BF98" s="45">
        <v>6.2600000000000004E-4</v>
      </c>
      <c r="BG98" s="45">
        <v>6.2600000000000004E-4</v>
      </c>
      <c r="BH98" s="45">
        <v>6.2600000000000004E-4</v>
      </c>
      <c r="BI98" s="45">
        <v>6.2600000000000004E-4</v>
      </c>
      <c r="BJ98" s="45">
        <v>9.8499999999999998E-4</v>
      </c>
      <c r="BK98" s="45">
        <v>9.8499999999999998E-4</v>
      </c>
      <c r="BL98" s="45">
        <v>9.8499999999999998E-4</v>
      </c>
      <c r="BM98" s="45">
        <v>9.8499999999999998E-4</v>
      </c>
      <c r="BN98" s="45">
        <v>9.8499999999999998E-4</v>
      </c>
      <c r="BO98" s="45">
        <v>9.2299999999999999E-4</v>
      </c>
      <c r="BP98" s="45">
        <v>9.2299999999999999E-4</v>
      </c>
      <c r="BQ98" s="45">
        <v>9.2299999999999999E-4</v>
      </c>
      <c r="BR98" s="45">
        <v>9.2299999999999999E-4</v>
      </c>
      <c r="BS98" s="45">
        <v>9.2299999999999999E-4</v>
      </c>
      <c r="BT98" s="45">
        <v>1.0399999999999999E-3</v>
      </c>
      <c r="BU98" s="45">
        <v>1.0399999999999999E-3</v>
      </c>
      <c r="BV98" s="45">
        <v>1.0399999999999999E-3</v>
      </c>
      <c r="BW98" s="45">
        <v>1.0399999999999999E-3</v>
      </c>
      <c r="BX98" s="45">
        <v>1.0399999999999999E-3</v>
      </c>
      <c r="BY98" s="45">
        <v>2.6120000000000002E-3</v>
      </c>
      <c r="BZ98" s="45">
        <v>2.6120000000000002E-3</v>
      </c>
      <c r="CA98" s="45">
        <v>2.6120000000000002E-3</v>
      </c>
      <c r="CB98" s="45">
        <v>2.6120000000000002E-3</v>
      </c>
      <c r="CC98" s="45">
        <v>2.6120000000000002E-3</v>
      </c>
      <c r="CD98" s="45">
        <v>2.6120000000000002E-3</v>
      </c>
      <c r="CE98" s="45">
        <v>2.6120000000000002E-3</v>
      </c>
      <c r="CF98" s="45">
        <v>2.6120000000000002E-3</v>
      </c>
      <c r="CG98" s="45">
        <v>2.6120000000000002E-3</v>
      </c>
      <c r="CH98" s="45">
        <v>2.6120000000000002E-3</v>
      </c>
      <c r="CI98" s="45">
        <v>2.6120000000000002E-3</v>
      </c>
      <c r="CJ98" s="45">
        <v>2.6120000000000002E-3</v>
      </c>
      <c r="CK98" s="45">
        <v>2.6120000000000002E-3</v>
      </c>
      <c r="CL98" s="45">
        <v>2.6120000000000002E-3</v>
      </c>
      <c r="CM98" s="45">
        <v>2.6120000000000002E-3</v>
      </c>
      <c r="CN98" s="45">
        <v>2.6120000000000002E-3</v>
      </c>
      <c r="CO98" s="45">
        <v>2.6120000000000002E-3</v>
      </c>
      <c r="CP98" s="45">
        <v>2.6120000000000002E-3</v>
      </c>
      <c r="CQ98" s="45">
        <v>2.6120000000000002E-3</v>
      </c>
      <c r="CR98" s="45">
        <v>2.6120000000000002E-3</v>
      </c>
      <c r="CS98" s="45">
        <v>2.6120000000000002E-3</v>
      </c>
      <c r="CT98" s="45">
        <v>2.6120000000000002E-3</v>
      </c>
      <c r="CU98" s="45">
        <v>2.6120000000000002E-3</v>
      </c>
      <c r="CV98" s="45">
        <v>2.6120000000000002E-3</v>
      </c>
      <c r="CW98" s="45">
        <v>2.6120000000000002E-3</v>
      </c>
      <c r="CX98" s="45">
        <v>2.6120000000000002E-3</v>
      </c>
    </row>
    <row r="99" spans="1:102" ht="14.25" customHeight="1" x14ac:dyDescent="0.3">
      <c r="A99" s="45" t="s">
        <v>316</v>
      </c>
      <c r="B99" s="45">
        <v>0</v>
      </c>
      <c r="C99" s="45">
        <v>0</v>
      </c>
      <c r="D99" s="45">
        <v>0</v>
      </c>
      <c r="E99" s="45">
        <v>0</v>
      </c>
      <c r="F99" s="45">
        <v>0</v>
      </c>
      <c r="G99" s="45">
        <v>0</v>
      </c>
      <c r="H99" s="45">
        <v>0</v>
      </c>
      <c r="I99" s="45">
        <v>0</v>
      </c>
      <c r="J99" s="45">
        <v>0</v>
      </c>
      <c r="K99" s="45">
        <v>0</v>
      </c>
      <c r="L99" s="45">
        <v>0</v>
      </c>
      <c r="M99" s="45">
        <v>0</v>
      </c>
      <c r="N99" s="45">
        <v>0</v>
      </c>
      <c r="O99" s="45">
        <v>0</v>
      </c>
      <c r="P99" s="45">
        <v>0</v>
      </c>
      <c r="Q99" s="45">
        <v>4.1999999999999998E-5</v>
      </c>
      <c r="R99" s="45">
        <v>4.1999999999999998E-5</v>
      </c>
      <c r="S99" s="45">
        <v>4.1999999999999998E-5</v>
      </c>
      <c r="T99" s="45">
        <v>4.1999999999999998E-5</v>
      </c>
      <c r="U99" s="45">
        <v>4.1999999999999998E-5</v>
      </c>
      <c r="V99" s="45">
        <v>4.1999999999999998E-5</v>
      </c>
      <c r="W99" s="45">
        <v>4.1999999999999998E-5</v>
      </c>
      <c r="X99" s="45">
        <v>4.1999999999999998E-5</v>
      </c>
      <c r="Y99" s="45">
        <v>4.1999999999999998E-5</v>
      </c>
      <c r="Z99" s="45">
        <v>4.1999999999999998E-5</v>
      </c>
      <c r="AA99" s="45">
        <v>4.1999999999999998E-5</v>
      </c>
      <c r="AB99" s="45">
        <v>4.1999999999999998E-5</v>
      </c>
      <c r="AC99" s="45">
        <v>4.1999999999999998E-5</v>
      </c>
      <c r="AD99" s="45">
        <v>4.1999999999999998E-5</v>
      </c>
      <c r="AE99" s="45">
        <v>4.1999999999999998E-5</v>
      </c>
      <c r="AF99" s="45">
        <v>4.1999999999999998E-5</v>
      </c>
      <c r="AG99" s="45">
        <v>4.1999999999999998E-5</v>
      </c>
      <c r="AH99" s="45">
        <v>4.1999999999999998E-5</v>
      </c>
      <c r="AI99" s="45">
        <v>4.1999999999999998E-5</v>
      </c>
      <c r="AJ99" s="45">
        <v>4.1999999999999998E-5</v>
      </c>
      <c r="AK99" s="45">
        <v>4.1999999999999998E-5</v>
      </c>
      <c r="AL99" s="45">
        <v>4.1999999999999998E-5</v>
      </c>
      <c r="AM99" s="45">
        <v>4.1999999999999998E-5</v>
      </c>
      <c r="AN99" s="45">
        <v>4.1999999999999998E-5</v>
      </c>
      <c r="AO99" s="45">
        <v>4.1999999999999998E-5</v>
      </c>
      <c r="AP99" s="45">
        <v>2.22E-4</v>
      </c>
      <c r="AQ99" s="45">
        <v>2.22E-4</v>
      </c>
      <c r="AR99" s="45">
        <v>2.22E-4</v>
      </c>
      <c r="AS99" s="45">
        <v>2.22E-4</v>
      </c>
      <c r="AT99" s="45">
        <v>2.22E-4</v>
      </c>
      <c r="AU99" s="45">
        <v>3.2400000000000001E-4</v>
      </c>
      <c r="AV99" s="45">
        <v>3.2400000000000001E-4</v>
      </c>
      <c r="AW99" s="45">
        <v>3.2400000000000001E-4</v>
      </c>
      <c r="AX99" s="45">
        <v>3.2400000000000001E-4</v>
      </c>
      <c r="AY99" s="45">
        <v>3.2400000000000001E-4</v>
      </c>
      <c r="AZ99" s="45">
        <v>5.0299999999999997E-4</v>
      </c>
      <c r="BA99" s="45">
        <v>5.0299999999999997E-4</v>
      </c>
      <c r="BB99" s="45">
        <v>5.0299999999999997E-4</v>
      </c>
      <c r="BC99" s="45">
        <v>5.0299999999999997E-4</v>
      </c>
      <c r="BD99" s="45">
        <v>5.0299999999999997E-4</v>
      </c>
      <c r="BE99" s="45">
        <v>6.6799999999999997E-4</v>
      </c>
      <c r="BF99" s="45">
        <v>6.6799999999999997E-4</v>
      </c>
      <c r="BG99" s="45">
        <v>6.6799999999999997E-4</v>
      </c>
      <c r="BH99" s="45">
        <v>6.6799999999999997E-4</v>
      </c>
      <c r="BI99" s="45">
        <v>6.6799999999999997E-4</v>
      </c>
      <c r="BJ99" s="45">
        <v>8.8199999999999997E-4</v>
      </c>
      <c r="BK99" s="45">
        <v>8.8199999999999997E-4</v>
      </c>
      <c r="BL99" s="45">
        <v>8.8199999999999997E-4</v>
      </c>
      <c r="BM99" s="45">
        <v>8.8199999999999997E-4</v>
      </c>
      <c r="BN99" s="45">
        <v>8.8199999999999997E-4</v>
      </c>
      <c r="BO99" s="45">
        <v>1.1620000000000001E-3</v>
      </c>
      <c r="BP99" s="45">
        <v>1.1620000000000001E-3</v>
      </c>
      <c r="BQ99" s="45">
        <v>1.1620000000000001E-3</v>
      </c>
      <c r="BR99" s="45">
        <v>1.1620000000000001E-3</v>
      </c>
      <c r="BS99" s="45">
        <v>1.1620000000000001E-3</v>
      </c>
      <c r="BT99" s="45">
        <v>1.4289999999999999E-3</v>
      </c>
      <c r="BU99" s="45">
        <v>1.4289999999999999E-3</v>
      </c>
      <c r="BV99" s="45">
        <v>1.4289999999999999E-3</v>
      </c>
      <c r="BW99" s="45">
        <v>1.4289999999999999E-3</v>
      </c>
      <c r="BX99" s="45">
        <v>1.4289999999999999E-3</v>
      </c>
      <c r="BY99" s="45">
        <v>1.8259999999999999E-3</v>
      </c>
      <c r="BZ99" s="45">
        <v>1.8259999999999999E-3</v>
      </c>
      <c r="CA99" s="45">
        <v>1.8259999999999999E-3</v>
      </c>
      <c r="CB99" s="45">
        <v>1.8259999999999999E-3</v>
      </c>
      <c r="CC99" s="45">
        <v>1.8259999999999999E-3</v>
      </c>
      <c r="CD99" s="45">
        <v>1.8259999999999999E-3</v>
      </c>
      <c r="CE99" s="45">
        <v>1.8259999999999999E-3</v>
      </c>
      <c r="CF99" s="45">
        <v>1.8259999999999999E-3</v>
      </c>
      <c r="CG99" s="45">
        <v>1.8259999999999999E-3</v>
      </c>
      <c r="CH99" s="45">
        <v>1.8259999999999999E-3</v>
      </c>
      <c r="CI99" s="45">
        <v>1.8259999999999999E-3</v>
      </c>
      <c r="CJ99" s="45">
        <v>1.8259999999999999E-3</v>
      </c>
      <c r="CK99" s="45">
        <v>1.8259999999999999E-3</v>
      </c>
      <c r="CL99" s="45">
        <v>1.8259999999999999E-3</v>
      </c>
      <c r="CM99" s="45">
        <v>1.8259999999999999E-3</v>
      </c>
      <c r="CN99" s="45">
        <v>1.8259999999999999E-3</v>
      </c>
      <c r="CO99" s="45">
        <v>1.8259999999999999E-3</v>
      </c>
      <c r="CP99" s="45">
        <v>1.8259999999999999E-3</v>
      </c>
      <c r="CQ99" s="45">
        <v>1.8259999999999999E-3</v>
      </c>
      <c r="CR99" s="45">
        <v>1.8259999999999999E-3</v>
      </c>
      <c r="CS99" s="45">
        <v>1.8259999999999999E-3</v>
      </c>
      <c r="CT99" s="45">
        <v>1.8259999999999999E-3</v>
      </c>
      <c r="CU99" s="45">
        <v>1.8259999999999999E-3</v>
      </c>
      <c r="CV99" s="45">
        <v>1.8259999999999999E-3</v>
      </c>
      <c r="CW99" s="45">
        <v>1.8259999999999999E-3</v>
      </c>
      <c r="CX99" s="45">
        <v>1.8259999999999999E-3</v>
      </c>
    </row>
    <row r="100" spans="1:102" ht="14.25" customHeight="1" x14ac:dyDescent="0.3">
      <c r="A100" s="45" t="s">
        <v>318</v>
      </c>
      <c r="B100" s="45">
        <v>0</v>
      </c>
      <c r="C100" s="45">
        <v>0</v>
      </c>
      <c r="D100" s="45">
        <v>0</v>
      </c>
      <c r="E100" s="45">
        <v>0</v>
      </c>
      <c r="F100" s="45">
        <v>0</v>
      </c>
      <c r="G100" s="45">
        <v>0</v>
      </c>
      <c r="H100" s="45">
        <v>0</v>
      </c>
      <c r="I100" s="45">
        <v>0</v>
      </c>
      <c r="J100" s="45">
        <v>0</v>
      </c>
      <c r="K100" s="45">
        <v>0</v>
      </c>
      <c r="L100" s="45">
        <v>0</v>
      </c>
      <c r="M100" s="45">
        <v>0</v>
      </c>
      <c r="N100" s="45">
        <v>0</v>
      </c>
      <c r="O100" s="45">
        <v>0</v>
      </c>
      <c r="P100" s="45">
        <v>0</v>
      </c>
      <c r="Q100" s="45">
        <v>9.9999999999999995E-7</v>
      </c>
      <c r="R100" s="45">
        <v>9.9999999999999995E-7</v>
      </c>
      <c r="S100" s="45">
        <v>9.9999999999999995E-7</v>
      </c>
      <c r="T100" s="45">
        <v>9.9999999999999995E-7</v>
      </c>
      <c r="U100" s="45">
        <v>9.9999999999999995E-7</v>
      </c>
      <c r="V100" s="45">
        <v>9.9999999999999995E-7</v>
      </c>
      <c r="W100" s="45">
        <v>9.9999999999999995E-7</v>
      </c>
      <c r="X100" s="45">
        <v>9.9999999999999995E-7</v>
      </c>
      <c r="Y100" s="45">
        <v>9.9999999999999995E-7</v>
      </c>
      <c r="Z100" s="45">
        <v>9.9999999999999995E-7</v>
      </c>
      <c r="AA100" s="45">
        <v>9.9999999999999995E-7</v>
      </c>
      <c r="AB100" s="45">
        <v>9.9999999999999995E-7</v>
      </c>
      <c r="AC100" s="45">
        <v>9.9999999999999995E-7</v>
      </c>
      <c r="AD100" s="45">
        <v>9.9999999999999995E-7</v>
      </c>
      <c r="AE100" s="45">
        <v>9.9999999999999995E-7</v>
      </c>
      <c r="AF100" s="45">
        <v>9.9999999999999995E-7</v>
      </c>
      <c r="AG100" s="45">
        <v>9.9999999999999995E-7</v>
      </c>
      <c r="AH100" s="45">
        <v>9.9999999999999995E-7</v>
      </c>
      <c r="AI100" s="45">
        <v>9.9999999999999995E-7</v>
      </c>
      <c r="AJ100" s="45">
        <v>9.9999999999999995E-7</v>
      </c>
      <c r="AK100" s="45">
        <v>9.9999999999999995E-7</v>
      </c>
      <c r="AL100" s="45">
        <v>9.9999999999999995E-7</v>
      </c>
      <c r="AM100" s="45">
        <v>9.9999999999999995E-7</v>
      </c>
      <c r="AN100" s="45">
        <v>9.9999999999999995E-7</v>
      </c>
      <c r="AO100" s="45">
        <v>9.9999999999999995E-7</v>
      </c>
      <c r="AP100" s="45">
        <v>2.8E-5</v>
      </c>
      <c r="AQ100" s="45">
        <v>2.8E-5</v>
      </c>
      <c r="AR100" s="45">
        <v>2.8E-5</v>
      </c>
      <c r="AS100" s="45">
        <v>2.8E-5</v>
      </c>
      <c r="AT100" s="45">
        <v>2.8E-5</v>
      </c>
      <c r="AU100" s="45">
        <v>6.0000000000000002E-5</v>
      </c>
      <c r="AV100" s="45">
        <v>6.0000000000000002E-5</v>
      </c>
      <c r="AW100" s="45">
        <v>6.0000000000000002E-5</v>
      </c>
      <c r="AX100" s="45">
        <v>6.0000000000000002E-5</v>
      </c>
      <c r="AY100" s="45">
        <v>6.0000000000000002E-5</v>
      </c>
      <c r="AZ100" s="45">
        <v>9.7E-5</v>
      </c>
      <c r="BA100" s="45">
        <v>9.7E-5</v>
      </c>
      <c r="BB100" s="45">
        <v>9.7E-5</v>
      </c>
      <c r="BC100" s="45">
        <v>9.7E-5</v>
      </c>
      <c r="BD100" s="45">
        <v>9.7E-5</v>
      </c>
      <c r="BE100" s="45">
        <v>1.15E-4</v>
      </c>
      <c r="BF100" s="45">
        <v>1.15E-4</v>
      </c>
      <c r="BG100" s="45">
        <v>1.15E-4</v>
      </c>
      <c r="BH100" s="45">
        <v>1.15E-4</v>
      </c>
      <c r="BI100" s="45">
        <v>1.15E-4</v>
      </c>
      <c r="BJ100" s="45">
        <v>1.37E-4</v>
      </c>
      <c r="BK100" s="45">
        <v>1.37E-4</v>
      </c>
      <c r="BL100" s="45">
        <v>1.37E-4</v>
      </c>
      <c r="BM100" s="45">
        <v>1.37E-4</v>
      </c>
      <c r="BN100" s="45">
        <v>1.37E-4</v>
      </c>
      <c r="BO100" s="45">
        <v>1.94E-4</v>
      </c>
      <c r="BP100" s="45">
        <v>1.94E-4</v>
      </c>
      <c r="BQ100" s="45">
        <v>1.94E-4</v>
      </c>
      <c r="BR100" s="45">
        <v>1.94E-4</v>
      </c>
      <c r="BS100" s="45">
        <v>1.94E-4</v>
      </c>
      <c r="BT100" s="45">
        <v>2.7900000000000001E-4</v>
      </c>
      <c r="BU100" s="45">
        <v>2.7900000000000001E-4</v>
      </c>
      <c r="BV100" s="45">
        <v>2.7900000000000001E-4</v>
      </c>
      <c r="BW100" s="45">
        <v>2.7900000000000001E-4</v>
      </c>
      <c r="BX100" s="45">
        <v>2.7900000000000001E-4</v>
      </c>
      <c r="BY100" s="45">
        <v>4.1199999999999999E-4</v>
      </c>
      <c r="BZ100" s="45">
        <v>4.1199999999999999E-4</v>
      </c>
      <c r="CA100" s="45">
        <v>4.1199999999999999E-4</v>
      </c>
      <c r="CB100" s="45">
        <v>4.1199999999999999E-4</v>
      </c>
      <c r="CC100" s="45">
        <v>4.1199999999999999E-4</v>
      </c>
      <c r="CD100" s="45">
        <v>4.1199999999999999E-4</v>
      </c>
      <c r="CE100" s="45">
        <v>4.1199999999999999E-4</v>
      </c>
      <c r="CF100" s="45">
        <v>4.1199999999999999E-4</v>
      </c>
      <c r="CG100" s="45">
        <v>4.1199999999999999E-4</v>
      </c>
      <c r="CH100" s="45">
        <v>4.1199999999999999E-4</v>
      </c>
      <c r="CI100" s="45">
        <v>4.1199999999999999E-4</v>
      </c>
      <c r="CJ100" s="45">
        <v>4.1199999999999999E-4</v>
      </c>
      <c r="CK100" s="45">
        <v>4.1199999999999999E-4</v>
      </c>
      <c r="CL100" s="45">
        <v>4.1199999999999999E-4</v>
      </c>
      <c r="CM100" s="45">
        <v>4.1199999999999999E-4</v>
      </c>
      <c r="CN100" s="45">
        <v>4.1199999999999999E-4</v>
      </c>
      <c r="CO100" s="45">
        <v>4.1199999999999999E-4</v>
      </c>
      <c r="CP100" s="45">
        <v>4.1199999999999999E-4</v>
      </c>
      <c r="CQ100" s="45">
        <v>4.1199999999999999E-4</v>
      </c>
      <c r="CR100" s="45">
        <v>4.1199999999999999E-4</v>
      </c>
      <c r="CS100" s="45">
        <v>4.1199999999999999E-4</v>
      </c>
      <c r="CT100" s="45">
        <v>4.1199999999999999E-4</v>
      </c>
      <c r="CU100" s="45">
        <v>4.1199999999999999E-4</v>
      </c>
      <c r="CV100" s="45">
        <v>4.1199999999999999E-4</v>
      </c>
      <c r="CW100" s="45">
        <v>4.1199999999999999E-4</v>
      </c>
      <c r="CX100" s="45">
        <v>4.1199999999999999E-4</v>
      </c>
    </row>
    <row r="101" spans="1:102" ht="14.25" customHeight="1" x14ac:dyDescent="0.3">
      <c r="A101" s="45" t="s">
        <v>320</v>
      </c>
      <c r="B101" s="45">
        <v>0</v>
      </c>
      <c r="C101" s="45">
        <v>0</v>
      </c>
      <c r="D101" s="45">
        <v>0</v>
      </c>
      <c r="E101" s="45">
        <v>0</v>
      </c>
      <c r="F101" s="45">
        <v>0</v>
      </c>
      <c r="G101" s="45">
        <v>0</v>
      </c>
      <c r="H101" s="45">
        <v>0</v>
      </c>
      <c r="I101" s="45">
        <v>0</v>
      </c>
      <c r="J101" s="45">
        <v>0</v>
      </c>
      <c r="K101" s="45">
        <v>0</v>
      </c>
      <c r="L101" s="45">
        <v>0</v>
      </c>
      <c r="M101" s="45">
        <v>0</v>
      </c>
      <c r="N101" s="45">
        <v>0</v>
      </c>
      <c r="O101" s="45">
        <v>0</v>
      </c>
      <c r="P101" s="45">
        <v>0</v>
      </c>
      <c r="Q101" s="45">
        <v>3.6000000000000001E-5</v>
      </c>
      <c r="R101" s="45">
        <v>3.6000000000000001E-5</v>
      </c>
      <c r="S101" s="45">
        <v>3.6000000000000001E-5</v>
      </c>
      <c r="T101" s="45">
        <v>3.6000000000000001E-5</v>
      </c>
      <c r="U101" s="45">
        <v>3.6000000000000001E-5</v>
      </c>
      <c r="V101" s="45">
        <v>3.6000000000000001E-5</v>
      </c>
      <c r="W101" s="45">
        <v>3.6000000000000001E-5</v>
      </c>
      <c r="X101" s="45">
        <v>3.6000000000000001E-5</v>
      </c>
      <c r="Y101" s="45">
        <v>3.6000000000000001E-5</v>
      </c>
      <c r="Z101" s="45">
        <v>3.6000000000000001E-5</v>
      </c>
      <c r="AA101" s="45">
        <v>3.6000000000000001E-5</v>
      </c>
      <c r="AB101" s="45">
        <v>3.6000000000000001E-5</v>
      </c>
      <c r="AC101" s="45">
        <v>3.6000000000000001E-5</v>
      </c>
      <c r="AD101" s="45">
        <v>3.6000000000000001E-5</v>
      </c>
      <c r="AE101" s="45">
        <v>3.6000000000000001E-5</v>
      </c>
      <c r="AF101" s="45">
        <v>3.6000000000000001E-5</v>
      </c>
      <c r="AG101" s="45">
        <v>3.6000000000000001E-5</v>
      </c>
      <c r="AH101" s="45">
        <v>3.6000000000000001E-5</v>
      </c>
      <c r="AI101" s="45">
        <v>3.6000000000000001E-5</v>
      </c>
      <c r="AJ101" s="45">
        <v>3.6000000000000001E-5</v>
      </c>
      <c r="AK101" s="45">
        <v>3.6000000000000001E-5</v>
      </c>
      <c r="AL101" s="45">
        <v>3.6000000000000001E-5</v>
      </c>
      <c r="AM101" s="45">
        <v>3.6000000000000001E-5</v>
      </c>
      <c r="AN101" s="45">
        <v>3.6000000000000001E-5</v>
      </c>
      <c r="AO101" s="45">
        <v>3.6000000000000001E-5</v>
      </c>
      <c r="AP101" s="45">
        <v>1.35E-4</v>
      </c>
      <c r="AQ101" s="45">
        <v>1.35E-4</v>
      </c>
      <c r="AR101" s="45">
        <v>1.35E-4</v>
      </c>
      <c r="AS101" s="45">
        <v>1.35E-4</v>
      </c>
      <c r="AT101" s="45">
        <v>1.35E-4</v>
      </c>
      <c r="AU101" s="45">
        <v>1.76E-4</v>
      </c>
      <c r="AV101" s="45">
        <v>1.76E-4</v>
      </c>
      <c r="AW101" s="45">
        <v>1.76E-4</v>
      </c>
      <c r="AX101" s="45">
        <v>1.76E-4</v>
      </c>
      <c r="AY101" s="45">
        <v>1.76E-4</v>
      </c>
      <c r="AZ101" s="45">
        <v>1.95E-4</v>
      </c>
      <c r="BA101" s="45">
        <v>1.95E-4</v>
      </c>
      <c r="BB101" s="45">
        <v>1.95E-4</v>
      </c>
      <c r="BC101" s="45">
        <v>1.95E-4</v>
      </c>
      <c r="BD101" s="45">
        <v>1.95E-4</v>
      </c>
      <c r="BE101" s="45">
        <v>2.02E-4</v>
      </c>
      <c r="BF101" s="45">
        <v>2.02E-4</v>
      </c>
      <c r="BG101" s="45">
        <v>2.02E-4</v>
      </c>
      <c r="BH101" s="45">
        <v>2.02E-4</v>
      </c>
      <c r="BI101" s="45">
        <v>2.02E-4</v>
      </c>
      <c r="BJ101" s="45">
        <v>1.9699999999999999E-4</v>
      </c>
      <c r="BK101" s="45">
        <v>1.9699999999999999E-4</v>
      </c>
      <c r="BL101" s="45">
        <v>1.9699999999999999E-4</v>
      </c>
      <c r="BM101" s="45">
        <v>1.9699999999999999E-4</v>
      </c>
      <c r="BN101" s="45">
        <v>1.9699999999999999E-4</v>
      </c>
      <c r="BO101" s="45">
        <v>2.0900000000000001E-4</v>
      </c>
      <c r="BP101" s="45">
        <v>2.0900000000000001E-4</v>
      </c>
      <c r="BQ101" s="45">
        <v>2.0900000000000001E-4</v>
      </c>
      <c r="BR101" s="45">
        <v>2.0900000000000001E-4</v>
      </c>
      <c r="BS101" s="45">
        <v>2.0900000000000001E-4</v>
      </c>
      <c r="BT101" s="45">
        <v>2.2499999999999999E-4</v>
      </c>
      <c r="BU101" s="45">
        <v>2.2499999999999999E-4</v>
      </c>
      <c r="BV101" s="45">
        <v>2.2499999999999999E-4</v>
      </c>
      <c r="BW101" s="45">
        <v>2.2499999999999999E-4</v>
      </c>
      <c r="BX101" s="45">
        <v>2.2499999999999999E-4</v>
      </c>
      <c r="BY101" s="45">
        <v>3.0800000000000001E-4</v>
      </c>
      <c r="BZ101" s="45">
        <v>3.0800000000000001E-4</v>
      </c>
      <c r="CA101" s="45">
        <v>3.0800000000000001E-4</v>
      </c>
      <c r="CB101" s="45">
        <v>3.0800000000000001E-4</v>
      </c>
      <c r="CC101" s="45">
        <v>3.0800000000000001E-4</v>
      </c>
      <c r="CD101" s="45">
        <v>3.0800000000000001E-4</v>
      </c>
      <c r="CE101" s="45">
        <v>3.0800000000000001E-4</v>
      </c>
      <c r="CF101" s="45">
        <v>3.0800000000000001E-4</v>
      </c>
      <c r="CG101" s="45">
        <v>3.0800000000000001E-4</v>
      </c>
      <c r="CH101" s="45">
        <v>3.0800000000000001E-4</v>
      </c>
      <c r="CI101" s="45">
        <v>3.0800000000000001E-4</v>
      </c>
      <c r="CJ101" s="45">
        <v>3.0800000000000001E-4</v>
      </c>
      <c r="CK101" s="45">
        <v>3.0800000000000001E-4</v>
      </c>
      <c r="CL101" s="45">
        <v>3.0800000000000001E-4</v>
      </c>
      <c r="CM101" s="45">
        <v>3.0800000000000001E-4</v>
      </c>
      <c r="CN101" s="45">
        <v>3.0800000000000001E-4</v>
      </c>
      <c r="CO101" s="45">
        <v>3.0800000000000001E-4</v>
      </c>
      <c r="CP101" s="45">
        <v>3.0800000000000001E-4</v>
      </c>
      <c r="CQ101" s="45">
        <v>3.0800000000000001E-4</v>
      </c>
      <c r="CR101" s="45">
        <v>3.0800000000000001E-4</v>
      </c>
      <c r="CS101" s="45">
        <v>3.0800000000000001E-4</v>
      </c>
      <c r="CT101" s="45">
        <v>3.0800000000000001E-4</v>
      </c>
      <c r="CU101" s="45">
        <v>3.0800000000000001E-4</v>
      </c>
      <c r="CV101" s="45">
        <v>3.0800000000000001E-4</v>
      </c>
      <c r="CW101" s="45">
        <v>3.0800000000000001E-4</v>
      </c>
      <c r="CX101" s="45">
        <v>3.0800000000000001E-4</v>
      </c>
    </row>
    <row r="102" spans="1:102" ht="14.25" customHeight="1" x14ac:dyDescent="0.3">
      <c r="A102" s="45" t="s">
        <v>322</v>
      </c>
      <c r="B102" s="45">
        <v>0</v>
      </c>
      <c r="C102" s="45">
        <v>0</v>
      </c>
      <c r="D102" s="45">
        <v>0</v>
      </c>
      <c r="E102" s="45">
        <v>0</v>
      </c>
      <c r="F102" s="45">
        <v>0</v>
      </c>
      <c r="G102" s="45">
        <v>0</v>
      </c>
      <c r="H102" s="45">
        <v>0</v>
      </c>
      <c r="I102" s="45">
        <v>0</v>
      </c>
      <c r="J102" s="45">
        <v>0</v>
      </c>
      <c r="K102" s="45">
        <v>0</v>
      </c>
      <c r="L102" s="45">
        <v>0</v>
      </c>
      <c r="M102" s="45">
        <v>0</v>
      </c>
      <c r="N102" s="45">
        <v>0</v>
      </c>
      <c r="O102" s="45">
        <v>0</v>
      </c>
      <c r="P102" s="45">
        <v>0</v>
      </c>
      <c r="Q102" s="45">
        <v>0</v>
      </c>
      <c r="R102" s="45">
        <v>0</v>
      </c>
      <c r="S102" s="45">
        <v>0</v>
      </c>
      <c r="T102" s="45">
        <v>0</v>
      </c>
      <c r="U102" s="45">
        <v>0</v>
      </c>
      <c r="V102" s="45">
        <v>0</v>
      </c>
      <c r="W102" s="45">
        <v>0</v>
      </c>
      <c r="X102" s="45">
        <v>0</v>
      </c>
      <c r="Y102" s="45">
        <v>0</v>
      </c>
      <c r="Z102" s="45">
        <v>0</v>
      </c>
      <c r="AA102" s="45">
        <v>0</v>
      </c>
      <c r="AB102" s="45">
        <v>0</v>
      </c>
      <c r="AC102" s="45">
        <v>0</v>
      </c>
      <c r="AD102" s="45">
        <v>0</v>
      </c>
      <c r="AE102" s="45">
        <v>0</v>
      </c>
      <c r="AF102" s="45">
        <v>0</v>
      </c>
      <c r="AG102" s="45">
        <v>0</v>
      </c>
      <c r="AH102" s="45">
        <v>0</v>
      </c>
      <c r="AI102" s="45">
        <v>0</v>
      </c>
      <c r="AJ102" s="45">
        <v>0</v>
      </c>
      <c r="AK102" s="45">
        <v>0</v>
      </c>
      <c r="AL102" s="45">
        <v>0</v>
      </c>
      <c r="AM102" s="45">
        <v>0</v>
      </c>
      <c r="AN102" s="45">
        <v>0</v>
      </c>
      <c r="AO102" s="45">
        <v>0</v>
      </c>
      <c r="AP102" s="45">
        <v>0</v>
      </c>
      <c r="AQ102" s="45">
        <v>0</v>
      </c>
      <c r="AR102" s="45">
        <v>0</v>
      </c>
      <c r="AS102" s="45">
        <v>0</v>
      </c>
      <c r="AT102" s="45">
        <v>0</v>
      </c>
      <c r="AU102" s="45">
        <v>0</v>
      </c>
      <c r="AV102" s="45">
        <v>0</v>
      </c>
      <c r="AW102" s="45">
        <v>0</v>
      </c>
      <c r="AX102" s="45">
        <v>0</v>
      </c>
      <c r="AY102" s="45">
        <v>0</v>
      </c>
      <c r="AZ102" s="45">
        <v>5.5000000000000002E-5</v>
      </c>
      <c r="BA102" s="45">
        <v>5.5000000000000002E-5</v>
      </c>
      <c r="BB102" s="45">
        <v>5.5000000000000002E-5</v>
      </c>
      <c r="BC102" s="45">
        <v>5.5000000000000002E-5</v>
      </c>
      <c r="BD102" s="45">
        <v>5.5000000000000002E-5</v>
      </c>
      <c r="BE102" s="45">
        <v>6.3999999999999997E-5</v>
      </c>
      <c r="BF102" s="45">
        <v>6.3999999999999997E-5</v>
      </c>
      <c r="BG102" s="45">
        <v>6.3999999999999997E-5</v>
      </c>
      <c r="BH102" s="45">
        <v>6.3999999999999997E-5</v>
      </c>
      <c r="BI102" s="45">
        <v>6.3999999999999997E-5</v>
      </c>
      <c r="BJ102" s="45">
        <v>1.5200000000000001E-4</v>
      </c>
      <c r="BK102" s="45">
        <v>1.5200000000000001E-4</v>
      </c>
      <c r="BL102" s="45">
        <v>1.5200000000000001E-4</v>
      </c>
      <c r="BM102" s="45">
        <v>1.5200000000000001E-4</v>
      </c>
      <c r="BN102" s="45">
        <v>1.5200000000000001E-4</v>
      </c>
      <c r="BO102" s="45">
        <v>9.5000000000000005E-5</v>
      </c>
      <c r="BP102" s="45">
        <v>9.5000000000000005E-5</v>
      </c>
      <c r="BQ102" s="45">
        <v>9.5000000000000005E-5</v>
      </c>
      <c r="BR102" s="45">
        <v>9.5000000000000005E-5</v>
      </c>
      <c r="BS102" s="45">
        <v>9.5000000000000005E-5</v>
      </c>
      <c r="BT102" s="45">
        <v>2.1499999999999999E-4</v>
      </c>
      <c r="BU102" s="45">
        <v>2.1499999999999999E-4</v>
      </c>
      <c r="BV102" s="45">
        <v>2.1499999999999999E-4</v>
      </c>
      <c r="BW102" s="45">
        <v>2.1499999999999999E-4</v>
      </c>
      <c r="BX102" s="45">
        <v>2.1499999999999999E-4</v>
      </c>
      <c r="BY102" s="45">
        <v>2.7599999999999999E-4</v>
      </c>
      <c r="BZ102" s="45">
        <v>2.7599999999999999E-4</v>
      </c>
      <c r="CA102" s="45">
        <v>2.7599999999999999E-4</v>
      </c>
      <c r="CB102" s="45">
        <v>2.7599999999999999E-4</v>
      </c>
      <c r="CC102" s="45">
        <v>2.7599999999999999E-4</v>
      </c>
      <c r="CD102" s="45">
        <v>2.7599999999999999E-4</v>
      </c>
      <c r="CE102" s="45">
        <v>2.7599999999999999E-4</v>
      </c>
      <c r="CF102" s="45">
        <v>2.7599999999999999E-4</v>
      </c>
      <c r="CG102" s="45">
        <v>2.7599999999999999E-4</v>
      </c>
      <c r="CH102" s="45">
        <v>2.7599999999999999E-4</v>
      </c>
      <c r="CI102" s="45">
        <v>2.7599999999999999E-4</v>
      </c>
      <c r="CJ102" s="45">
        <v>2.7599999999999999E-4</v>
      </c>
      <c r="CK102" s="45">
        <v>2.7599999999999999E-4</v>
      </c>
      <c r="CL102" s="45">
        <v>2.7599999999999999E-4</v>
      </c>
      <c r="CM102" s="45">
        <v>2.7599999999999999E-4</v>
      </c>
      <c r="CN102" s="45">
        <v>2.7599999999999999E-4</v>
      </c>
      <c r="CO102" s="45">
        <v>2.7599999999999999E-4</v>
      </c>
      <c r="CP102" s="45">
        <v>2.7599999999999999E-4</v>
      </c>
      <c r="CQ102" s="45">
        <v>2.7599999999999999E-4</v>
      </c>
      <c r="CR102" s="45">
        <v>2.7599999999999999E-4</v>
      </c>
      <c r="CS102" s="45">
        <v>2.7599999999999999E-4</v>
      </c>
      <c r="CT102" s="45">
        <v>2.7599999999999999E-4</v>
      </c>
      <c r="CU102" s="45">
        <v>2.7599999999999999E-4</v>
      </c>
      <c r="CV102" s="45">
        <v>2.7599999999999999E-4</v>
      </c>
      <c r="CW102" s="45">
        <v>2.7599999999999999E-4</v>
      </c>
      <c r="CX102" s="45">
        <v>2.7599999999999999E-4</v>
      </c>
    </row>
    <row r="103" spans="1:102" ht="14.25" customHeight="1" x14ac:dyDescent="0.3">
      <c r="A103" s="45" t="s">
        <v>324</v>
      </c>
      <c r="B103" s="45">
        <v>0</v>
      </c>
      <c r="C103" s="45">
        <v>0</v>
      </c>
      <c r="D103" s="45">
        <v>0</v>
      </c>
      <c r="E103" s="45">
        <v>0</v>
      </c>
      <c r="F103" s="45">
        <v>0</v>
      </c>
      <c r="G103" s="45">
        <v>0</v>
      </c>
      <c r="H103" s="45">
        <v>0</v>
      </c>
      <c r="I103" s="45">
        <v>0</v>
      </c>
      <c r="J103" s="45">
        <v>0</v>
      </c>
      <c r="K103" s="45">
        <v>0</v>
      </c>
      <c r="L103" s="45">
        <v>0</v>
      </c>
      <c r="M103" s="45">
        <v>0</v>
      </c>
      <c r="N103" s="45">
        <v>0</v>
      </c>
      <c r="O103" s="45">
        <v>0</v>
      </c>
      <c r="P103" s="45">
        <v>0</v>
      </c>
      <c r="Q103" s="45">
        <v>1.0000000000000001E-5</v>
      </c>
      <c r="R103" s="45">
        <v>1.0000000000000001E-5</v>
      </c>
      <c r="S103" s="45">
        <v>1.0000000000000001E-5</v>
      </c>
      <c r="T103" s="45">
        <v>1.0000000000000001E-5</v>
      </c>
      <c r="U103" s="45">
        <v>1.0000000000000001E-5</v>
      </c>
      <c r="V103" s="45">
        <v>1.0000000000000001E-5</v>
      </c>
      <c r="W103" s="45">
        <v>1.0000000000000001E-5</v>
      </c>
      <c r="X103" s="45">
        <v>1.0000000000000001E-5</v>
      </c>
      <c r="Y103" s="45">
        <v>1.0000000000000001E-5</v>
      </c>
      <c r="Z103" s="45">
        <v>1.0000000000000001E-5</v>
      </c>
      <c r="AA103" s="45">
        <v>1.0000000000000001E-5</v>
      </c>
      <c r="AB103" s="45">
        <v>1.0000000000000001E-5</v>
      </c>
      <c r="AC103" s="45">
        <v>1.0000000000000001E-5</v>
      </c>
      <c r="AD103" s="45">
        <v>1.0000000000000001E-5</v>
      </c>
      <c r="AE103" s="45">
        <v>1.0000000000000001E-5</v>
      </c>
      <c r="AF103" s="45">
        <v>1.0000000000000001E-5</v>
      </c>
      <c r="AG103" s="45">
        <v>1.0000000000000001E-5</v>
      </c>
      <c r="AH103" s="45">
        <v>1.0000000000000001E-5</v>
      </c>
      <c r="AI103" s="45">
        <v>1.0000000000000001E-5</v>
      </c>
      <c r="AJ103" s="45">
        <v>1.0000000000000001E-5</v>
      </c>
      <c r="AK103" s="45">
        <v>1.0000000000000001E-5</v>
      </c>
      <c r="AL103" s="45">
        <v>1.0000000000000001E-5</v>
      </c>
      <c r="AM103" s="45">
        <v>1.0000000000000001E-5</v>
      </c>
      <c r="AN103" s="45">
        <v>1.0000000000000001E-5</v>
      </c>
      <c r="AO103" s="45">
        <v>1.0000000000000001E-5</v>
      </c>
      <c r="AP103" s="45">
        <v>6.8999999999999997E-5</v>
      </c>
      <c r="AQ103" s="45">
        <v>6.8999999999999997E-5</v>
      </c>
      <c r="AR103" s="45">
        <v>6.8999999999999997E-5</v>
      </c>
      <c r="AS103" s="45">
        <v>6.8999999999999997E-5</v>
      </c>
      <c r="AT103" s="45">
        <v>6.8999999999999997E-5</v>
      </c>
      <c r="AU103" s="45">
        <v>1.12E-4</v>
      </c>
      <c r="AV103" s="45">
        <v>1.12E-4</v>
      </c>
      <c r="AW103" s="45">
        <v>1.12E-4</v>
      </c>
      <c r="AX103" s="45">
        <v>1.12E-4</v>
      </c>
      <c r="AY103" s="45">
        <v>1.12E-4</v>
      </c>
      <c r="AZ103" s="45">
        <v>1.44E-4</v>
      </c>
      <c r="BA103" s="45">
        <v>1.44E-4</v>
      </c>
      <c r="BB103" s="45">
        <v>1.44E-4</v>
      </c>
      <c r="BC103" s="45">
        <v>1.44E-4</v>
      </c>
      <c r="BD103" s="45">
        <v>1.44E-4</v>
      </c>
      <c r="BE103" s="45">
        <v>1.64E-4</v>
      </c>
      <c r="BF103" s="45">
        <v>1.64E-4</v>
      </c>
      <c r="BG103" s="45">
        <v>1.64E-4</v>
      </c>
      <c r="BH103" s="45">
        <v>1.64E-4</v>
      </c>
      <c r="BI103" s="45">
        <v>1.64E-4</v>
      </c>
      <c r="BJ103" s="45">
        <v>1.76E-4</v>
      </c>
      <c r="BK103" s="45">
        <v>1.76E-4</v>
      </c>
      <c r="BL103" s="45">
        <v>1.76E-4</v>
      </c>
      <c r="BM103" s="45">
        <v>1.76E-4</v>
      </c>
      <c r="BN103" s="45">
        <v>1.76E-4</v>
      </c>
      <c r="BO103" s="45">
        <v>2.0000000000000001E-4</v>
      </c>
      <c r="BP103" s="45">
        <v>2.0000000000000001E-4</v>
      </c>
      <c r="BQ103" s="45">
        <v>2.0000000000000001E-4</v>
      </c>
      <c r="BR103" s="45">
        <v>2.0000000000000001E-4</v>
      </c>
      <c r="BS103" s="45">
        <v>2.0000000000000001E-4</v>
      </c>
      <c r="BT103" s="45">
        <v>2.13E-4</v>
      </c>
      <c r="BU103" s="45">
        <v>2.13E-4</v>
      </c>
      <c r="BV103" s="45">
        <v>2.13E-4</v>
      </c>
      <c r="BW103" s="45">
        <v>2.13E-4</v>
      </c>
      <c r="BX103" s="45">
        <v>2.13E-4</v>
      </c>
      <c r="BY103" s="45">
        <v>2.63E-4</v>
      </c>
      <c r="BZ103" s="45">
        <v>2.63E-4</v>
      </c>
      <c r="CA103" s="45">
        <v>2.63E-4</v>
      </c>
      <c r="CB103" s="45">
        <v>2.63E-4</v>
      </c>
      <c r="CC103" s="45">
        <v>2.63E-4</v>
      </c>
      <c r="CD103" s="45">
        <v>2.63E-4</v>
      </c>
      <c r="CE103" s="45">
        <v>2.63E-4</v>
      </c>
      <c r="CF103" s="45">
        <v>2.63E-4</v>
      </c>
      <c r="CG103" s="45">
        <v>2.63E-4</v>
      </c>
      <c r="CH103" s="45">
        <v>2.63E-4</v>
      </c>
      <c r="CI103" s="45">
        <v>2.63E-4</v>
      </c>
      <c r="CJ103" s="45">
        <v>2.63E-4</v>
      </c>
      <c r="CK103" s="45">
        <v>2.63E-4</v>
      </c>
      <c r="CL103" s="45">
        <v>2.63E-4</v>
      </c>
      <c r="CM103" s="45">
        <v>2.63E-4</v>
      </c>
      <c r="CN103" s="45">
        <v>2.63E-4</v>
      </c>
      <c r="CO103" s="45">
        <v>2.63E-4</v>
      </c>
      <c r="CP103" s="45">
        <v>2.63E-4</v>
      </c>
      <c r="CQ103" s="45">
        <v>2.63E-4</v>
      </c>
      <c r="CR103" s="45">
        <v>2.63E-4</v>
      </c>
      <c r="CS103" s="45">
        <v>2.63E-4</v>
      </c>
      <c r="CT103" s="45">
        <v>2.63E-4</v>
      </c>
      <c r="CU103" s="45">
        <v>2.63E-4</v>
      </c>
      <c r="CV103" s="45">
        <v>2.63E-4</v>
      </c>
      <c r="CW103" s="45">
        <v>2.63E-4</v>
      </c>
      <c r="CX103" s="45">
        <v>2.63E-4</v>
      </c>
    </row>
    <row r="104" spans="1:102" ht="14.25" customHeight="1" x14ac:dyDescent="0.3">
      <c r="A104" s="45" t="s">
        <v>326</v>
      </c>
      <c r="B104" s="45">
        <v>9.9999999999999995E-7</v>
      </c>
      <c r="C104" s="45">
        <v>9.9999999999999995E-7</v>
      </c>
      <c r="D104" s="45">
        <v>9.9999999999999995E-7</v>
      </c>
      <c r="E104" s="45">
        <v>9.9999999999999995E-7</v>
      </c>
      <c r="F104" s="45">
        <v>9.9999999999999995E-7</v>
      </c>
      <c r="G104" s="45">
        <v>9.9999999999999995E-7</v>
      </c>
      <c r="H104" s="45">
        <v>9.9999999999999995E-7</v>
      </c>
      <c r="I104" s="45">
        <v>9.9999999999999995E-7</v>
      </c>
      <c r="J104" s="45">
        <v>9.9999999999999995E-7</v>
      </c>
      <c r="K104" s="45">
        <v>9.9999999999999995E-7</v>
      </c>
      <c r="L104" s="45">
        <v>9.9999999999999995E-7</v>
      </c>
      <c r="M104" s="45">
        <v>9.9999999999999995E-7</v>
      </c>
      <c r="N104" s="45">
        <v>9.9999999999999995E-7</v>
      </c>
      <c r="O104" s="45">
        <v>9.9999999999999995E-7</v>
      </c>
      <c r="P104" s="45">
        <v>9.9999999999999995E-7</v>
      </c>
      <c r="Q104" s="45">
        <v>9.7E-5</v>
      </c>
      <c r="R104" s="45">
        <v>9.7E-5</v>
      </c>
      <c r="S104" s="45">
        <v>9.7E-5</v>
      </c>
      <c r="T104" s="45">
        <v>9.7E-5</v>
      </c>
      <c r="U104" s="45">
        <v>9.7E-5</v>
      </c>
      <c r="V104" s="45">
        <v>9.7E-5</v>
      </c>
      <c r="W104" s="45">
        <v>9.7E-5</v>
      </c>
      <c r="X104" s="45">
        <v>9.7E-5</v>
      </c>
      <c r="Y104" s="45">
        <v>9.7E-5</v>
      </c>
      <c r="Z104" s="45">
        <v>9.7E-5</v>
      </c>
      <c r="AA104" s="45">
        <v>9.7E-5</v>
      </c>
      <c r="AB104" s="45">
        <v>9.7E-5</v>
      </c>
      <c r="AC104" s="45">
        <v>9.7E-5</v>
      </c>
      <c r="AD104" s="45">
        <v>9.7E-5</v>
      </c>
      <c r="AE104" s="45">
        <v>9.7E-5</v>
      </c>
      <c r="AF104" s="45">
        <v>9.7E-5</v>
      </c>
      <c r="AG104" s="45">
        <v>9.7E-5</v>
      </c>
      <c r="AH104" s="45">
        <v>9.7E-5</v>
      </c>
      <c r="AI104" s="45">
        <v>9.7E-5</v>
      </c>
      <c r="AJ104" s="45">
        <v>9.7E-5</v>
      </c>
      <c r="AK104" s="45">
        <v>9.7E-5</v>
      </c>
      <c r="AL104" s="45">
        <v>9.7E-5</v>
      </c>
      <c r="AM104" s="45">
        <v>9.7E-5</v>
      </c>
      <c r="AN104" s="45">
        <v>9.7E-5</v>
      </c>
      <c r="AO104" s="45">
        <v>9.7E-5</v>
      </c>
      <c r="AP104" s="45">
        <v>3.0600000000000001E-4</v>
      </c>
      <c r="AQ104" s="45">
        <v>3.0600000000000001E-4</v>
      </c>
      <c r="AR104" s="45">
        <v>3.0600000000000001E-4</v>
      </c>
      <c r="AS104" s="45">
        <v>3.0600000000000001E-4</v>
      </c>
      <c r="AT104" s="45">
        <v>3.0600000000000001E-4</v>
      </c>
      <c r="AU104" s="45">
        <v>4.3300000000000001E-4</v>
      </c>
      <c r="AV104" s="45">
        <v>4.3300000000000001E-4</v>
      </c>
      <c r="AW104" s="45">
        <v>4.3300000000000001E-4</v>
      </c>
      <c r="AX104" s="45">
        <v>4.3300000000000001E-4</v>
      </c>
      <c r="AY104" s="45">
        <v>4.3300000000000001E-4</v>
      </c>
      <c r="AZ104" s="45">
        <v>6.1600000000000001E-4</v>
      </c>
      <c r="BA104" s="45">
        <v>6.1600000000000001E-4</v>
      </c>
      <c r="BB104" s="45">
        <v>6.1600000000000001E-4</v>
      </c>
      <c r="BC104" s="45">
        <v>6.1600000000000001E-4</v>
      </c>
      <c r="BD104" s="45">
        <v>6.1600000000000001E-4</v>
      </c>
      <c r="BE104" s="45">
        <v>7.9299999999999998E-4</v>
      </c>
      <c r="BF104" s="45">
        <v>7.9299999999999998E-4</v>
      </c>
      <c r="BG104" s="45">
        <v>7.9299999999999998E-4</v>
      </c>
      <c r="BH104" s="45">
        <v>7.9299999999999998E-4</v>
      </c>
      <c r="BI104" s="45">
        <v>7.9299999999999998E-4</v>
      </c>
      <c r="BJ104" s="45">
        <v>9.4899999999999997E-4</v>
      </c>
      <c r="BK104" s="45">
        <v>9.4899999999999997E-4</v>
      </c>
      <c r="BL104" s="45">
        <v>9.4899999999999997E-4</v>
      </c>
      <c r="BM104" s="45">
        <v>9.4899999999999997E-4</v>
      </c>
      <c r="BN104" s="45">
        <v>9.4899999999999997E-4</v>
      </c>
      <c r="BO104" s="45">
        <v>1.1969999999999999E-3</v>
      </c>
      <c r="BP104" s="45">
        <v>1.1969999999999999E-3</v>
      </c>
      <c r="BQ104" s="45">
        <v>1.1969999999999999E-3</v>
      </c>
      <c r="BR104" s="45">
        <v>1.1969999999999999E-3</v>
      </c>
      <c r="BS104" s="45">
        <v>1.1969999999999999E-3</v>
      </c>
      <c r="BT104" s="45">
        <v>1.2390000000000001E-3</v>
      </c>
      <c r="BU104" s="45">
        <v>1.2390000000000001E-3</v>
      </c>
      <c r="BV104" s="45">
        <v>1.2390000000000001E-3</v>
      </c>
      <c r="BW104" s="45">
        <v>1.2390000000000001E-3</v>
      </c>
      <c r="BX104" s="45">
        <v>1.2390000000000001E-3</v>
      </c>
      <c r="BY104" s="45">
        <v>1.3029999999999999E-3</v>
      </c>
      <c r="BZ104" s="45">
        <v>1.3029999999999999E-3</v>
      </c>
      <c r="CA104" s="45">
        <v>1.3029999999999999E-3</v>
      </c>
      <c r="CB104" s="45">
        <v>1.3029999999999999E-3</v>
      </c>
      <c r="CC104" s="45">
        <v>1.3029999999999999E-3</v>
      </c>
      <c r="CD104" s="45">
        <v>1.3029999999999999E-3</v>
      </c>
      <c r="CE104" s="45">
        <v>1.3029999999999999E-3</v>
      </c>
      <c r="CF104" s="45">
        <v>1.3029999999999999E-3</v>
      </c>
      <c r="CG104" s="45">
        <v>1.3029999999999999E-3</v>
      </c>
      <c r="CH104" s="45">
        <v>1.3029999999999999E-3</v>
      </c>
      <c r="CI104" s="45">
        <v>1.3029999999999999E-3</v>
      </c>
      <c r="CJ104" s="45">
        <v>1.3029999999999999E-3</v>
      </c>
      <c r="CK104" s="45">
        <v>1.3029999999999999E-3</v>
      </c>
      <c r="CL104" s="45">
        <v>1.3029999999999999E-3</v>
      </c>
      <c r="CM104" s="45">
        <v>1.3029999999999999E-3</v>
      </c>
      <c r="CN104" s="45">
        <v>1.3029999999999999E-3</v>
      </c>
      <c r="CO104" s="45">
        <v>1.3029999999999999E-3</v>
      </c>
      <c r="CP104" s="45">
        <v>1.3029999999999999E-3</v>
      </c>
      <c r="CQ104" s="45">
        <v>1.3029999999999999E-3</v>
      </c>
      <c r="CR104" s="45">
        <v>1.3029999999999999E-3</v>
      </c>
      <c r="CS104" s="45">
        <v>1.3029999999999999E-3</v>
      </c>
      <c r="CT104" s="45">
        <v>1.3029999999999999E-3</v>
      </c>
      <c r="CU104" s="45">
        <v>1.3029999999999999E-3</v>
      </c>
      <c r="CV104" s="45">
        <v>1.3029999999999999E-3</v>
      </c>
      <c r="CW104" s="45">
        <v>1.3029999999999999E-3</v>
      </c>
      <c r="CX104" s="45">
        <v>1.3029999999999999E-3</v>
      </c>
    </row>
    <row r="105" spans="1:102" ht="14.25" customHeight="1" x14ac:dyDescent="0.3">
      <c r="A105" s="45" t="s">
        <v>328</v>
      </c>
      <c r="B105" s="45">
        <v>0</v>
      </c>
      <c r="C105" s="45">
        <v>0</v>
      </c>
      <c r="D105" s="45">
        <v>0</v>
      </c>
      <c r="E105" s="45">
        <v>0</v>
      </c>
      <c r="F105" s="45">
        <v>0</v>
      </c>
      <c r="G105" s="45">
        <v>0</v>
      </c>
      <c r="H105" s="45">
        <v>0</v>
      </c>
      <c r="I105" s="45">
        <v>0</v>
      </c>
      <c r="J105" s="45">
        <v>0</v>
      </c>
      <c r="K105" s="45">
        <v>0</v>
      </c>
      <c r="L105" s="45">
        <v>0</v>
      </c>
      <c r="M105" s="45">
        <v>0</v>
      </c>
      <c r="N105" s="45">
        <v>0</v>
      </c>
      <c r="O105" s="45">
        <v>0</v>
      </c>
      <c r="P105" s="45">
        <v>0</v>
      </c>
      <c r="Q105" s="45">
        <v>2.1499999999999999E-4</v>
      </c>
      <c r="R105" s="45">
        <v>2.1499999999999999E-4</v>
      </c>
      <c r="S105" s="45">
        <v>2.1499999999999999E-4</v>
      </c>
      <c r="T105" s="45">
        <v>2.1499999999999999E-4</v>
      </c>
      <c r="U105" s="45">
        <v>2.1499999999999999E-4</v>
      </c>
      <c r="V105" s="45">
        <v>2.1499999999999999E-4</v>
      </c>
      <c r="W105" s="45">
        <v>2.1499999999999999E-4</v>
      </c>
      <c r="X105" s="45">
        <v>2.1499999999999999E-4</v>
      </c>
      <c r="Y105" s="45">
        <v>2.1499999999999999E-4</v>
      </c>
      <c r="Z105" s="45">
        <v>2.1499999999999999E-4</v>
      </c>
      <c r="AA105" s="45">
        <v>2.1499999999999999E-4</v>
      </c>
      <c r="AB105" s="45">
        <v>2.1499999999999999E-4</v>
      </c>
      <c r="AC105" s="45">
        <v>2.1499999999999999E-4</v>
      </c>
      <c r="AD105" s="45">
        <v>2.1499999999999999E-4</v>
      </c>
      <c r="AE105" s="45">
        <v>2.1499999999999999E-4</v>
      </c>
      <c r="AF105" s="45">
        <v>2.1499999999999999E-4</v>
      </c>
      <c r="AG105" s="45">
        <v>2.1499999999999999E-4</v>
      </c>
      <c r="AH105" s="45">
        <v>2.1499999999999999E-4</v>
      </c>
      <c r="AI105" s="45">
        <v>2.1499999999999999E-4</v>
      </c>
      <c r="AJ105" s="45">
        <v>2.1499999999999999E-4</v>
      </c>
      <c r="AK105" s="45">
        <v>2.1499999999999999E-4</v>
      </c>
      <c r="AL105" s="45">
        <v>2.1499999999999999E-4</v>
      </c>
      <c r="AM105" s="45">
        <v>2.1499999999999999E-4</v>
      </c>
      <c r="AN105" s="45">
        <v>2.1499999999999999E-4</v>
      </c>
      <c r="AO105" s="45">
        <v>2.1499999999999999E-4</v>
      </c>
      <c r="AP105" s="45">
        <v>8.1800000000000004E-4</v>
      </c>
      <c r="AQ105" s="45">
        <v>8.1800000000000004E-4</v>
      </c>
      <c r="AR105" s="45">
        <v>8.1800000000000004E-4</v>
      </c>
      <c r="AS105" s="45">
        <v>8.1800000000000004E-4</v>
      </c>
      <c r="AT105" s="45">
        <v>8.1800000000000004E-4</v>
      </c>
      <c r="AU105" s="45">
        <v>1.0529999999999999E-3</v>
      </c>
      <c r="AV105" s="45">
        <v>1.0529999999999999E-3</v>
      </c>
      <c r="AW105" s="45">
        <v>1.0529999999999999E-3</v>
      </c>
      <c r="AX105" s="45">
        <v>1.0529999999999999E-3</v>
      </c>
      <c r="AY105" s="45">
        <v>1.0529999999999999E-3</v>
      </c>
      <c r="AZ105" s="45">
        <v>1.2570000000000001E-3</v>
      </c>
      <c r="BA105" s="45">
        <v>1.2570000000000001E-3</v>
      </c>
      <c r="BB105" s="45">
        <v>1.2570000000000001E-3</v>
      </c>
      <c r="BC105" s="45">
        <v>1.2570000000000001E-3</v>
      </c>
      <c r="BD105" s="45">
        <v>1.2570000000000001E-3</v>
      </c>
      <c r="BE105" s="45">
        <v>1.4239999999999999E-3</v>
      </c>
      <c r="BF105" s="45">
        <v>1.4239999999999999E-3</v>
      </c>
      <c r="BG105" s="45">
        <v>1.4239999999999999E-3</v>
      </c>
      <c r="BH105" s="45">
        <v>1.4239999999999999E-3</v>
      </c>
      <c r="BI105" s="45">
        <v>1.4239999999999999E-3</v>
      </c>
      <c r="BJ105" s="45">
        <v>1.5659999999999999E-3</v>
      </c>
      <c r="BK105" s="45">
        <v>1.5659999999999999E-3</v>
      </c>
      <c r="BL105" s="45">
        <v>1.5659999999999999E-3</v>
      </c>
      <c r="BM105" s="45">
        <v>1.5659999999999999E-3</v>
      </c>
      <c r="BN105" s="45">
        <v>1.5659999999999999E-3</v>
      </c>
      <c r="BO105" s="45">
        <v>1.691E-3</v>
      </c>
      <c r="BP105" s="45">
        <v>1.691E-3</v>
      </c>
      <c r="BQ105" s="45">
        <v>1.691E-3</v>
      </c>
      <c r="BR105" s="45">
        <v>1.691E-3</v>
      </c>
      <c r="BS105" s="45">
        <v>1.691E-3</v>
      </c>
      <c r="BT105" s="45">
        <v>1.789E-3</v>
      </c>
      <c r="BU105" s="45">
        <v>1.789E-3</v>
      </c>
      <c r="BV105" s="45">
        <v>1.789E-3</v>
      </c>
      <c r="BW105" s="45">
        <v>1.789E-3</v>
      </c>
      <c r="BX105" s="45">
        <v>1.789E-3</v>
      </c>
      <c r="BY105" s="45">
        <v>1.8760000000000001E-3</v>
      </c>
      <c r="BZ105" s="45">
        <v>1.8760000000000001E-3</v>
      </c>
      <c r="CA105" s="45">
        <v>1.8760000000000001E-3</v>
      </c>
      <c r="CB105" s="45">
        <v>1.8760000000000001E-3</v>
      </c>
      <c r="CC105" s="45">
        <v>1.8760000000000001E-3</v>
      </c>
      <c r="CD105" s="45">
        <v>1.8760000000000001E-3</v>
      </c>
      <c r="CE105" s="45">
        <v>1.8760000000000001E-3</v>
      </c>
      <c r="CF105" s="45">
        <v>1.8760000000000001E-3</v>
      </c>
      <c r="CG105" s="45">
        <v>1.8760000000000001E-3</v>
      </c>
      <c r="CH105" s="45">
        <v>1.8760000000000001E-3</v>
      </c>
      <c r="CI105" s="45">
        <v>1.8760000000000001E-3</v>
      </c>
      <c r="CJ105" s="45">
        <v>1.8760000000000001E-3</v>
      </c>
      <c r="CK105" s="45">
        <v>1.8760000000000001E-3</v>
      </c>
      <c r="CL105" s="45">
        <v>1.8760000000000001E-3</v>
      </c>
      <c r="CM105" s="45">
        <v>1.8760000000000001E-3</v>
      </c>
      <c r="CN105" s="45">
        <v>1.8760000000000001E-3</v>
      </c>
      <c r="CO105" s="45">
        <v>1.8760000000000001E-3</v>
      </c>
      <c r="CP105" s="45">
        <v>1.8760000000000001E-3</v>
      </c>
      <c r="CQ105" s="45">
        <v>1.8760000000000001E-3</v>
      </c>
      <c r="CR105" s="45">
        <v>1.8760000000000001E-3</v>
      </c>
      <c r="CS105" s="45">
        <v>1.8760000000000001E-3</v>
      </c>
      <c r="CT105" s="45">
        <v>1.8760000000000001E-3</v>
      </c>
      <c r="CU105" s="45">
        <v>1.8760000000000001E-3</v>
      </c>
      <c r="CV105" s="45">
        <v>1.8760000000000001E-3</v>
      </c>
      <c r="CW105" s="45">
        <v>1.8760000000000001E-3</v>
      </c>
      <c r="CX105" s="45">
        <v>1.8760000000000001E-3</v>
      </c>
    </row>
    <row r="106" spans="1:102" ht="14.25" customHeight="1" x14ac:dyDescent="0.3">
      <c r="A106" s="45" t="s">
        <v>330</v>
      </c>
      <c r="B106" s="45">
        <v>0</v>
      </c>
      <c r="C106" s="45">
        <v>0</v>
      </c>
      <c r="D106" s="45">
        <v>0</v>
      </c>
      <c r="E106" s="45">
        <v>0</v>
      </c>
      <c r="F106" s="45">
        <v>0</v>
      </c>
      <c r="G106" s="45">
        <v>0</v>
      </c>
      <c r="H106" s="45">
        <v>0</v>
      </c>
      <c r="I106" s="45">
        <v>0</v>
      </c>
      <c r="J106" s="45">
        <v>0</v>
      </c>
      <c r="K106" s="45">
        <v>0</v>
      </c>
      <c r="L106" s="45">
        <v>0</v>
      </c>
      <c r="M106" s="45">
        <v>0</v>
      </c>
      <c r="N106" s="45">
        <v>0</v>
      </c>
      <c r="O106" s="45">
        <v>0</v>
      </c>
      <c r="P106" s="45">
        <v>0</v>
      </c>
      <c r="Q106" s="45">
        <v>7.9999999999999996E-6</v>
      </c>
      <c r="R106" s="45">
        <v>7.9999999999999996E-6</v>
      </c>
      <c r="S106" s="45">
        <v>7.9999999999999996E-6</v>
      </c>
      <c r="T106" s="45">
        <v>7.9999999999999996E-6</v>
      </c>
      <c r="U106" s="45">
        <v>7.9999999999999996E-6</v>
      </c>
      <c r="V106" s="45">
        <v>7.9999999999999996E-6</v>
      </c>
      <c r="W106" s="45">
        <v>7.9999999999999996E-6</v>
      </c>
      <c r="X106" s="45">
        <v>7.9999999999999996E-6</v>
      </c>
      <c r="Y106" s="45">
        <v>7.9999999999999996E-6</v>
      </c>
      <c r="Z106" s="45">
        <v>7.9999999999999996E-6</v>
      </c>
      <c r="AA106" s="45">
        <v>7.9999999999999996E-6</v>
      </c>
      <c r="AB106" s="45">
        <v>7.9999999999999996E-6</v>
      </c>
      <c r="AC106" s="45">
        <v>7.9999999999999996E-6</v>
      </c>
      <c r="AD106" s="45">
        <v>7.9999999999999996E-6</v>
      </c>
      <c r="AE106" s="45">
        <v>7.9999999999999996E-6</v>
      </c>
      <c r="AF106" s="45">
        <v>7.9999999999999996E-6</v>
      </c>
      <c r="AG106" s="45">
        <v>7.9999999999999996E-6</v>
      </c>
      <c r="AH106" s="45">
        <v>7.9999999999999996E-6</v>
      </c>
      <c r="AI106" s="45">
        <v>7.9999999999999996E-6</v>
      </c>
      <c r="AJ106" s="45">
        <v>7.9999999999999996E-6</v>
      </c>
      <c r="AK106" s="45">
        <v>7.9999999999999996E-6</v>
      </c>
      <c r="AL106" s="45">
        <v>7.9999999999999996E-6</v>
      </c>
      <c r="AM106" s="45">
        <v>7.9999999999999996E-6</v>
      </c>
      <c r="AN106" s="45">
        <v>7.9999999999999996E-6</v>
      </c>
      <c r="AO106" s="45">
        <v>7.9999999999999996E-6</v>
      </c>
      <c r="AP106" s="45">
        <v>5.5000000000000002E-5</v>
      </c>
      <c r="AQ106" s="45">
        <v>5.5000000000000002E-5</v>
      </c>
      <c r="AR106" s="45">
        <v>5.5000000000000002E-5</v>
      </c>
      <c r="AS106" s="45">
        <v>5.5000000000000002E-5</v>
      </c>
      <c r="AT106" s="45">
        <v>5.5000000000000002E-5</v>
      </c>
      <c r="AU106" s="45">
        <v>8.7999999999999998E-5</v>
      </c>
      <c r="AV106" s="45">
        <v>8.7999999999999998E-5</v>
      </c>
      <c r="AW106" s="45">
        <v>8.7999999999999998E-5</v>
      </c>
      <c r="AX106" s="45">
        <v>8.7999999999999998E-5</v>
      </c>
      <c r="AY106" s="45">
        <v>8.7999999999999998E-5</v>
      </c>
      <c r="AZ106" s="45">
        <v>1.1900000000000001E-4</v>
      </c>
      <c r="BA106" s="45">
        <v>1.1900000000000001E-4</v>
      </c>
      <c r="BB106" s="45">
        <v>1.1900000000000001E-4</v>
      </c>
      <c r="BC106" s="45">
        <v>1.1900000000000001E-4</v>
      </c>
      <c r="BD106" s="45">
        <v>1.1900000000000001E-4</v>
      </c>
      <c r="BE106" s="45">
        <v>1.44E-4</v>
      </c>
      <c r="BF106" s="45">
        <v>1.44E-4</v>
      </c>
      <c r="BG106" s="45">
        <v>1.44E-4</v>
      </c>
      <c r="BH106" s="45">
        <v>1.44E-4</v>
      </c>
      <c r="BI106" s="45">
        <v>1.44E-4</v>
      </c>
      <c r="BJ106" s="45">
        <v>1.7100000000000001E-4</v>
      </c>
      <c r="BK106" s="45">
        <v>1.7100000000000001E-4</v>
      </c>
      <c r="BL106" s="45">
        <v>1.7100000000000001E-4</v>
      </c>
      <c r="BM106" s="45">
        <v>1.7100000000000001E-4</v>
      </c>
      <c r="BN106" s="45">
        <v>1.7100000000000001E-4</v>
      </c>
      <c r="BO106" s="45">
        <v>2.03E-4</v>
      </c>
      <c r="BP106" s="45">
        <v>2.03E-4</v>
      </c>
      <c r="BQ106" s="45">
        <v>2.03E-4</v>
      </c>
      <c r="BR106" s="45">
        <v>2.03E-4</v>
      </c>
      <c r="BS106" s="45">
        <v>2.03E-4</v>
      </c>
      <c r="BT106" s="45">
        <v>2.43E-4</v>
      </c>
      <c r="BU106" s="45">
        <v>2.43E-4</v>
      </c>
      <c r="BV106" s="45">
        <v>2.43E-4</v>
      </c>
      <c r="BW106" s="45">
        <v>2.43E-4</v>
      </c>
      <c r="BX106" s="45">
        <v>2.43E-4</v>
      </c>
      <c r="BY106" s="45">
        <v>2.8899999999999998E-4</v>
      </c>
      <c r="BZ106" s="45">
        <v>2.8899999999999998E-4</v>
      </c>
      <c r="CA106" s="45">
        <v>2.8899999999999998E-4</v>
      </c>
      <c r="CB106" s="45">
        <v>2.8899999999999998E-4</v>
      </c>
      <c r="CC106" s="45">
        <v>2.8899999999999998E-4</v>
      </c>
      <c r="CD106" s="45">
        <v>2.8899999999999998E-4</v>
      </c>
      <c r="CE106" s="45">
        <v>2.8899999999999998E-4</v>
      </c>
      <c r="CF106" s="45">
        <v>2.8899999999999998E-4</v>
      </c>
      <c r="CG106" s="45">
        <v>2.8899999999999998E-4</v>
      </c>
      <c r="CH106" s="45">
        <v>2.8899999999999998E-4</v>
      </c>
      <c r="CI106" s="45">
        <v>2.8899999999999998E-4</v>
      </c>
      <c r="CJ106" s="45">
        <v>2.8899999999999998E-4</v>
      </c>
      <c r="CK106" s="45">
        <v>2.8899999999999998E-4</v>
      </c>
      <c r="CL106" s="45">
        <v>2.8899999999999998E-4</v>
      </c>
      <c r="CM106" s="45">
        <v>2.8899999999999998E-4</v>
      </c>
      <c r="CN106" s="45">
        <v>2.8899999999999998E-4</v>
      </c>
      <c r="CO106" s="45">
        <v>2.8899999999999998E-4</v>
      </c>
      <c r="CP106" s="45">
        <v>2.8899999999999998E-4</v>
      </c>
      <c r="CQ106" s="45">
        <v>2.8899999999999998E-4</v>
      </c>
      <c r="CR106" s="45">
        <v>2.8899999999999998E-4</v>
      </c>
      <c r="CS106" s="45">
        <v>2.8899999999999998E-4</v>
      </c>
      <c r="CT106" s="45">
        <v>2.8899999999999998E-4</v>
      </c>
      <c r="CU106" s="45">
        <v>2.8899999999999998E-4</v>
      </c>
      <c r="CV106" s="45">
        <v>2.8899999999999998E-4</v>
      </c>
      <c r="CW106" s="45">
        <v>2.8899999999999998E-4</v>
      </c>
      <c r="CX106" s="45">
        <v>2.8899999999999998E-4</v>
      </c>
    </row>
    <row r="107" spans="1:102" ht="14.25" customHeight="1" x14ac:dyDescent="0.3">
      <c r="A107" s="45" t="s">
        <v>332</v>
      </c>
      <c r="B107" s="45">
        <v>0</v>
      </c>
      <c r="C107" s="45">
        <v>0</v>
      </c>
      <c r="D107" s="45">
        <v>0</v>
      </c>
      <c r="E107" s="45">
        <v>0</v>
      </c>
      <c r="F107" s="45">
        <v>0</v>
      </c>
      <c r="G107" s="45">
        <v>0</v>
      </c>
      <c r="H107" s="45">
        <v>0</v>
      </c>
      <c r="I107" s="45">
        <v>0</v>
      </c>
      <c r="J107" s="45">
        <v>0</v>
      </c>
      <c r="K107" s="45">
        <v>0</v>
      </c>
      <c r="L107" s="45">
        <v>0</v>
      </c>
      <c r="M107" s="45">
        <v>0</v>
      </c>
      <c r="N107" s="45">
        <v>0</v>
      </c>
      <c r="O107" s="45">
        <v>0</v>
      </c>
      <c r="P107" s="45">
        <v>0</v>
      </c>
      <c r="Q107" s="45">
        <v>0</v>
      </c>
      <c r="R107" s="45">
        <v>0</v>
      </c>
      <c r="S107" s="45">
        <v>0</v>
      </c>
      <c r="T107" s="45">
        <v>0</v>
      </c>
      <c r="U107" s="45">
        <v>0</v>
      </c>
      <c r="V107" s="45">
        <v>0</v>
      </c>
      <c r="W107" s="45">
        <v>0</v>
      </c>
      <c r="X107" s="45">
        <v>0</v>
      </c>
      <c r="Y107" s="45">
        <v>0</v>
      </c>
      <c r="Z107" s="45">
        <v>0</v>
      </c>
      <c r="AA107" s="45">
        <v>0</v>
      </c>
      <c r="AB107" s="45">
        <v>0</v>
      </c>
      <c r="AC107" s="45">
        <v>0</v>
      </c>
      <c r="AD107" s="45">
        <v>0</v>
      </c>
      <c r="AE107" s="45">
        <v>0</v>
      </c>
      <c r="AF107" s="45">
        <v>0</v>
      </c>
      <c r="AG107" s="45">
        <v>0</v>
      </c>
      <c r="AH107" s="45">
        <v>0</v>
      </c>
      <c r="AI107" s="45">
        <v>0</v>
      </c>
      <c r="AJ107" s="45">
        <v>0</v>
      </c>
      <c r="AK107" s="45">
        <v>0</v>
      </c>
      <c r="AL107" s="45">
        <v>0</v>
      </c>
      <c r="AM107" s="45">
        <v>0</v>
      </c>
      <c r="AN107" s="45">
        <v>0</v>
      </c>
      <c r="AO107" s="45">
        <v>0</v>
      </c>
      <c r="AP107" s="45">
        <v>0</v>
      </c>
      <c r="AQ107" s="45">
        <v>0</v>
      </c>
      <c r="AR107" s="45">
        <v>0</v>
      </c>
      <c r="AS107" s="45">
        <v>0</v>
      </c>
      <c r="AT107" s="45">
        <v>0</v>
      </c>
      <c r="AU107" s="45">
        <v>1.18E-4</v>
      </c>
      <c r="AV107" s="45">
        <v>1.18E-4</v>
      </c>
      <c r="AW107" s="45">
        <v>1.18E-4</v>
      </c>
      <c r="AX107" s="45">
        <v>1.18E-4</v>
      </c>
      <c r="AY107" s="45">
        <v>1.18E-4</v>
      </c>
      <c r="AZ107" s="45">
        <v>1.44E-4</v>
      </c>
      <c r="BA107" s="45">
        <v>1.44E-4</v>
      </c>
      <c r="BB107" s="45">
        <v>1.44E-4</v>
      </c>
      <c r="BC107" s="45">
        <v>1.44E-4</v>
      </c>
      <c r="BD107" s="45">
        <v>1.44E-4</v>
      </c>
      <c r="BE107" s="45">
        <v>0</v>
      </c>
      <c r="BF107" s="45">
        <v>0</v>
      </c>
      <c r="BG107" s="45">
        <v>0</v>
      </c>
      <c r="BH107" s="45">
        <v>0</v>
      </c>
      <c r="BI107" s="45">
        <v>0</v>
      </c>
      <c r="BJ107" s="45">
        <v>3.6000000000000002E-4</v>
      </c>
      <c r="BK107" s="45">
        <v>3.6000000000000002E-4</v>
      </c>
      <c r="BL107" s="45">
        <v>3.6000000000000002E-4</v>
      </c>
      <c r="BM107" s="45">
        <v>3.6000000000000002E-4</v>
      </c>
      <c r="BN107" s="45">
        <v>3.6000000000000002E-4</v>
      </c>
      <c r="BO107" s="45">
        <v>3.7199999999999999E-4</v>
      </c>
      <c r="BP107" s="45">
        <v>3.7199999999999999E-4</v>
      </c>
      <c r="BQ107" s="45">
        <v>3.7199999999999999E-4</v>
      </c>
      <c r="BR107" s="45">
        <v>3.7199999999999999E-4</v>
      </c>
      <c r="BS107" s="45">
        <v>3.7199999999999999E-4</v>
      </c>
      <c r="BT107" s="45">
        <v>3.7800000000000003E-4</v>
      </c>
      <c r="BU107" s="45">
        <v>3.7800000000000003E-4</v>
      </c>
      <c r="BV107" s="45">
        <v>3.7800000000000003E-4</v>
      </c>
      <c r="BW107" s="45">
        <v>3.7800000000000003E-4</v>
      </c>
      <c r="BX107" s="45">
        <v>3.7800000000000003E-4</v>
      </c>
      <c r="BY107" s="45">
        <v>3.7199999999999999E-4</v>
      </c>
      <c r="BZ107" s="45">
        <v>3.7199999999999999E-4</v>
      </c>
      <c r="CA107" s="45">
        <v>3.7199999999999999E-4</v>
      </c>
      <c r="CB107" s="45">
        <v>3.7199999999999999E-4</v>
      </c>
      <c r="CC107" s="45">
        <v>3.7199999999999999E-4</v>
      </c>
      <c r="CD107" s="45">
        <v>3.7199999999999999E-4</v>
      </c>
      <c r="CE107" s="45">
        <v>3.7199999999999999E-4</v>
      </c>
      <c r="CF107" s="45">
        <v>3.7199999999999999E-4</v>
      </c>
      <c r="CG107" s="45">
        <v>3.7199999999999999E-4</v>
      </c>
      <c r="CH107" s="45">
        <v>3.7199999999999999E-4</v>
      </c>
      <c r="CI107" s="45">
        <v>3.7199999999999999E-4</v>
      </c>
      <c r="CJ107" s="45">
        <v>3.7199999999999999E-4</v>
      </c>
      <c r="CK107" s="45">
        <v>3.7199999999999999E-4</v>
      </c>
      <c r="CL107" s="45">
        <v>3.7199999999999999E-4</v>
      </c>
      <c r="CM107" s="45">
        <v>3.7199999999999999E-4</v>
      </c>
      <c r="CN107" s="45">
        <v>3.7199999999999999E-4</v>
      </c>
      <c r="CO107" s="45">
        <v>3.7199999999999999E-4</v>
      </c>
      <c r="CP107" s="45">
        <v>3.7199999999999999E-4</v>
      </c>
      <c r="CQ107" s="45">
        <v>3.7199999999999999E-4</v>
      </c>
      <c r="CR107" s="45">
        <v>3.7199999999999999E-4</v>
      </c>
      <c r="CS107" s="45">
        <v>3.7199999999999999E-4</v>
      </c>
      <c r="CT107" s="45">
        <v>3.7199999999999999E-4</v>
      </c>
      <c r="CU107" s="45">
        <v>3.7199999999999999E-4</v>
      </c>
      <c r="CV107" s="45">
        <v>3.7199999999999999E-4</v>
      </c>
      <c r="CW107" s="45">
        <v>3.7199999999999999E-4</v>
      </c>
      <c r="CX107" s="45">
        <v>3.7199999999999999E-4</v>
      </c>
    </row>
    <row r="108" spans="1:102" ht="14.25" customHeight="1" x14ac:dyDescent="0.3">
      <c r="A108" s="45" t="s">
        <v>334</v>
      </c>
      <c r="B108" s="45">
        <v>0</v>
      </c>
      <c r="C108" s="45">
        <v>0</v>
      </c>
      <c r="D108" s="45">
        <v>0</v>
      </c>
      <c r="E108" s="45">
        <v>0</v>
      </c>
      <c r="F108" s="45">
        <v>0</v>
      </c>
      <c r="G108" s="45">
        <v>0</v>
      </c>
      <c r="H108" s="45">
        <v>0</v>
      </c>
      <c r="I108" s="45">
        <v>0</v>
      </c>
      <c r="J108" s="45">
        <v>0</v>
      </c>
      <c r="K108" s="45">
        <v>0</v>
      </c>
      <c r="L108" s="45">
        <v>0</v>
      </c>
      <c r="M108" s="45">
        <v>0</v>
      </c>
      <c r="N108" s="45">
        <v>0</v>
      </c>
      <c r="O108" s="45">
        <v>0</v>
      </c>
      <c r="P108" s="45">
        <v>0</v>
      </c>
      <c r="Q108" s="45">
        <v>5.1E-5</v>
      </c>
      <c r="R108" s="45">
        <v>5.1E-5</v>
      </c>
      <c r="S108" s="45">
        <v>5.1E-5</v>
      </c>
      <c r="T108" s="45">
        <v>5.1E-5</v>
      </c>
      <c r="U108" s="45">
        <v>5.1E-5</v>
      </c>
      <c r="V108" s="45">
        <v>5.1E-5</v>
      </c>
      <c r="W108" s="45">
        <v>5.1E-5</v>
      </c>
      <c r="X108" s="45">
        <v>5.1E-5</v>
      </c>
      <c r="Y108" s="45">
        <v>5.1E-5</v>
      </c>
      <c r="Z108" s="45">
        <v>5.1E-5</v>
      </c>
      <c r="AA108" s="45">
        <v>5.1E-5</v>
      </c>
      <c r="AB108" s="45">
        <v>5.1E-5</v>
      </c>
      <c r="AC108" s="45">
        <v>5.1E-5</v>
      </c>
      <c r="AD108" s="45">
        <v>5.1E-5</v>
      </c>
      <c r="AE108" s="45">
        <v>5.1E-5</v>
      </c>
      <c r="AF108" s="45">
        <v>5.1E-5</v>
      </c>
      <c r="AG108" s="45">
        <v>5.1E-5</v>
      </c>
      <c r="AH108" s="45">
        <v>5.1E-5</v>
      </c>
      <c r="AI108" s="45">
        <v>5.1E-5</v>
      </c>
      <c r="AJ108" s="45">
        <v>5.1E-5</v>
      </c>
      <c r="AK108" s="45">
        <v>5.1E-5</v>
      </c>
      <c r="AL108" s="45">
        <v>5.1E-5</v>
      </c>
      <c r="AM108" s="45">
        <v>5.1E-5</v>
      </c>
      <c r="AN108" s="45">
        <v>5.1E-5</v>
      </c>
      <c r="AO108" s="45">
        <v>5.1E-5</v>
      </c>
      <c r="AP108" s="45">
        <v>3.8099999999999999E-4</v>
      </c>
      <c r="AQ108" s="45">
        <v>3.8099999999999999E-4</v>
      </c>
      <c r="AR108" s="45">
        <v>3.8099999999999999E-4</v>
      </c>
      <c r="AS108" s="45">
        <v>3.8099999999999999E-4</v>
      </c>
      <c r="AT108" s="45">
        <v>3.8099999999999999E-4</v>
      </c>
      <c r="AU108" s="45">
        <v>6.2600000000000004E-4</v>
      </c>
      <c r="AV108" s="45">
        <v>6.2600000000000004E-4</v>
      </c>
      <c r="AW108" s="45">
        <v>6.2600000000000004E-4</v>
      </c>
      <c r="AX108" s="45">
        <v>6.2600000000000004E-4</v>
      </c>
      <c r="AY108" s="45">
        <v>6.2600000000000004E-4</v>
      </c>
      <c r="AZ108" s="45">
        <v>8.9099999999999997E-4</v>
      </c>
      <c r="BA108" s="45">
        <v>8.9099999999999997E-4</v>
      </c>
      <c r="BB108" s="45">
        <v>8.9099999999999997E-4</v>
      </c>
      <c r="BC108" s="45">
        <v>8.9099999999999997E-4</v>
      </c>
      <c r="BD108" s="45">
        <v>8.9099999999999997E-4</v>
      </c>
      <c r="BE108" s="45">
        <v>1.142E-3</v>
      </c>
      <c r="BF108" s="45">
        <v>1.142E-3</v>
      </c>
      <c r="BG108" s="45">
        <v>1.142E-3</v>
      </c>
      <c r="BH108" s="45">
        <v>1.142E-3</v>
      </c>
      <c r="BI108" s="45">
        <v>1.142E-3</v>
      </c>
      <c r="BJ108" s="45">
        <v>1.3359999999999999E-3</v>
      </c>
      <c r="BK108" s="45">
        <v>1.3359999999999999E-3</v>
      </c>
      <c r="BL108" s="45">
        <v>1.3359999999999999E-3</v>
      </c>
      <c r="BM108" s="45">
        <v>1.3359999999999999E-3</v>
      </c>
      <c r="BN108" s="45">
        <v>1.3359999999999999E-3</v>
      </c>
      <c r="BO108" s="45">
        <v>1.4239999999999999E-3</v>
      </c>
      <c r="BP108" s="45">
        <v>1.4239999999999999E-3</v>
      </c>
      <c r="BQ108" s="45">
        <v>1.4239999999999999E-3</v>
      </c>
      <c r="BR108" s="45">
        <v>1.4239999999999999E-3</v>
      </c>
      <c r="BS108" s="45">
        <v>1.4239999999999999E-3</v>
      </c>
      <c r="BT108" s="45">
        <v>1.4220000000000001E-3</v>
      </c>
      <c r="BU108" s="45">
        <v>1.4220000000000001E-3</v>
      </c>
      <c r="BV108" s="45">
        <v>1.4220000000000001E-3</v>
      </c>
      <c r="BW108" s="45">
        <v>1.4220000000000001E-3</v>
      </c>
      <c r="BX108" s="45">
        <v>1.4220000000000001E-3</v>
      </c>
      <c r="BY108" s="45">
        <v>1.325E-3</v>
      </c>
      <c r="BZ108" s="45">
        <v>1.325E-3</v>
      </c>
      <c r="CA108" s="45">
        <v>1.325E-3</v>
      </c>
      <c r="CB108" s="45">
        <v>1.325E-3</v>
      </c>
      <c r="CC108" s="45">
        <v>1.325E-3</v>
      </c>
      <c r="CD108" s="45">
        <v>1.325E-3</v>
      </c>
      <c r="CE108" s="45">
        <v>1.325E-3</v>
      </c>
      <c r="CF108" s="45">
        <v>1.325E-3</v>
      </c>
      <c r="CG108" s="45">
        <v>1.325E-3</v>
      </c>
      <c r="CH108" s="45">
        <v>1.325E-3</v>
      </c>
      <c r="CI108" s="45">
        <v>1.325E-3</v>
      </c>
      <c r="CJ108" s="45">
        <v>1.325E-3</v>
      </c>
      <c r="CK108" s="45">
        <v>1.325E-3</v>
      </c>
      <c r="CL108" s="45">
        <v>1.325E-3</v>
      </c>
      <c r="CM108" s="45">
        <v>1.325E-3</v>
      </c>
      <c r="CN108" s="45">
        <v>1.325E-3</v>
      </c>
      <c r="CO108" s="45">
        <v>1.325E-3</v>
      </c>
      <c r="CP108" s="45">
        <v>1.325E-3</v>
      </c>
      <c r="CQ108" s="45">
        <v>1.325E-3</v>
      </c>
      <c r="CR108" s="45">
        <v>1.325E-3</v>
      </c>
      <c r="CS108" s="45">
        <v>1.325E-3</v>
      </c>
      <c r="CT108" s="45">
        <v>1.325E-3</v>
      </c>
      <c r="CU108" s="45">
        <v>1.325E-3</v>
      </c>
      <c r="CV108" s="45">
        <v>1.325E-3</v>
      </c>
      <c r="CW108" s="45">
        <v>1.325E-3</v>
      </c>
      <c r="CX108" s="45">
        <v>1.325E-3</v>
      </c>
    </row>
    <row r="109" spans="1:102" ht="14.25" customHeight="1" x14ac:dyDescent="0.3">
      <c r="A109" s="45" t="s">
        <v>336</v>
      </c>
      <c r="B109" s="45">
        <v>0</v>
      </c>
      <c r="C109" s="45">
        <v>0</v>
      </c>
      <c r="D109" s="45">
        <v>0</v>
      </c>
      <c r="E109" s="45">
        <v>0</v>
      </c>
      <c r="F109" s="45">
        <v>0</v>
      </c>
      <c r="G109" s="45">
        <v>0</v>
      </c>
      <c r="H109" s="45">
        <v>0</v>
      </c>
      <c r="I109" s="45">
        <v>0</v>
      </c>
      <c r="J109" s="45">
        <v>0</v>
      </c>
      <c r="K109" s="45">
        <v>0</v>
      </c>
      <c r="L109" s="45">
        <v>0</v>
      </c>
      <c r="M109" s="45">
        <v>0</v>
      </c>
      <c r="N109" s="45">
        <v>0</v>
      </c>
      <c r="O109" s="45">
        <v>0</v>
      </c>
      <c r="P109" s="45">
        <v>0</v>
      </c>
      <c r="Q109" s="45">
        <v>0</v>
      </c>
      <c r="R109" s="45">
        <v>0</v>
      </c>
      <c r="S109" s="45">
        <v>0</v>
      </c>
      <c r="T109" s="45">
        <v>0</v>
      </c>
      <c r="U109" s="45">
        <v>0</v>
      </c>
      <c r="V109" s="45">
        <v>0</v>
      </c>
      <c r="W109" s="45">
        <v>0</v>
      </c>
      <c r="X109" s="45">
        <v>0</v>
      </c>
      <c r="Y109" s="45">
        <v>0</v>
      </c>
      <c r="Z109" s="45">
        <v>0</v>
      </c>
      <c r="AA109" s="45">
        <v>0</v>
      </c>
      <c r="AB109" s="45">
        <v>0</v>
      </c>
      <c r="AC109" s="45">
        <v>0</v>
      </c>
      <c r="AD109" s="45">
        <v>0</v>
      </c>
      <c r="AE109" s="45">
        <v>0</v>
      </c>
      <c r="AF109" s="45">
        <v>0</v>
      </c>
      <c r="AG109" s="45">
        <v>0</v>
      </c>
      <c r="AH109" s="45">
        <v>0</v>
      </c>
      <c r="AI109" s="45">
        <v>0</v>
      </c>
      <c r="AJ109" s="45">
        <v>0</v>
      </c>
      <c r="AK109" s="45">
        <v>0</v>
      </c>
      <c r="AL109" s="45">
        <v>0</v>
      </c>
      <c r="AM109" s="45">
        <v>0</v>
      </c>
      <c r="AN109" s="45">
        <v>0</v>
      </c>
      <c r="AO109" s="45">
        <v>0</v>
      </c>
      <c r="AP109" s="45">
        <v>0</v>
      </c>
      <c r="AQ109" s="45">
        <v>0</v>
      </c>
      <c r="AR109" s="45">
        <v>0</v>
      </c>
      <c r="AS109" s="45">
        <v>0</v>
      </c>
      <c r="AT109" s="45">
        <v>0</v>
      </c>
      <c r="AU109" s="45">
        <v>0</v>
      </c>
      <c r="AV109" s="45">
        <v>0</v>
      </c>
      <c r="AW109" s="45">
        <v>0</v>
      </c>
      <c r="AX109" s="45">
        <v>0</v>
      </c>
      <c r="AY109" s="45">
        <v>0</v>
      </c>
      <c r="AZ109" s="45">
        <v>0</v>
      </c>
      <c r="BA109" s="45">
        <v>0</v>
      </c>
      <c r="BB109" s="45">
        <v>0</v>
      </c>
      <c r="BC109" s="45">
        <v>0</v>
      </c>
      <c r="BD109" s="45">
        <v>0</v>
      </c>
      <c r="BE109" s="45">
        <v>6.4999999999999994E-5</v>
      </c>
      <c r="BF109" s="45">
        <v>6.4999999999999994E-5</v>
      </c>
      <c r="BG109" s="45">
        <v>6.4999999999999994E-5</v>
      </c>
      <c r="BH109" s="45">
        <v>6.4999999999999994E-5</v>
      </c>
      <c r="BI109" s="45">
        <v>6.4999999999999994E-5</v>
      </c>
      <c r="BJ109" s="45">
        <v>0</v>
      </c>
      <c r="BK109" s="45">
        <v>0</v>
      </c>
      <c r="BL109" s="45">
        <v>0</v>
      </c>
      <c r="BM109" s="45">
        <v>0</v>
      </c>
      <c r="BN109" s="45">
        <v>0</v>
      </c>
      <c r="BO109" s="45">
        <v>0</v>
      </c>
      <c r="BP109" s="45">
        <v>0</v>
      </c>
      <c r="BQ109" s="45">
        <v>0</v>
      </c>
      <c r="BR109" s="45">
        <v>0</v>
      </c>
      <c r="BS109" s="45">
        <v>0</v>
      </c>
      <c r="BT109" s="45">
        <v>0</v>
      </c>
      <c r="BU109" s="45">
        <v>0</v>
      </c>
      <c r="BV109" s="45">
        <v>0</v>
      </c>
      <c r="BW109" s="45">
        <v>0</v>
      </c>
      <c r="BX109" s="45">
        <v>0</v>
      </c>
      <c r="BY109" s="45">
        <v>6.0999999999999999E-5</v>
      </c>
      <c r="BZ109" s="45">
        <v>6.0999999999999999E-5</v>
      </c>
      <c r="CA109" s="45">
        <v>6.0999999999999999E-5</v>
      </c>
      <c r="CB109" s="45">
        <v>6.0999999999999999E-5</v>
      </c>
      <c r="CC109" s="45">
        <v>6.0999999999999999E-5</v>
      </c>
      <c r="CD109" s="45">
        <v>6.0999999999999999E-5</v>
      </c>
      <c r="CE109" s="45">
        <v>6.0999999999999999E-5</v>
      </c>
      <c r="CF109" s="45">
        <v>6.0999999999999999E-5</v>
      </c>
      <c r="CG109" s="45">
        <v>6.0999999999999999E-5</v>
      </c>
      <c r="CH109" s="45">
        <v>6.0999999999999999E-5</v>
      </c>
      <c r="CI109" s="45">
        <v>6.0999999999999999E-5</v>
      </c>
      <c r="CJ109" s="45">
        <v>6.0999999999999999E-5</v>
      </c>
      <c r="CK109" s="45">
        <v>6.0999999999999999E-5</v>
      </c>
      <c r="CL109" s="45">
        <v>6.0999999999999999E-5</v>
      </c>
      <c r="CM109" s="45">
        <v>6.0999999999999999E-5</v>
      </c>
      <c r="CN109" s="45">
        <v>6.0999999999999999E-5</v>
      </c>
      <c r="CO109" s="45">
        <v>6.0999999999999999E-5</v>
      </c>
      <c r="CP109" s="45">
        <v>6.0999999999999999E-5</v>
      </c>
      <c r="CQ109" s="45">
        <v>6.0999999999999999E-5</v>
      </c>
      <c r="CR109" s="45">
        <v>6.0999999999999999E-5</v>
      </c>
      <c r="CS109" s="45">
        <v>6.0999999999999999E-5</v>
      </c>
      <c r="CT109" s="45">
        <v>6.0999999999999999E-5</v>
      </c>
      <c r="CU109" s="45">
        <v>6.0999999999999999E-5</v>
      </c>
      <c r="CV109" s="45">
        <v>6.0999999999999999E-5</v>
      </c>
      <c r="CW109" s="45">
        <v>6.0999999999999999E-5</v>
      </c>
      <c r="CX109" s="45">
        <v>6.0999999999999999E-5</v>
      </c>
    </row>
    <row r="110" spans="1:102" ht="14.25" customHeight="1" x14ac:dyDescent="0.3">
      <c r="A110" s="45" t="s">
        <v>338</v>
      </c>
      <c r="B110" s="45">
        <v>0</v>
      </c>
      <c r="C110" s="45">
        <v>0</v>
      </c>
      <c r="D110" s="45">
        <v>0</v>
      </c>
      <c r="E110" s="45">
        <v>0</v>
      </c>
      <c r="F110" s="45">
        <v>0</v>
      </c>
      <c r="G110" s="45">
        <v>0</v>
      </c>
      <c r="H110" s="45">
        <v>0</v>
      </c>
      <c r="I110" s="45">
        <v>0</v>
      </c>
      <c r="J110" s="45">
        <v>0</v>
      </c>
      <c r="K110" s="45">
        <v>0</v>
      </c>
      <c r="L110" s="45">
        <v>0</v>
      </c>
      <c r="M110" s="45">
        <v>0</v>
      </c>
      <c r="N110" s="45">
        <v>0</v>
      </c>
      <c r="O110" s="45">
        <v>0</v>
      </c>
      <c r="P110" s="45">
        <v>0</v>
      </c>
      <c r="Q110" s="45">
        <v>1.2999999999999999E-5</v>
      </c>
      <c r="R110" s="45">
        <v>1.2999999999999999E-5</v>
      </c>
      <c r="S110" s="45">
        <v>1.2999999999999999E-5</v>
      </c>
      <c r="T110" s="45">
        <v>1.2999999999999999E-5</v>
      </c>
      <c r="U110" s="45">
        <v>1.2999999999999999E-5</v>
      </c>
      <c r="V110" s="45">
        <v>1.2999999999999999E-5</v>
      </c>
      <c r="W110" s="45">
        <v>1.2999999999999999E-5</v>
      </c>
      <c r="X110" s="45">
        <v>1.2999999999999999E-5</v>
      </c>
      <c r="Y110" s="45">
        <v>1.2999999999999999E-5</v>
      </c>
      <c r="Z110" s="45">
        <v>1.2999999999999999E-5</v>
      </c>
      <c r="AA110" s="45">
        <v>1.2999999999999999E-5</v>
      </c>
      <c r="AB110" s="45">
        <v>1.2999999999999999E-5</v>
      </c>
      <c r="AC110" s="45">
        <v>1.2999999999999999E-5</v>
      </c>
      <c r="AD110" s="45">
        <v>1.2999999999999999E-5</v>
      </c>
      <c r="AE110" s="45">
        <v>1.2999999999999999E-5</v>
      </c>
      <c r="AF110" s="45">
        <v>1.2999999999999999E-5</v>
      </c>
      <c r="AG110" s="45">
        <v>1.2999999999999999E-5</v>
      </c>
      <c r="AH110" s="45">
        <v>1.2999999999999999E-5</v>
      </c>
      <c r="AI110" s="45">
        <v>1.2999999999999999E-5</v>
      </c>
      <c r="AJ110" s="45">
        <v>1.2999999999999999E-5</v>
      </c>
      <c r="AK110" s="45">
        <v>1.2999999999999999E-5</v>
      </c>
      <c r="AL110" s="45">
        <v>1.2999999999999999E-5</v>
      </c>
      <c r="AM110" s="45">
        <v>1.2999999999999999E-5</v>
      </c>
      <c r="AN110" s="45">
        <v>1.2999999999999999E-5</v>
      </c>
      <c r="AO110" s="45">
        <v>1.2999999999999999E-5</v>
      </c>
      <c r="AP110" s="45">
        <v>5.1E-5</v>
      </c>
      <c r="AQ110" s="45">
        <v>5.1E-5</v>
      </c>
      <c r="AR110" s="45">
        <v>5.1E-5</v>
      </c>
      <c r="AS110" s="45">
        <v>5.1E-5</v>
      </c>
      <c r="AT110" s="45">
        <v>5.1E-5</v>
      </c>
      <c r="AU110" s="45">
        <v>6.9999999999999994E-5</v>
      </c>
      <c r="AV110" s="45">
        <v>6.9999999999999994E-5</v>
      </c>
      <c r="AW110" s="45">
        <v>6.9999999999999994E-5</v>
      </c>
      <c r="AX110" s="45">
        <v>6.9999999999999994E-5</v>
      </c>
      <c r="AY110" s="45">
        <v>6.9999999999999994E-5</v>
      </c>
      <c r="AZ110" s="45">
        <v>8.7999999999999998E-5</v>
      </c>
      <c r="BA110" s="45">
        <v>8.7999999999999998E-5</v>
      </c>
      <c r="BB110" s="45">
        <v>8.7999999999999998E-5</v>
      </c>
      <c r="BC110" s="45">
        <v>8.7999999999999998E-5</v>
      </c>
      <c r="BD110" s="45">
        <v>8.7999999999999998E-5</v>
      </c>
      <c r="BE110" s="45">
        <v>9.7E-5</v>
      </c>
      <c r="BF110" s="45">
        <v>9.7E-5</v>
      </c>
      <c r="BG110" s="45">
        <v>9.7E-5</v>
      </c>
      <c r="BH110" s="45">
        <v>9.7E-5</v>
      </c>
      <c r="BI110" s="45">
        <v>9.7E-5</v>
      </c>
      <c r="BJ110" s="45">
        <v>1.06E-4</v>
      </c>
      <c r="BK110" s="45">
        <v>1.06E-4</v>
      </c>
      <c r="BL110" s="45">
        <v>1.06E-4</v>
      </c>
      <c r="BM110" s="45">
        <v>1.06E-4</v>
      </c>
      <c r="BN110" s="45">
        <v>1.06E-4</v>
      </c>
      <c r="BO110" s="45">
        <v>1.2E-4</v>
      </c>
      <c r="BP110" s="45">
        <v>1.2E-4</v>
      </c>
      <c r="BQ110" s="45">
        <v>1.2E-4</v>
      </c>
      <c r="BR110" s="45">
        <v>1.2E-4</v>
      </c>
      <c r="BS110" s="45">
        <v>1.2E-4</v>
      </c>
      <c r="BT110" s="45">
        <v>1.4300000000000001E-4</v>
      </c>
      <c r="BU110" s="45">
        <v>1.4300000000000001E-4</v>
      </c>
      <c r="BV110" s="45">
        <v>1.4300000000000001E-4</v>
      </c>
      <c r="BW110" s="45">
        <v>1.4300000000000001E-4</v>
      </c>
      <c r="BX110" s="45">
        <v>1.4300000000000001E-4</v>
      </c>
      <c r="BY110" s="45">
        <v>2.2100000000000001E-4</v>
      </c>
      <c r="BZ110" s="45">
        <v>2.2100000000000001E-4</v>
      </c>
      <c r="CA110" s="45">
        <v>2.2100000000000001E-4</v>
      </c>
      <c r="CB110" s="45">
        <v>2.2100000000000001E-4</v>
      </c>
      <c r="CC110" s="45">
        <v>2.2100000000000001E-4</v>
      </c>
      <c r="CD110" s="45">
        <v>2.2100000000000001E-4</v>
      </c>
      <c r="CE110" s="45">
        <v>2.2100000000000001E-4</v>
      </c>
      <c r="CF110" s="45">
        <v>2.2100000000000001E-4</v>
      </c>
      <c r="CG110" s="45">
        <v>2.2100000000000001E-4</v>
      </c>
      <c r="CH110" s="45">
        <v>2.2100000000000001E-4</v>
      </c>
      <c r="CI110" s="45">
        <v>2.2100000000000001E-4</v>
      </c>
      <c r="CJ110" s="45">
        <v>2.2100000000000001E-4</v>
      </c>
      <c r="CK110" s="45">
        <v>2.2100000000000001E-4</v>
      </c>
      <c r="CL110" s="45">
        <v>2.2100000000000001E-4</v>
      </c>
      <c r="CM110" s="45">
        <v>2.2100000000000001E-4</v>
      </c>
      <c r="CN110" s="45">
        <v>2.2100000000000001E-4</v>
      </c>
      <c r="CO110" s="45">
        <v>2.2100000000000001E-4</v>
      </c>
      <c r="CP110" s="45">
        <v>2.2100000000000001E-4</v>
      </c>
      <c r="CQ110" s="45">
        <v>2.2100000000000001E-4</v>
      </c>
      <c r="CR110" s="45">
        <v>2.2100000000000001E-4</v>
      </c>
      <c r="CS110" s="45">
        <v>2.2100000000000001E-4</v>
      </c>
      <c r="CT110" s="45">
        <v>2.2100000000000001E-4</v>
      </c>
      <c r="CU110" s="45">
        <v>2.2100000000000001E-4</v>
      </c>
      <c r="CV110" s="45">
        <v>2.2100000000000001E-4</v>
      </c>
      <c r="CW110" s="45">
        <v>2.2100000000000001E-4</v>
      </c>
      <c r="CX110" s="45">
        <v>2.2100000000000001E-4</v>
      </c>
    </row>
    <row r="111" spans="1:102" ht="14.25" customHeight="1" x14ac:dyDescent="0.3">
      <c r="A111" s="45" t="s">
        <v>340</v>
      </c>
      <c r="B111" s="45">
        <v>0</v>
      </c>
      <c r="C111" s="45">
        <v>0</v>
      </c>
      <c r="D111" s="45">
        <v>0</v>
      </c>
      <c r="E111" s="45">
        <v>0</v>
      </c>
      <c r="F111" s="45">
        <v>0</v>
      </c>
      <c r="G111" s="45">
        <v>0</v>
      </c>
      <c r="H111" s="45">
        <v>0</v>
      </c>
      <c r="I111" s="45">
        <v>0</v>
      </c>
      <c r="J111" s="45">
        <v>0</v>
      </c>
      <c r="K111" s="45">
        <v>0</v>
      </c>
      <c r="L111" s="45">
        <v>0</v>
      </c>
      <c r="M111" s="45">
        <v>0</v>
      </c>
      <c r="N111" s="45">
        <v>0</v>
      </c>
      <c r="O111" s="45">
        <v>0</v>
      </c>
      <c r="P111" s="45">
        <v>0</v>
      </c>
      <c r="Q111" s="45">
        <v>3.1000000000000001E-5</v>
      </c>
      <c r="R111" s="45">
        <v>3.1000000000000001E-5</v>
      </c>
      <c r="S111" s="45">
        <v>3.1000000000000001E-5</v>
      </c>
      <c r="T111" s="45">
        <v>3.1000000000000001E-5</v>
      </c>
      <c r="U111" s="45">
        <v>3.1000000000000001E-5</v>
      </c>
      <c r="V111" s="45">
        <v>3.1000000000000001E-5</v>
      </c>
      <c r="W111" s="45">
        <v>3.1000000000000001E-5</v>
      </c>
      <c r="X111" s="45">
        <v>3.1000000000000001E-5</v>
      </c>
      <c r="Y111" s="45">
        <v>3.1000000000000001E-5</v>
      </c>
      <c r="Z111" s="45">
        <v>3.1000000000000001E-5</v>
      </c>
      <c r="AA111" s="45">
        <v>3.1000000000000001E-5</v>
      </c>
      <c r="AB111" s="45">
        <v>3.1000000000000001E-5</v>
      </c>
      <c r="AC111" s="45">
        <v>3.1000000000000001E-5</v>
      </c>
      <c r="AD111" s="45">
        <v>3.1000000000000001E-5</v>
      </c>
      <c r="AE111" s="45">
        <v>3.1000000000000001E-5</v>
      </c>
      <c r="AF111" s="45">
        <v>3.1000000000000001E-5</v>
      </c>
      <c r="AG111" s="45">
        <v>3.1000000000000001E-5</v>
      </c>
      <c r="AH111" s="45">
        <v>3.1000000000000001E-5</v>
      </c>
      <c r="AI111" s="45">
        <v>3.1000000000000001E-5</v>
      </c>
      <c r="AJ111" s="45">
        <v>3.1000000000000001E-5</v>
      </c>
      <c r="AK111" s="45">
        <v>3.1000000000000001E-5</v>
      </c>
      <c r="AL111" s="45">
        <v>3.1000000000000001E-5</v>
      </c>
      <c r="AM111" s="45">
        <v>3.1000000000000001E-5</v>
      </c>
      <c r="AN111" s="45">
        <v>3.1000000000000001E-5</v>
      </c>
      <c r="AO111" s="45">
        <v>3.1000000000000001E-5</v>
      </c>
      <c r="AP111" s="45">
        <v>1.7699999999999999E-4</v>
      </c>
      <c r="AQ111" s="45">
        <v>1.7699999999999999E-4</v>
      </c>
      <c r="AR111" s="45">
        <v>1.7699999999999999E-4</v>
      </c>
      <c r="AS111" s="45">
        <v>1.7699999999999999E-4</v>
      </c>
      <c r="AT111" s="45">
        <v>1.7699999999999999E-4</v>
      </c>
      <c r="AU111" s="45">
        <v>2.7300000000000002E-4</v>
      </c>
      <c r="AV111" s="45">
        <v>2.7300000000000002E-4</v>
      </c>
      <c r="AW111" s="45">
        <v>2.7300000000000002E-4</v>
      </c>
      <c r="AX111" s="45">
        <v>2.7300000000000002E-4</v>
      </c>
      <c r="AY111" s="45">
        <v>2.7300000000000002E-4</v>
      </c>
      <c r="AZ111" s="45">
        <v>3.8900000000000002E-4</v>
      </c>
      <c r="BA111" s="45">
        <v>3.8900000000000002E-4</v>
      </c>
      <c r="BB111" s="45">
        <v>3.8900000000000002E-4</v>
      </c>
      <c r="BC111" s="45">
        <v>3.8900000000000002E-4</v>
      </c>
      <c r="BD111" s="45">
        <v>3.8900000000000002E-4</v>
      </c>
      <c r="BE111" s="45">
        <v>5.0699999999999996E-4</v>
      </c>
      <c r="BF111" s="45">
        <v>5.0699999999999996E-4</v>
      </c>
      <c r="BG111" s="45">
        <v>5.0699999999999996E-4</v>
      </c>
      <c r="BH111" s="45">
        <v>5.0699999999999996E-4</v>
      </c>
      <c r="BI111" s="45">
        <v>5.0699999999999996E-4</v>
      </c>
      <c r="BJ111" s="45">
        <v>6.5799999999999995E-4</v>
      </c>
      <c r="BK111" s="45">
        <v>6.5799999999999995E-4</v>
      </c>
      <c r="BL111" s="45">
        <v>6.5799999999999995E-4</v>
      </c>
      <c r="BM111" s="45">
        <v>6.5799999999999995E-4</v>
      </c>
      <c r="BN111" s="45">
        <v>6.5799999999999995E-4</v>
      </c>
      <c r="BO111" s="45">
        <v>7.9199999999999995E-4</v>
      </c>
      <c r="BP111" s="45">
        <v>7.9199999999999995E-4</v>
      </c>
      <c r="BQ111" s="45">
        <v>7.9199999999999995E-4</v>
      </c>
      <c r="BR111" s="45">
        <v>7.9199999999999995E-4</v>
      </c>
      <c r="BS111" s="45">
        <v>7.9199999999999995E-4</v>
      </c>
      <c r="BT111" s="45">
        <v>8.5800000000000004E-4</v>
      </c>
      <c r="BU111" s="45">
        <v>8.5800000000000004E-4</v>
      </c>
      <c r="BV111" s="45">
        <v>8.5800000000000004E-4</v>
      </c>
      <c r="BW111" s="45">
        <v>8.5800000000000004E-4</v>
      </c>
      <c r="BX111" s="45">
        <v>8.5800000000000004E-4</v>
      </c>
      <c r="BY111" s="45">
        <v>2.1410000000000001E-3</v>
      </c>
      <c r="BZ111" s="45">
        <v>2.1410000000000001E-3</v>
      </c>
      <c r="CA111" s="45">
        <v>2.1410000000000001E-3</v>
      </c>
      <c r="CB111" s="45">
        <v>2.1410000000000001E-3</v>
      </c>
      <c r="CC111" s="45">
        <v>2.1410000000000001E-3</v>
      </c>
      <c r="CD111" s="45">
        <v>2.1410000000000001E-3</v>
      </c>
      <c r="CE111" s="45">
        <v>2.1410000000000001E-3</v>
      </c>
      <c r="CF111" s="45">
        <v>2.1410000000000001E-3</v>
      </c>
      <c r="CG111" s="45">
        <v>2.1410000000000001E-3</v>
      </c>
      <c r="CH111" s="45">
        <v>2.1410000000000001E-3</v>
      </c>
      <c r="CI111" s="45">
        <v>2.1410000000000001E-3</v>
      </c>
      <c r="CJ111" s="45">
        <v>2.1410000000000001E-3</v>
      </c>
      <c r="CK111" s="45">
        <v>2.1410000000000001E-3</v>
      </c>
      <c r="CL111" s="45">
        <v>2.1410000000000001E-3</v>
      </c>
      <c r="CM111" s="45">
        <v>2.1410000000000001E-3</v>
      </c>
      <c r="CN111" s="45">
        <v>2.1410000000000001E-3</v>
      </c>
      <c r="CO111" s="45">
        <v>2.1410000000000001E-3</v>
      </c>
      <c r="CP111" s="45">
        <v>2.1410000000000001E-3</v>
      </c>
      <c r="CQ111" s="45">
        <v>2.1410000000000001E-3</v>
      </c>
      <c r="CR111" s="45">
        <v>2.1410000000000001E-3</v>
      </c>
      <c r="CS111" s="45">
        <v>2.1410000000000001E-3</v>
      </c>
      <c r="CT111" s="45">
        <v>2.1410000000000001E-3</v>
      </c>
      <c r="CU111" s="45">
        <v>2.1410000000000001E-3</v>
      </c>
      <c r="CV111" s="45">
        <v>2.1410000000000001E-3</v>
      </c>
      <c r="CW111" s="45">
        <v>2.1410000000000001E-3</v>
      </c>
      <c r="CX111" s="45">
        <v>2.1410000000000001E-3</v>
      </c>
    </row>
    <row r="112" spans="1:102" ht="14.25" customHeight="1" x14ac:dyDescent="0.3">
      <c r="A112" s="45" t="s">
        <v>342</v>
      </c>
      <c r="B112" s="45">
        <v>0</v>
      </c>
      <c r="C112" s="45">
        <v>0</v>
      </c>
      <c r="D112" s="45">
        <v>0</v>
      </c>
      <c r="E112" s="45">
        <v>0</v>
      </c>
      <c r="F112" s="45">
        <v>0</v>
      </c>
      <c r="G112" s="45">
        <v>0</v>
      </c>
      <c r="H112" s="45">
        <v>0</v>
      </c>
      <c r="I112" s="45">
        <v>0</v>
      </c>
      <c r="J112" s="45">
        <v>0</v>
      </c>
      <c r="K112" s="45">
        <v>0</v>
      </c>
      <c r="L112" s="45">
        <v>0</v>
      </c>
      <c r="M112" s="45">
        <v>0</v>
      </c>
      <c r="N112" s="45">
        <v>0</v>
      </c>
      <c r="O112" s="45">
        <v>0</v>
      </c>
      <c r="P112" s="45">
        <v>0</v>
      </c>
      <c r="Q112" s="45">
        <v>1.2E-5</v>
      </c>
      <c r="R112" s="45">
        <v>1.2E-5</v>
      </c>
      <c r="S112" s="45">
        <v>1.2E-5</v>
      </c>
      <c r="T112" s="45">
        <v>1.2E-5</v>
      </c>
      <c r="U112" s="45">
        <v>1.2E-5</v>
      </c>
      <c r="V112" s="45">
        <v>1.2E-5</v>
      </c>
      <c r="W112" s="45">
        <v>1.2E-5</v>
      </c>
      <c r="X112" s="45">
        <v>1.2E-5</v>
      </c>
      <c r="Y112" s="45">
        <v>1.2E-5</v>
      </c>
      <c r="Z112" s="45">
        <v>1.2E-5</v>
      </c>
      <c r="AA112" s="45">
        <v>1.2E-5</v>
      </c>
      <c r="AB112" s="45">
        <v>1.2E-5</v>
      </c>
      <c r="AC112" s="45">
        <v>1.2E-5</v>
      </c>
      <c r="AD112" s="45">
        <v>1.2E-5</v>
      </c>
      <c r="AE112" s="45">
        <v>1.2E-5</v>
      </c>
      <c r="AF112" s="45">
        <v>1.2E-5</v>
      </c>
      <c r="AG112" s="45">
        <v>1.2E-5</v>
      </c>
      <c r="AH112" s="45">
        <v>1.2E-5</v>
      </c>
      <c r="AI112" s="45">
        <v>1.2E-5</v>
      </c>
      <c r="AJ112" s="45">
        <v>1.2E-5</v>
      </c>
      <c r="AK112" s="45">
        <v>1.2E-5</v>
      </c>
      <c r="AL112" s="45">
        <v>1.2E-5</v>
      </c>
      <c r="AM112" s="45">
        <v>1.2E-5</v>
      </c>
      <c r="AN112" s="45">
        <v>1.2E-5</v>
      </c>
      <c r="AO112" s="45">
        <v>1.2E-5</v>
      </c>
      <c r="AP112" s="45">
        <v>6.2000000000000003E-5</v>
      </c>
      <c r="AQ112" s="45">
        <v>6.2000000000000003E-5</v>
      </c>
      <c r="AR112" s="45">
        <v>6.2000000000000003E-5</v>
      </c>
      <c r="AS112" s="45">
        <v>6.2000000000000003E-5</v>
      </c>
      <c r="AT112" s="45">
        <v>6.2000000000000003E-5</v>
      </c>
      <c r="AU112" s="45">
        <v>9.2999999999999997E-5</v>
      </c>
      <c r="AV112" s="45">
        <v>9.2999999999999997E-5</v>
      </c>
      <c r="AW112" s="45">
        <v>9.2999999999999997E-5</v>
      </c>
      <c r="AX112" s="45">
        <v>9.2999999999999997E-5</v>
      </c>
      <c r="AY112" s="45">
        <v>9.2999999999999997E-5</v>
      </c>
      <c r="AZ112" s="45">
        <v>6.7000000000000002E-5</v>
      </c>
      <c r="BA112" s="45">
        <v>6.7000000000000002E-5</v>
      </c>
      <c r="BB112" s="45">
        <v>6.7000000000000002E-5</v>
      </c>
      <c r="BC112" s="45">
        <v>6.7000000000000002E-5</v>
      </c>
      <c r="BD112" s="45">
        <v>6.7000000000000002E-5</v>
      </c>
      <c r="BE112" s="45">
        <v>2.2599999999999999E-4</v>
      </c>
      <c r="BF112" s="45">
        <v>2.2599999999999999E-4</v>
      </c>
      <c r="BG112" s="45">
        <v>2.2599999999999999E-4</v>
      </c>
      <c r="BH112" s="45">
        <v>2.2599999999999999E-4</v>
      </c>
      <c r="BI112" s="45">
        <v>2.2599999999999999E-4</v>
      </c>
      <c r="BJ112" s="45">
        <v>2.32E-4</v>
      </c>
      <c r="BK112" s="45">
        <v>2.32E-4</v>
      </c>
      <c r="BL112" s="45">
        <v>2.32E-4</v>
      </c>
      <c r="BM112" s="45">
        <v>2.32E-4</v>
      </c>
      <c r="BN112" s="45">
        <v>2.32E-4</v>
      </c>
      <c r="BO112" s="45">
        <v>5.1400000000000003E-4</v>
      </c>
      <c r="BP112" s="45">
        <v>5.1400000000000003E-4</v>
      </c>
      <c r="BQ112" s="45">
        <v>5.1400000000000003E-4</v>
      </c>
      <c r="BR112" s="45">
        <v>5.1400000000000003E-4</v>
      </c>
      <c r="BS112" s="45">
        <v>5.1400000000000003E-4</v>
      </c>
      <c r="BT112" s="45">
        <v>7.1199999999999996E-4</v>
      </c>
      <c r="BU112" s="45">
        <v>7.1199999999999996E-4</v>
      </c>
      <c r="BV112" s="45">
        <v>7.1199999999999996E-4</v>
      </c>
      <c r="BW112" s="45">
        <v>7.1199999999999996E-4</v>
      </c>
      <c r="BX112" s="45">
        <v>7.1199999999999996E-4</v>
      </c>
      <c r="BY112" s="45">
        <v>8.5800000000000004E-4</v>
      </c>
      <c r="BZ112" s="45">
        <v>8.5800000000000004E-4</v>
      </c>
      <c r="CA112" s="45">
        <v>8.5800000000000004E-4</v>
      </c>
      <c r="CB112" s="45">
        <v>8.5800000000000004E-4</v>
      </c>
      <c r="CC112" s="45">
        <v>8.5800000000000004E-4</v>
      </c>
      <c r="CD112" s="45">
        <v>8.5800000000000004E-4</v>
      </c>
      <c r="CE112" s="45">
        <v>8.5800000000000004E-4</v>
      </c>
      <c r="CF112" s="45">
        <v>8.5800000000000004E-4</v>
      </c>
      <c r="CG112" s="45">
        <v>8.5800000000000004E-4</v>
      </c>
      <c r="CH112" s="45">
        <v>8.5800000000000004E-4</v>
      </c>
      <c r="CI112" s="45">
        <v>8.5800000000000004E-4</v>
      </c>
      <c r="CJ112" s="45">
        <v>8.5800000000000004E-4</v>
      </c>
      <c r="CK112" s="45">
        <v>8.5800000000000004E-4</v>
      </c>
      <c r="CL112" s="45">
        <v>8.5800000000000004E-4</v>
      </c>
      <c r="CM112" s="45">
        <v>8.5800000000000004E-4</v>
      </c>
      <c r="CN112" s="45">
        <v>8.5800000000000004E-4</v>
      </c>
      <c r="CO112" s="45">
        <v>8.5800000000000004E-4</v>
      </c>
      <c r="CP112" s="45">
        <v>8.5800000000000004E-4</v>
      </c>
      <c r="CQ112" s="45">
        <v>8.5800000000000004E-4</v>
      </c>
      <c r="CR112" s="45">
        <v>8.5800000000000004E-4</v>
      </c>
      <c r="CS112" s="45">
        <v>8.5800000000000004E-4</v>
      </c>
      <c r="CT112" s="45">
        <v>8.5800000000000004E-4</v>
      </c>
      <c r="CU112" s="45">
        <v>8.5800000000000004E-4</v>
      </c>
      <c r="CV112" s="45">
        <v>8.5800000000000004E-4</v>
      </c>
      <c r="CW112" s="45">
        <v>8.5800000000000004E-4</v>
      </c>
      <c r="CX112" s="45">
        <v>8.5800000000000004E-4</v>
      </c>
    </row>
    <row r="113" spans="1:102" ht="14.25" customHeight="1" x14ac:dyDescent="0.3">
      <c r="A113" s="45" t="s">
        <v>344</v>
      </c>
      <c r="B113" s="45">
        <v>0</v>
      </c>
      <c r="C113" s="45">
        <v>0</v>
      </c>
      <c r="D113" s="45">
        <v>0</v>
      </c>
      <c r="E113" s="45">
        <v>0</v>
      </c>
      <c r="F113" s="45">
        <v>0</v>
      </c>
      <c r="G113" s="45">
        <v>0</v>
      </c>
      <c r="H113" s="45">
        <v>0</v>
      </c>
      <c r="I113" s="45">
        <v>0</v>
      </c>
      <c r="J113" s="45">
        <v>0</v>
      </c>
      <c r="K113" s="45">
        <v>0</v>
      </c>
      <c r="L113" s="45">
        <v>0</v>
      </c>
      <c r="M113" s="45">
        <v>0</v>
      </c>
      <c r="N113" s="45">
        <v>0</v>
      </c>
      <c r="O113" s="45">
        <v>0</v>
      </c>
      <c r="P113" s="45">
        <v>0</v>
      </c>
      <c r="Q113" s="45">
        <v>2.0000000000000002E-5</v>
      </c>
      <c r="R113" s="45">
        <v>2.0000000000000002E-5</v>
      </c>
      <c r="S113" s="45">
        <v>2.0000000000000002E-5</v>
      </c>
      <c r="T113" s="45">
        <v>2.0000000000000002E-5</v>
      </c>
      <c r="U113" s="45">
        <v>2.0000000000000002E-5</v>
      </c>
      <c r="V113" s="45">
        <v>2.0000000000000002E-5</v>
      </c>
      <c r="W113" s="45">
        <v>2.0000000000000002E-5</v>
      </c>
      <c r="X113" s="45">
        <v>2.0000000000000002E-5</v>
      </c>
      <c r="Y113" s="45">
        <v>2.0000000000000002E-5</v>
      </c>
      <c r="Z113" s="45">
        <v>2.0000000000000002E-5</v>
      </c>
      <c r="AA113" s="45">
        <v>2.0000000000000002E-5</v>
      </c>
      <c r="AB113" s="45">
        <v>2.0000000000000002E-5</v>
      </c>
      <c r="AC113" s="45">
        <v>2.0000000000000002E-5</v>
      </c>
      <c r="AD113" s="45">
        <v>2.0000000000000002E-5</v>
      </c>
      <c r="AE113" s="45">
        <v>2.0000000000000002E-5</v>
      </c>
      <c r="AF113" s="45">
        <v>2.0000000000000002E-5</v>
      </c>
      <c r="AG113" s="45">
        <v>2.0000000000000002E-5</v>
      </c>
      <c r="AH113" s="45">
        <v>2.0000000000000002E-5</v>
      </c>
      <c r="AI113" s="45">
        <v>2.0000000000000002E-5</v>
      </c>
      <c r="AJ113" s="45">
        <v>2.0000000000000002E-5</v>
      </c>
      <c r="AK113" s="45">
        <v>2.0000000000000002E-5</v>
      </c>
      <c r="AL113" s="45">
        <v>2.0000000000000002E-5</v>
      </c>
      <c r="AM113" s="45">
        <v>2.0000000000000002E-5</v>
      </c>
      <c r="AN113" s="45">
        <v>2.0000000000000002E-5</v>
      </c>
      <c r="AO113" s="45">
        <v>2.0000000000000002E-5</v>
      </c>
      <c r="AP113" s="45">
        <v>1E-4</v>
      </c>
      <c r="AQ113" s="45">
        <v>1E-4</v>
      </c>
      <c r="AR113" s="45">
        <v>1E-4</v>
      </c>
      <c r="AS113" s="45">
        <v>1E-4</v>
      </c>
      <c r="AT113" s="45">
        <v>1E-4</v>
      </c>
      <c r="AU113" s="45">
        <v>1.4300000000000001E-4</v>
      </c>
      <c r="AV113" s="45">
        <v>1.4300000000000001E-4</v>
      </c>
      <c r="AW113" s="45">
        <v>1.4300000000000001E-4</v>
      </c>
      <c r="AX113" s="45">
        <v>1.4300000000000001E-4</v>
      </c>
      <c r="AY113" s="45">
        <v>1.4300000000000001E-4</v>
      </c>
      <c r="AZ113" s="45">
        <v>1.84E-4</v>
      </c>
      <c r="BA113" s="45">
        <v>1.84E-4</v>
      </c>
      <c r="BB113" s="45">
        <v>1.84E-4</v>
      </c>
      <c r="BC113" s="45">
        <v>1.84E-4</v>
      </c>
      <c r="BD113" s="45">
        <v>1.84E-4</v>
      </c>
      <c r="BE113" s="45">
        <v>2.2499999999999999E-4</v>
      </c>
      <c r="BF113" s="45">
        <v>2.2499999999999999E-4</v>
      </c>
      <c r="BG113" s="45">
        <v>2.2499999999999999E-4</v>
      </c>
      <c r="BH113" s="45">
        <v>2.2499999999999999E-4</v>
      </c>
      <c r="BI113" s="45">
        <v>2.2499999999999999E-4</v>
      </c>
      <c r="BJ113" s="45">
        <v>2.72E-4</v>
      </c>
      <c r="BK113" s="45">
        <v>2.72E-4</v>
      </c>
      <c r="BL113" s="45">
        <v>2.72E-4</v>
      </c>
      <c r="BM113" s="45">
        <v>2.72E-4</v>
      </c>
      <c r="BN113" s="45">
        <v>2.72E-4</v>
      </c>
      <c r="BO113" s="45">
        <v>3.4000000000000002E-4</v>
      </c>
      <c r="BP113" s="45">
        <v>3.4000000000000002E-4</v>
      </c>
      <c r="BQ113" s="45">
        <v>3.4000000000000002E-4</v>
      </c>
      <c r="BR113" s="45">
        <v>3.4000000000000002E-4</v>
      </c>
      <c r="BS113" s="45">
        <v>3.4000000000000002E-4</v>
      </c>
      <c r="BT113" s="45">
        <v>4.2700000000000002E-4</v>
      </c>
      <c r="BU113" s="45">
        <v>4.2700000000000002E-4</v>
      </c>
      <c r="BV113" s="45">
        <v>4.2700000000000002E-4</v>
      </c>
      <c r="BW113" s="45">
        <v>4.2700000000000002E-4</v>
      </c>
      <c r="BX113" s="45">
        <v>4.2700000000000002E-4</v>
      </c>
      <c r="BY113" s="45">
        <v>5.3300000000000005E-4</v>
      </c>
      <c r="BZ113" s="45">
        <v>5.3300000000000005E-4</v>
      </c>
      <c r="CA113" s="45">
        <v>5.3300000000000005E-4</v>
      </c>
      <c r="CB113" s="45">
        <v>5.3300000000000005E-4</v>
      </c>
      <c r="CC113" s="45">
        <v>5.3300000000000005E-4</v>
      </c>
      <c r="CD113" s="45">
        <v>5.3300000000000005E-4</v>
      </c>
      <c r="CE113" s="45">
        <v>5.3300000000000005E-4</v>
      </c>
      <c r="CF113" s="45">
        <v>5.3300000000000005E-4</v>
      </c>
      <c r="CG113" s="45">
        <v>5.3300000000000005E-4</v>
      </c>
      <c r="CH113" s="45">
        <v>5.3300000000000005E-4</v>
      </c>
      <c r="CI113" s="45">
        <v>5.3300000000000005E-4</v>
      </c>
      <c r="CJ113" s="45">
        <v>5.3300000000000005E-4</v>
      </c>
      <c r="CK113" s="45">
        <v>5.3300000000000005E-4</v>
      </c>
      <c r="CL113" s="45">
        <v>5.3300000000000005E-4</v>
      </c>
      <c r="CM113" s="45">
        <v>5.3300000000000005E-4</v>
      </c>
      <c r="CN113" s="45">
        <v>5.3300000000000005E-4</v>
      </c>
      <c r="CO113" s="45">
        <v>5.3300000000000005E-4</v>
      </c>
      <c r="CP113" s="45">
        <v>5.3300000000000005E-4</v>
      </c>
      <c r="CQ113" s="45">
        <v>5.3300000000000005E-4</v>
      </c>
      <c r="CR113" s="45">
        <v>5.3300000000000005E-4</v>
      </c>
      <c r="CS113" s="45">
        <v>5.3300000000000005E-4</v>
      </c>
      <c r="CT113" s="45">
        <v>5.3300000000000005E-4</v>
      </c>
      <c r="CU113" s="45">
        <v>5.3300000000000005E-4</v>
      </c>
      <c r="CV113" s="45">
        <v>5.3300000000000005E-4</v>
      </c>
      <c r="CW113" s="45">
        <v>5.3300000000000005E-4</v>
      </c>
      <c r="CX113" s="45">
        <v>5.3300000000000005E-4</v>
      </c>
    </row>
    <row r="114" spans="1:102" ht="14.25" customHeight="1" x14ac:dyDescent="0.3">
      <c r="A114" s="45" t="s">
        <v>346</v>
      </c>
      <c r="B114" s="45">
        <v>0</v>
      </c>
      <c r="C114" s="45">
        <v>0</v>
      </c>
      <c r="D114" s="45">
        <v>0</v>
      </c>
      <c r="E114" s="45">
        <v>0</v>
      </c>
      <c r="F114" s="45">
        <v>0</v>
      </c>
      <c r="G114" s="45">
        <v>0</v>
      </c>
      <c r="H114" s="45">
        <v>0</v>
      </c>
      <c r="I114" s="45">
        <v>0</v>
      </c>
      <c r="J114" s="45">
        <v>0</v>
      </c>
      <c r="K114" s="45">
        <v>0</v>
      </c>
      <c r="L114" s="45">
        <v>0</v>
      </c>
      <c r="M114" s="45">
        <v>0</v>
      </c>
      <c r="N114" s="45">
        <v>0</v>
      </c>
      <c r="O114" s="45">
        <v>0</v>
      </c>
      <c r="P114" s="45">
        <v>0</v>
      </c>
      <c r="Q114" s="45">
        <v>0</v>
      </c>
      <c r="R114" s="45">
        <v>0</v>
      </c>
      <c r="S114" s="45">
        <v>0</v>
      </c>
      <c r="T114" s="45">
        <v>0</v>
      </c>
      <c r="U114" s="45">
        <v>0</v>
      </c>
      <c r="V114" s="45">
        <v>0</v>
      </c>
      <c r="W114" s="45">
        <v>0</v>
      </c>
      <c r="X114" s="45">
        <v>0</v>
      </c>
      <c r="Y114" s="45">
        <v>0</v>
      </c>
      <c r="Z114" s="45">
        <v>0</v>
      </c>
      <c r="AA114" s="45">
        <v>0</v>
      </c>
      <c r="AB114" s="45">
        <v>0</v>
      </c>
      <c r="AC114" s="45">
        <v>0</v>
      </c>
      <c r="AD114" s="45">
        <v>0</v>
      </c>
      <c r="AE114" s="45">
        <v>0</v>
      </c>
      <c r="AF114" s="45">
        <v>0</v>
      </c>
      <c r="AG114" s="45">
        <v>0</v>
      </c>
      <c r="AH114" s="45">
        <v>0</v>
      </c>
      <c r="AI114" s="45">
        <v>0</v>
      </c>
      <c r="AJ114" s="45">
        <v>0</v>
      </c>
      <c r="AK114" s="45">
        <v>0</v>
      </c>
      <c r="AL114" s="45">
        <v>0</v>
      </c>
      <c r="AM114" s="45">
        <v>0</v>
      </c>
      <c r="AN114" s="45">
        <v>0</v>
      </c>
      <c r="AO114" s="45">
        <v>0</v>
      </c>
      <c r="AP114" s="45">
        <v>0</v>
      </c>
      <c r="AQ114" s="45">
        <v>0</v>
      </c>
      <c r="AR114" s="45">
        <v>0</v>
      </c>
      <c r="AS114" s="45">
        <v>0</v>
      </c>
      <c r="AT114" s="45">
        <v>0</v>
      </c>
      <c r="AU114" s="45">
        <v>0</v>
      </c>
      <c r="AV114" s="45">
        <v>0</v>
      </c>
      <c r="AW114" s="45">
        <v>0</v>
      </c>
      <c r="AX114" s="45">
        <v>0</v>
      </c>
      <c r="AY114" s="45">
        <v>0</v>
      </c>
      <c r="AZ114" s="45">
        <v>0</v>
      </c>
      <c r="BA114" s="45">
        <v>0</v>
      </c>
      <c r="BB114" s="45">
        <v>0</v>
      </c>
      <c r="BC114" s="45">
        <v>0</v>
      </c>
      <c r="BD114" s="45">
        <v>0</v>
      </c>
      <c r="BE114" s="45">
        <v>0</v>
      </c>
      <c r="BF114" s="45">
        <v>0</v>
      </c>
      <c r="BG114" s="45">
        <v>0</v>
      </c>
      <c r="BH114" s="45">
        <v>0</v>
      </c>
      <c r="BI114" s="45">
        <v>0</v>
      </c>
      <c r="BJ114" s="45">
        <v>0</v>
      </c>
      <c r="BK114" s="45">
        <v>0</v>
      </c>
      <c r="BL114" s="45">
        <v>0</v>
      </c>
      <c r="BM114" s="45">
        <v>0</v>
      </c>
      <c r="BN114" s="45">
        <v>0</v>
      </c>
      <c r="BO114" s="45">
        <v>3.3300000000000002E-4</v>
      </c>
      <c r="BP114" s="45">
        <v>3.3300000000000002E-4</v>
      </c>
      <c r="BQ114" s="45">
        <v>3.3300000000000002E-4</v>
      </c>
      <c r="BR114" s="45">
        <v>3.3300000000000002E-4</v>
      </c>
      <c r="BS114" s="45">
        <v>3.3300000000000002E-4</v>
      </c>
      <c r="BT114" s="45">
        <v>0</v>
      </c>
      <c r="BU114" s="45">
        <v>0</v>
      </c>
      <c r="BV114" s="45">
        <v>0</v>
      </c>
      <c r="BW114" s="45">
        <v>0</v>
      </c>
      <c r="BX114" s="45">
        <v>0</v>
      </c>
      <c r="BY114" s="45">
        <v>0</v>
      </c>
      <c r="BZ114" s="45">
        <v>0</v>
      </c>
      <c r="CA114" s="45">
        <v>0</v>
      </c>
      <c r="CB114" s="45">
        <v>0</v>
      </c>
      <c r="CC114" s="45">
        <v>0</v>
      </c>
      <c r="CD114" s="45">
        <v>0</v>
      </c>
      <c r="CE114" s="45">
        <v>0</v>
      </c>
      <c r="CF114" s="45">
        <v>0</v>
      </c>
      <c r="CG114" s="45">
        <v>0</v>
      </c>
      <c r="CH114" s="45">
        <v>0</v>
      </c>
      <c r="CI114" s="45">
        <v>0</v>
      </c>
      <c r="CJ114" s="45">
        <v>0</v>
      </c>
      <c r="CK114" s="45">
        <v>0</v>
      </c>
      <c r="CL114" s="45">
        <v>0</v>
      </c>
      <c r="CM114" s="45">
        <v>0</v>
      </c>
      <c r="CN114" s="45">
        <v>0</v>
      </c>
      <c r="CO114" s="45">
        <v>0</v>
      </c>
      <c r="CP114" s="45">
        <v>0</v>
      </c>
      <c r="CQ114" s="45">
        <v>0</v>
      </c>
      <c r="CR114" s="45">
        <v>0</v>
      </c>
      <c r="CS114" s="45">
        <v>0</v>
      </c>
      <c r="CT114" s="45">
        <v>0</v>
      </c>
      <c r="CU114" s="45">
        <v>0</v>
      </c>
      <c r="CV114" s="45">
        <v>0</v>
      </c>
      <c r="CW114" s="45">
        <v>0</v>
      </c>
      <c r="CX114" s="45">
        <v>0</v>
      </c>
    </row>
    <row r="115" spans="1:102" ht="14.25" customHeight="1" x14ac:dyDescent="0.3">
      <c r="A115" s="45" t="s">
        <v>348</v>
      </c>
      <c r="B115" s="45">
        <v>0</v>
      </c>
      <c r="C115" s="45">
        <v>0</v>
      </c>
      <c r="D115" s="45">
        <v>0</v>
      </c>
      <c r="E115" s="45">
        <v>0</v>
      </c>
      <c r="F115" s="45">
        <v>0</v>
      </c>
      <c r="G115" s="45">
        <v>0</v>
      </c>
      <c r="H115" s="45">
        <v>0</v>
      </c>
      <c r="I115" s="45">
        <v>0</v>
      </c>
      <c r="J115" s="45">
        <v>0</v>
      </c>
      <c r="K115" s="45">
        <v>0</v>
      </c>
      <c r="L115" s="45">
        <v>0</v>
      </c>
      <c r="M115" s="45">
        <v>0</v>
      </c>
      <c r="N115" s="45">
        <v>0</v>
      </c>
      <c r="O115" s="45">
        <v>0</v>
      </c>
      <c r="P115" s="45">
        <v>0</v>
      </c>
      <c r="Q115" s="45">
        <v>4.1999999999999998E-5</v>
      </c>
      <c r="R115" s="45">
        <v>4.1999999999999998E-5</v>
      </c>
      <c r="S115" s="45">
        <v>4.1999999999999998E-5</v>
      </c>
      <c r="T115" s="45">
        <v>4.1999999999999998E-5</v>
      </c>
      <c r="U115" s="45">
        <v>4.1999999999999998E-5</v>
      </c>
      <c r="V115" s="45">
        <v>4.1999999999999998E-5</v>
      </c>
      <c r="W115" s="45">
        <v>4.1999999999999998E-5</v>
      </c>
      <c r="X115" s="45">
        <v>4.1999999999999998E-5</v>
      </c>
      <c r="Y115" s="45">
        <v>4.1999999999999998E-5</v>
      </c>
      <c r="Z115" s="45">
        <v>4.1999999999999998E-5</v>
      </c>
      <c r="AA115" s="45">
        <v>4.1999999999999998E-5</v>
      </c>
      <c r="AB115" s="45">
        <v>4.1999999999999998E-5</v>
      </c>
      <c r="AC115" s="45">
        <v>4.1999999999999998E-5</v>
      </c>
      <c r="AD115" s="45">
        <v>4.1999999999999998E-5</v>
      </c>
      <c r="AE115" s="45">
        <v>4.1999999999999998E-5</v>
      </c>
      <c r="AF115" s="45">
        <v>4.1999999999999998E-5</v>
      </c>
      <c r="AG115" s="45">
        <v>4.1999999999999998E-5</v>
      </c>
      <c r="AH115" s="45">
        <v>4.1999999999999998E-5</v>
      </c>
      <c r="AI115" s="45">
        <v>4.1999999999999998E-5</v>
      </c>
      <c r="AJ115" s="45">
        <v>4.1999999999999998E-5</v>
      </c>
      <c r="AK115" s="45">
        <v>4.1999999999999998E-5</v>
      </c>
      <c r="AL115" s="45">
        <v>4.1999999999999998E-5</v>
      </c>
      <c r="AM115" s="45">
        <v>4.1999999999999998E-5</v>
      </c>
      <c r="AN115" s="45">
        <v>4.1999999999999998E-5</v>
      </c>
      <c r="AO115" s="45">
        <v>4.1999999999999998E-5</v>
      </c>
      <c r="AP115" s="45">
        <v>1.3999999999999999E-4</v>
      </c>
      <c r="AQ115" s="45">
        <v>1.3999999999999999E-4</v>
      </c>
      <c r="AR115" s="45">
        <v>1.3999999999999999E-4</v>
      </c>
      <c r="AS115" s="45">
        <v>1.3999999999999999E-4</v>
      </c>
      <c r="AT115" s="45">
        <v>1.3999999999999999E-4</v>
      </c>
      <c r="AU115" s="45">
        <v>1.6699999999999999E-4</v>
      </c>
      <c r="AV115" s="45">
        <v>1.6699999999999999E-4</v>
      </c>
      <c r="AW115" s="45">
        <v>1.6699999999999999E-4</v>
      </c>
      <c r="AX115" s="45">
        <v>1.6699999999999999E-4</v>
      </c>
      <c r="AY115" s="45">
        <v>1.6699999999999999E-4</v>
      </c>
      <c r="AZ115" s="45">
        <v>1.8100000000000001E-4</v>
      </c>
      <c r="BA115" s="45">
        <v>1.8100000000000001E-4</v>
      </c>
      <c r="BB115" s="45">
        <v>1.8100000000000001E-4</v>
      </c>
      <c r="BC115" s="45">
        <v>1.8100000000000001E-4</v>
      </c>
      <c r="BD115" s="45">
        <v>1.8100000000000001E-4</v>
      </c>
      <c r="BE115" s="45">
        <v>2.03E-4</v>
      </c>
      <c r="BF115" s="45">
        <v>2.03E-4</v>
      </c>
      <c r="BG115" s="45">
        <v>2.03E-4</v>
      </c>
      <c r="BH115" s="45">
        <v>2.03E-4</v>
      </c>
      <c r="BI115" s="45">
        <v>2.03E-4</v>
      </c>
      <c r="BJ115" s="45">
        <v>2.31E-4</v>
      </c>
      <c r="BK115" s="45">
        <v>2.31E-4</v>
      </c>
      <c r="BL115" s="45">
        <v>2.31E-4</v>
      </c>
      <c r="BM115" s="45">
        <v>2.31E-4</v>
      </c>
      <c r="BN115" s="45">
        <v>2.31E-4</v>
      </c>
      <c r="BO115" s="45">
        <v>2.5599999999999999E-4</v>
      </c>
      <c r="BP115" s="45">
        <v>2.5599999999999999E-4</v>
      </c>
      <c r="BQ115" s="45">
        <v>2.5599999999999999E-4</v>
      </c>
      <c r="BR115" s="45">
        <v>2.5599999999999999E-4</v>
      </c>
      <c r="BS115" s="45">
        <v>2.5599999999999999E-4</v>
      </c>
      <c r="BT115" s="45">
        <v>2.7999999999999998E-4</v>
      </c>
      <c r="BU115" s="45">
        <v>2.7999999999999998E-4</v>
      </c>
      <c r="BV115" s="45">
        <v>2.7999999999999998E-4</v>
      </c>
      <c r="BW115" s="45">
        <v>2.7999999999999998E-4</v>
      </c>
      <c r="BX115" s="45">
        <v>2.7999999999999998E-4</v>
      </c>
      <c r="BY115" s="45">
        <v>2.6600000000000001E-4</v>
      </c>
      <c r="BZ115" s="45">
        <v>2.6600000000000001E-4</v>
      </c>
      <c r="CA115" s="45">
        <v>2.6600000000000001E-4</v>
      </c>
      <c r="CB115" s="45">
        <v>2.6600000000000001E-4</v>
      </c>
      <c r="CC115" s="45">
        <v>2.6600000000000001E-4</v>
      </c>
      <c r="CD115" s="45">
        <v>2.6600000000000001E-4</v>
      </c>
      <c r="CE115" s="45">
        <v>2.6600000000000001E-4</v>
      </c>
      <c r="CF115" s="45">
        <v>2.6600000000000001E-4</v>
      </c>
      <c r="CG115" s="45">
        <v>2.6600000000000001E-4</v>
      </c>
      <c r="CH115" s="45">
        <v>2.6600000000000001E-4</v>
      </c>
      <c r="CI115" s="45">
        <v>2.6600000000000001E-4</v>
      </c>
      <c r="CJ115" s="45">
        <v>2.6600000000000001E-4</v>
      </c>
      <c r="CK115" s="45">
        <v>2.6600000000000001E-4</v>
      </c>
      <c r="CL115" s="45">
        <v>2.6600000000000001E-4</v>
      </c>
      <c r="CM115" s="45">
        <v>2.6600000000000001E-4</v>
      </c>
      <c r="CN115" s="45">
        <v>2.6600000000000001E-4</v>
      </c>
      <c r="CO115" s="45">
        <v>2.6600000000000001E-4</v>
      </c>
      <c r="CP115" s="45">
        <v>2.6600000000000001E-4</v>
      </c>
      <c r="CQ115" s="45">
        <v>2.6600000000000001E-4</v>
      </c>
      <c r="CR115" s="45">
        <v>2.6600000000000001E-4</v>
      </c>
      <c r="CS115" s="45">
        <v>2.6600000000000001E-4</v>
      </c>
      <c r="CT115" s="45">
        <v>2.6600000000000001E-4</v>
      </c>
      <c r="CU115" s="45">
        <v>2.6600000000000001E-4</v>
      </c>
      <c r="CV115" s="45">
        <v>2.6600000000000001E-4</v>
      </c>
      <c r="CW115" s="45">
        <v>2.6600000000000001E-4</v>
      </c>
      <c r="CX115" s="45">
        <v>2.6600000000000001E-4</v>
      </c>
    </row>
    <row r="116" spans="1:102" ht="14.25" customHeight="1" x14ac:dyDescent="0.3">
      <c r="A116" s="45" t="s">
        <v>350</v>
      </c>
      <c r="B116" s="45">
        <v>0</v>
      </c>
      <c r="C116" s="45">
        <v>0</v>
      </c>
      <c r="D116" s="45">
        <v>0</v>
      </c>
      <c r="E116" s="45">
        <v>0</v>
      </c>
      <c r="F116" s="45">
        <v>0</v>
      </c>
      <c r="G116" s="45">
        <v>0</v>
      </c>
      <c r="H116" s="45">
        <v>0</v>
      </c>
      <c r="I116" s="45">
        <v>0</v>
      </c>
      <c r="J116" s="45">
        <v>0</v>
      </c>
      <c r="K116" s="45">
        <v>0</v>
      </c>
      <c r="L116" s="45">
        <v>0</v>
      </c>
      <c r="M116" s="45">
        <v>0</v>
      </c>
      <c r="N116" s="45">
        <v>0</v>
      </c>
      <c r="O116" s="45">
        <v>0</v>
      </c>
      <c r="P116" s="45">
        <v>0</v>
      </c>
      <c r="Q116" s="45">
        <v>1.7E-5</v>
      </c>
      <c r="R116" s="45">
        <v>1.7E-5</v>
      </c>
      <c r="S116" s="45">
        <v>1.7E-5</v>
      </c>
      <c r="T116" s="45">
        <v>1.7E-5</v>
      </c>
      <c r="U116" s="45">
        <v>1.7E-5</v>
      </c>
      <c r="V116" s="45">
        <v>1.7E-5</v>
      </c>
      <c r="W116" s="45">
        <v>1.7E-5</v>
      </c>
      <c r="X116" s="45">
        <v>1.7E-5</v>
      </c>
      <c r="Y116" s="45">
        <v>1.7E-5</v>
      </c>
      <c r="Z116" s="45">
        <v>1.7E-5</v>
      </c>
      <c r="AA116" s="45">
        <v>1.7E-5</v>
      </c>
      <c r="AB116" s="45">
        <v>1.7E-5</v>
      </c>
      <c r="AC116" s="45">
        <v>1.7E-5</v>
      </c>
      <c r="AD116" s="45">
        <v>1.7E-5</v>
      </c>
      <c r="AE116" s="45">
        <v>1.7E-5</v>
      </c>
      <c r="AF116" s="45">
        <v>1.7E-5</v>
      </c>
      <c r="AG116" s="45">
        <v>1.7E-5</v>
      </c>
      <c r="AH116" s="45">
        <v>1.7E-5</v>
      </c>
      <c r="AI116" s="45">
        <v>1.7E-5</v>
      </c>
      <c r="AJ116" s="45">
        <v>1.7E-5</v>
      </c>
      <c r="AK116" s="45">
        <v>1.7E-5</v>
      </c>
      <c r="AL116" s="45">
        <v>1.7E-5</v>
      </c>
      <c r="AM116" s="45">
        <v>1.7E-5</v>
      </c>
      <c r="AN116" s="45">
        <v>1.7E-5</v>
      </c>
      <c r="AO116" s="45">
        <v>1.7E-5</v>
      </c>
      <c r="AP116" s="45">
        <v>6.0000000000000002E-5</v>
      </c>
      <c r="AQ116" s="45">
        <v>6.0000000000000002E-5</v>
      </c>
      <c r="AR116" s="45">
        <v>6.0000000000000002E-5</v>
      </c>
      <c r="AS116" s="45">
        <v>6.0000000000000002E-5</v>
      </c>
      <c r="AT116" s="45">
        <v>6.0000000000000002E-5</v>
      </c>
      <c r="AU116" s="45">
        <v>7.7999999999999999E-5</v>
      </c>
      <c r="AV116" s="45">
        <v>7.7999999999999999E-5</v>
      </c>
      <c r="AW116" s="45">
        <v>7.7999999999999999E-5</v>
      </c>
      <c r="AX116" s="45">
        <v>7.7999999999999999E-5</v>
      </c>
      <c r="AY116" s="45">
        <v>7.7999999999999999E-5</v>
      </c>
      <c r="AZ116" s="45">
        <v>9.7999999999999997E-5</v>
      </c>
      <c r="BA116" s="45">
        <v>9.7999999999999997E-5</v>
      </c>
      <c r="BB116" s="45">
        <v>9.7999999999999997E-5</v>
      </c>
      <c r="BC116" s="45">
        <v>9.7999999999999997E-5</v>
      </c>
      <c r="BD116" s="45">
        <v>9.7999999999999997E-5</v>
      </c>
      <c r="BE116" s="45">
        <v>1.11E-4</v>
      </c>
      <c r="BF116" s="45">
        <v>1.11E-4</v>
      </c>
      <c r="BG116" s="45">
        <v>1.11E-4</v>
      </c>
      <c r="BH116" s="45">
        <v>1.11E-4</v>
      </c>
      <c r="BI116" s="45">
        <v>1.11E-4</v>
      </c>
      <c r="BJ116" s="45">
        <v>1.1400000000000001E-4</v>
      </c>
      <c r="BK116" s="45">
        <v>1.1400000000000001E-4</v>
      </c>
      <c r="BL116" s="45">
        <v>1.1400000000000001E-4</v>
      </c>
      <c r="BM116" s="45">
        <v>1.1400000000000001E-4</v>
      </c>
      <c r="BN116" s="45">
        <v>1.1400000000000001E-4</v>
      </c>
      <c r="BO116" s="45">
        <v>1.15E-4</v>
      </c>
      <c r="BP116" s="45">
        <v>1.15E-4</v>
      </c>
      <c r="BQ116" s="45">
        <v>1.15E-4</v>
      </c>
      <c r="BR116" s="45">
        <v>1.15E-4</v>
      </c>
      <c r="BS116" s="45">
        <v>1.15E-4</v>
      </c>
      <c r="BT116" s="45">
        <v>1.35E-4</v>
      </c>
      <c r="BU116" s="45">
        <v>1.35E-4</v>
      </c>
      <c r="BV116" s="45">
        <v>1.35E-4</v>
      </c>
      <c r="BW116" s="45">
        <v>1.35E-4</v>
      </c>
      <c r="BX116" s="45">
        <v>1.35E-4</v>
      </c>
      <c r="BY116" s="45">
        <v>1.63E-4</v>
      </c>
      <c r="BZ116" s="45">
        <v>1.63E-4</v>
      </c>
      <c r="CA116" s="45">
        <v>1.63E-4</v>
      </c>
      <c r="CB116" s="45">
        <v>1.63E-4</v>
      </c>
      <c r="CC116" s="45">
        <v>1.63E-4</v>
      </c>
      <c r="CD116" s="45">
        <v>1.63E-4</v>
      </c>
      <c r="CE116" s="45">
        <v>1.63E-4</v>
      </c>
      <c r="CF116" s="45">
        <v>1.63E-4</v>
      </c>
      <c r="CG116" s="45">
        <v>1.63E-4</v>
      </c>
      <c r="CH116" s="45">
        <v>1.63E-4</v>
      </c>
      <c r="CI116" s="45">
        <v>1.63E-4</v>
      </c>
      <c r="CJ116" s="45">
        <v>1.63E-4</v>
      </c>
      <c r="CK116" s="45">
        <v>1.63E-4</v>
      </c>
      <c r="CL116" s="45">
        <v>1.63E-4</v>
      </c>
      <c r="CM116" s="45">
        <v>1.63E-4</v>
      </c>
      <c r="CN116" s="45">
        <v>1.63E-4</v>
      </c>
      <c r="CO116" s="45">
        <v>1.63E-4</v>
      </c>
      <c r="CP116" s="45">
        <v>1.63E-4</v>
      </c>
      <c r="CQ116" s="45">
        <v>1.63E-4</v>
      </c>
      <c r="CR116" s="45">
        <v>1.63E-4</v>
      </c>
      <c r="CS116" s="45">
        <v>1.63E-4</v>
      </c>
      <c r="CT116" s="45">
        <v>1.63E-4</v>
      </c>
      <c r="CU116" s="45">
        <v>1.63E-4</v>
      </c>
      <c r="CV116" s="45">
        <v>1.63E-4</v>
      </c>
      <c r="CW116" s="45">
        <v>1.63E-4</v>
      </c>
      <c r="CX116" s="45">
        <v>1.63E-4</v>
      </c>
    </row>
    <row r="117" spans="1:102" ht="14.25" customHeight="1" x14ac:dyDescent="0.3">
      <c r="A117" s="45" t="s">
        <v>352</v>
      </c>
      <c r="B117" s="45">
        <v>0</v>
      </c>
      <c r="C117" s="45">
        <v>0</v>
      </c>
      <c r="D117" s="45">
        <v>0</v>
      </c>
      <c r="E117" s="45">
        <v>0</v>
      </c>
      <c r="F117" s="45">
        <v>0</v>
      </c>
      <c r="G117" s="45">
        <v>0</v>
      </c>
      <c r="H117" s="45">
        <v>0</v>
      </c>
      <c r="I117" s="45">
        <v>0</v>
      </c>
      <c r="J117" s="45">
        <v>0</v>
      </c>
      <c r="K117" s="45">
        <v>0</v>
      </c>
      <c r="L117" s="45">
        <v>0</v>
      </c>
      <c r="M117" s="45">
        <v>0</v>
      </c>
      <c r="N117" s="45">
        <v>0</v>
      </c>
      <c r="O117" s="45">
        <v>0</v>
      </c>
      <c r="P117" s="45">
        <v>0</v>
      </c>
      <c r="Q117" s="45">
        <v>1.2E-5</v>
      </c>
      <c r="R117" s="45">
        <v>1.2E-5</v>
      </c>
      <c r="S117" s="45">
        <v>1.2E-5</v>
      </c>
      <c r="T117" s="45">
        <v>1.2E-5</v>
      </c>
      <c r="U117" s="45">
        <v>1.2E-5</v>
      </c>
      <c r="V117" s="45">
        <v>1.2E-5</v>
      </c>
      <c r="W117" s="45">
        <v>1.2E-5</v>
      </c>
      <c r="X117" s="45">
        <v>1.2E-5</v>
      </c>
      <c r="Y117" s="45">
        <v>1.2E-5</v>
      </c>
      <c r="Z117" s="45">
        <v>1.2E-5</v>
      </c>
      <c r="AA117" s="45">
        <v>1.2E-5</v>
      </c>
      <c r="AB117" s="45">
        <v>1.2E-5</v>
      </c>
      <c r="AC117" s="45">
        <v>1.2E-5</v>
      </c>
      <c r="AD117" s="45">
        <v>1.2E-5</v>
      </c>
      <c r="AE117" s="45">
        <v>1.2E-5</v>
      </c>
      <c r="AF117" s="45">
        <v>1.2E-5</v>
      </c>
      <c r="AG117" s="45">
        <v>1.2E-5</v>
      </c>
      <c r="AH117" s="45">
        <v>1.2E-5</v>
      </c>
      <c r="AI117" s="45">
        <v>1.2E-5</v>
      </c>
      <c r="AJ117" s="45">
        <v>1.2E-5</v>
      </c>
      <c r="AK117" s="45">
        <v>1.2E-5</v>
      </c>
      <c r="AL117" s="45">
        <v>1.2E-5</v>
      </c>
      <c r="AM117" s="45">
        <v>1.2E-5</v>
      </c>
      <c r="AN117" s="45">
        <v>1.2E-5</v>
      </c>
      <c r="AO117" s="45">
        <v>1.2E-5</v>
      </c>
      <c r="AP117" s="45">
        <v>1.03E-4</v>
      </c>
      <c r="AQ117" s="45">
        <v>1.03E-4</v>
      </c>
      <c r="AR117" s="45">
        <v>1.03E-4</v>
      </c>
      <c r="AS117" s="45">
        <v>1.03E-4</v>
      </c>
      <c r="AT117" s="45">
        <v>1.03E-4</v>
      </c>
      <c r="AU117" s="45">
        <v>1.8100000000000001E-4</v>
      </c>
      <c r="AV117" s="45">
        <v>1.8100000000000001E-4</v>
      </c>
      <c r="AW117" s="45">
        <v>1.8100000000000001E-4</v>
      </c>
      <c r="AX117" s="45">
        <v>1.8100000000000001E-4</v>
      </c>
      <c r="AY117" s="45">
        <v>1.8100000000000001E-4</v>
      </c>
      <c r="AZ117" s="45">
        <v>2.5599999999999999E-4</v>
      </c>
      <c r="BA117" s="45">
        <v>2.5599999999999999E-4</v>
      </c>
      <c r="BB117" s="45">
        <v>2.5599999999999999E-4</v>
      </c>
      <c r="BC117" s="45">
        <v>2.5599999999999999E-4</v>
      </c>
      <c r="BD117" s="45">
        <v>2.5599999999999999E-4</v>
      </c>
      <c r="BE117" s="45">
        <v>3.1700000000000001E-4</v>
      </c>
      <c r="BF117" s="45">
        <v>3.1700000000000001E-4</v>
      </c>
      <c r="BG117" s="45">
        <v>3.1700000000000001E-4</v>
      </c>
      <c r="BH117" s="45">
        <v>3.1700000000000001E-4</v>
      </c>
      <c r="BI117" s="45">
        <v>3.1700000000000001E-4</v>
      </c>
      <c r="BJ117" s="45">
        <v>3.59E-4</v>
      </c>
      <c r="BK117" s="45">
        <v>3.59E-4</v>
      </c>
      <c r="BL117" s="45">
        <v>3.59E-4</v>
      </c>
      <c r="BM117" s="45">
        <v>3.59E-4</v>
      </c>
      <c r="BN117" s="45">
        <v>3.59E-4</v>
      </c>
      <c r="BO117" s="45">
        <v>4.3399999999999998E-4</v>
      </c>
      <c r="BP117" s="45">
        <v>4.3399999999999998E-4</v>
      </c>
      <c r="BQ117" s="45">
        <v>4.3399999999999998E-4</v>
      </c>
      <c r="BR117" s="45">
        <v>4.3399999999999998E-4</v>
      </c>
      <c r="BS117" s="45">
        <v>4.3399999999999998E-4</v>
      </c>
      <c r="BT117" s="45">
        <v>4.4200000000000001E-4</v>
      </c>
      <c r="BU117" s="45">
        <v>4.4200000000000001E-4</v>
      </c>
      <c r="BV117" s="45">
        <v>4.4200000000000001E-4</v>
      </c>
      <c r="BW117" s="45">
        <v>4.4200000000000001E-4</v>
      </c>
      <c r="BX117" s="45">
        <v>4.4200000000000001E-4</v>
      </c>
      <c r="BY117" s="45">
        <v>4.6000000000000001E-4</v>
      </c>
      <c r="BZ117" s="45">
        <v>4.6000000000000001E-4</v>
      </c>
      <c r="CA117" s="45">
        <v>4.6000000000000001E-4</v>
      </c>
      <c r="CB117" s="45">
        <v>4.6000000000000001E-4</v>
      </c>
      <c r="CC117" s="45">
        <v>4.6000000000000001E-4</v>
      </c>
      <c r="CD117" s="45">
        <v>4.6000000000000001E-4</v>
      </c>
      <c r="CE117" s="45">
        <v>4.6000000000000001E-4</v>
      </c>
      <c r="CF117" s="45">
        <v>4.6000000000000001E-4</v>
      </c>
      <c r="CG117" s="45">
        <v>4.6000000000000001E-4</v>
      </c>
      <c r="CH117" s="45">
        <v>4.6000000000000001E-4</v>
      </c>
      <c r="CI117" s="45">
        <v>4.6000000000000001E-4</v>
      </c>
      <c r="CJ117" s="45">
        <v>4.6000000000000001E-4</v>
      </c>
      <c r="CK117" s="45">
        <v>4.6000000000000001E-4</v>
      </c>
      <c r="CL117" s="45">
        <v>4.6000000000000001E-4</v>
      </c>
      <c r="CM117" s="45">
        <v>4.6000000000000001E-4</v>
      </c>
      <c r="CN117" s="45">
        <v>4.6000000000000001E-4</v>
      </c>
      <c r="CO117" s="45">
        <v>4.6000000000000001E-4</v>
      </c>
      <c r="CP117" s="45">
        <v>4.6000000000000001E-4</v>
      </c>
      <c r="CQ117" s="45">
        <v>4.6000000000000001E-4</v>
      </c>
      <c r="CR117" s="45">
        <v>4.6000000000000001E-4</v>
      </c>
      <c r="CS117" s="45">
        <v>4.6000000000000001E-4</v>
      </c>
      <c r="CT117" s="45">
        <v>4.6000000000000001E-4</v>
      </c>
      <c r="CU117" s="45">
        <v>4.6000000000000001E-4</v>
      </c>
      <c r="CV117" s="45">
        <v>4.6000000000000001E-4</v>
      </c>
      <c r="CW117" s="45">
        <v>4.6000000000000001E-4</v>
      </c>
      <c r="CX117" s="45">
        <v>4.6000000000000001E-4</v>
      </c>
    </row>
    <row r="118" spans="1:102" ht="14.25" customHeight="1" x14ac:dyDescent="0.3">
      <c r="A118" s="45" t="s">
        <v>354</v>
      </c>
      <c r="B118" s="45">
        <v>0</v>
      </c>
      <c r="C118" s="45">
        <v>0</v>
      </c>
      <c r="D118" s="45">
        <v>0</v>
      </c>
      <c r="E118" s="45">
        <v>0</v>
      </c>
      <c r="F118" s="45">
        <v>0</v>
      </c>
      <c r="G118" s="45">
        <v>0</v>
      </c>
      <c r="H118" s="45">
        <v>0</v>
      </c>
      <c r="I118" s="45">
        <v>0</v>
      </c>
      <c r="J118" s="45">
        <v>0</v>
      </c>
      <c r="K118" s="45">
        <v>0</v>
      </c>
      <c r="L118" s="45">
        <v>0</v>
      </c>
      <c r="M118" s="45">
        <v>0</v>
      </c>
      <c r="N118" s="45">
        <v>0</v>
      </c>
      <c r="O118" s="45">
        <v>0</v>
      </c>
      <c r="P118" s="45">
        <v>0</v>
      </c>
      <c r="Q118" s="45">
        <v>2.5999999999999998E-5</v>
      </c>
      <c r="R118" s="45">
        <v>2.5999999999999998E-5</v>
      </c>
      <c r="S118" s="45">
        <v>2.5999999999999998E-5</v>
      </c>
      <c r="T118" s="45">
        <v>2.5999999999999998E-5</v>
      </c>
      <c r="U118" s="45">
        <v>2.5999999999999998E-5</v>
      </c>
      <c r="V118" s="45">
        <v>2.5999999999999998E-5</v>
      </c>
      <c r="W118" s="45">
        <v>2.5999999999999998E-5</v>
      </c>
      <c r="X118" s="45">
        <v>2.5999999999999998E-5</v>
      </c>
      <c r="Y118" s="45">
        <v>2.5999999999999998E-5</v>
      </c>
      <c r="Z118" s="45">
        <v>2.5999999999999998E-5</v>
      </c>
      <c r="AA118" s="45">
        <v>2.5999999999999998E-5</v>
      </c>
      <c r="AB118" s="45">
        <v>2.5999999999999998E-5</v>
      </c>
      <c r="AC118" s="45">
        <v>2.5999999999999998E-5</v>
      </c>
      <c r="AD118" s="45">
        <v>2.5999999999999998E-5</v>
      </c>
      <c r="AE118" s="45">
        <v>2.5999999999999998E-5</v>
      </c>
      <c r="AF118" s="45">
        <v>2.5999999999999998E-5</v>
      </c>
      <c r="AG118" s="45">
        <v>2.5999999999999998E-5</v>
      </c>
      <c r="AH118" s="45">
        <v>2.5999999999999998E-5</v>
      </c>
      <c r="AI118" s="45">
        <v>2.5999999999999998E-5</v>
      </c>
      <c r="AJ118" s="45">
        <v>2.5999999999999998E-5</v>
      </c>
      <c r="AK118" s="45">
        <v>2.5999999999999998E-5</v>
      </c>
      <c r="AL118" s="45">
        <v>2.5999999999999998E-5</v>
      </c>
      <c r="AM118" s="45">
        <v>2.5999999999999998E-5</v>
      </c>
      <c r="AN118" s="45">
        <v>2.5999999999999998E-5</v>
      </c>
      <c r="AO118" s="45">
        <v>2.5999999999999998E-5</v>
      </c>
      <c r="AP118" s="45">
        <v>9.6000000000000002E-5</v>
      </c>
      <c r="AQ118" s="45">
        <v>9.6000000000000002E-5</v>
      </c>
      <c r="AR118" s="45">
        <v>9.6000000000000002E-5</v>
      </c>
      <c r="AS118" s="45">
        <v>9.6000000000000002E-5</v>
      </c>
      <c r="AT118" s="45">
        <v>9.6000000000000002E-5</v>
      </c>
      <c r="AU118" s="45">
        <v>1.4300000000000001E-4</v>
      </c>
      <c r="AV118" s="45">
        <v>1.4300000000000001E-4</v>
      </c>
      <c r="AW118" s="45">
        <v>1.4300000000000001E-4</v>
      </c>
      <c r="AX118" s="45">
        <v>1.4300000000000001E-4</v>
      </c>
      <c r="AY118" s="45">
        <v>1.4300000000000001E-4</v>
      </c>
      <c r="AZ118" s="45">
        <v>1.36E-4</v>
      </c>
      <c r="BA118" s="45">
        <v>1.36E-4</v>
      </c>
      <c r="BB118" s="45">
        <v>1.36E-4</v>
      </c>
      <c r="BC118" s="45">
        <v>1.36E-4</v>
      </c>
      <c r="BD118" s="45">
        <v>1.36E-4</v>
      </c>
      <c r="BE118" s="45">
        <v>1.8699999999999999E-4</v>
      </c>
      <c r="BF118" s="45">
        <v>1.8699999999999999E-4</v>
      </c>
      <c r="BG118" s="45">
        <v>1.8699999999999999E-4</v>
      </c>
      <c r="BH118" s="45">
        <v>1.8699999999999999E-4</v>
      </c>
      <c r="BI118" s="45">
        <v>1.8699999999999999E-4</v>
      </c>
      <c r="BJ118" s="45">
        <v>1.5899999999999999E-4</v>
      </c>
      <c r="BK118" s="45">
        <v>1.5899999999999999E-4</v>
      </c>
      <c r="BL118" s="45">
        <v>1.5899999999999999E-4</v>
      </c>
      <c r="BM118" s="45">
        <v>1.5899999999999999E-4</v>
      </c>
      <c r="BN118" s="45">
        <v>1.5899999999999999E-4</v>
      </c>
      <c r="BO118" s="45">
        <v>2.2699999999999999E-4</v>
      </c>
      <c r="BP118" s="45">
        <v>2.2699999999999999E-4</v>
      </c>
      <c r="BQ118" s="45">
        <v>2.2699999999999999E-4</v>
      </c>
      <c r="BR118" s="45">
        <v>2.2699999999999999E-4</v>
      </c>
      <c r="BS118" s="45">
        <v>2.2699999999999999E-4</v>
      </c>
      <c r="BT118" s="45">
        <v>2.33E-4</v>
      </c>
      <c r="BU118" s="45">
        <v>2.33E-4</v>
      </c>
      <c r="BV118" s="45">
        <v>2.33E-4</v>
      </c>
      <c r="BW118" s="45">
        <v>2.33E-4</v>
      </c>
      <c r="BX118" s="45">
        <v>2.33E-4</v>
      </c>
      <c r="BY118" s="45">
        <v>9.6000000000000002E-5</v>
      </c>
      <c r="BZ118" s="45">
        <v>9.6000000000000002E-5</v>
      </c>
      <c r="CA118" s="45">
        <v>9.6000000000000002E-5</v>
      </c>
      <c r="CB118" s="45">
        <v>9.6000000000000002E-5</v>
      </c>
      <c r="CC118" s="45">
        <v>9.6000000000000002E-5</v>
      </c>
      <c r="CD118" s="45">
        <v>9.6000000000000002E-5</v>
      </c>
      <c r="CE118" s="45">
        <v>9.6000000000000002E-5</v>
      </c>
      <c r="CF118" s="45">
        <v>9.6000000000000002E-5</v>
      </c>
      <c r="CG118" s="45">
        <v>9.6000000000000002E-5</v>
      </c>
      <c r="CH118" s="45">
        <v>9.6000000000000002E-5</v>
      </c>
      <c r="CI118" s="45">
        <v>9.6000000000000002E-5</v>
      </c>
      <c r="CJ118" s="45">
        <v>9.6000000000000002E-5</v>
      </c>
      <c r="CK118" s="45">
        <v>9.6000000000000002E-5</v>
      </c>
      <c r="CL118" s="45">
        <v>9.6000000000000002E-5</v>
      </c>
      <c r="CM118" s="45">
        <v>9.6000000000000002E-5</v>
      </c>
      <c r="CN118" s="45">
        <v>9.6000000000000002E-5</v>
      </c>
      <c r="CO118" s="45">
        <v>9.6000000000000002E-5</v>
      </c>
      <c r="CP118" s="45">
        <v>9.6000000000000002E-5</v>
      </c>
      <c r="CQ118" s="45">
        <v>9.6000000000000002E-5</v>
      </c>
      <c r="CR118" s="45">
        <v>9.6000000000000002E-5</v>
      </c>
      <c r="CS118" s="45">
        <v>9.6000000000000002E-5</v>
      </c>
      <c r="CT118" s="45">
        <v>9.6000000000000002E-5</v>
      </c>
      <c r="CU118" s="45">
        <v>9.6000000000000002E-5</v>
      </c>
      <c r="CV118" s="45">
        <v>9.6000000000000002E-5</v>
      </c>
      <c r="CW118" s="45">
        <v>9.6000000000000002E-5</v>
      </c>
      <c r="CX118" s="45">
        <v>9.6000000000000002E-5</v>
      </c>
    </row>
    <row r="119" spans="1:102" ht="14.25" customHeight="1" x14ac:dyDescent="0.3">
      <c r="A119" s="45" t="s">
        <v>356</v>
      </c>
      <c r="B119" s="45">
        <v>0</v>
      </c>
      <c r="C119" s="45">
        <v>0</v>
      </c>
      <c r="D119" s="45">
        <v>0</v>
      </c>
      <c r="E119" s="45">
        <v>0</v>
      </c>
      <c r="F119" s="45">
        <v>0</v>
      </c>
      <c r="G119" s="45">
        <v>0</v>
      </c>
      <c r="H119" s="45">
        <v>0</v>
      </c>
      <c r="I119" s="45">
        <v>0</v>
      </c>
      <c r="J119" s="45">
        <v>0</v>
      </c>
      <c r="K119" s="45">
        <v>0</v>
      </c>
      <c r="L119" s="45">
        <v>0</v>
      </c>
      <c r="M119" s="45">
        <v>0</v>
      </c>
      <c r="N119" s="45">
        <v>0</v>
      </c>
      <c r="O119" s="45">
        <v>0</v>
      </c>
      <c r="P119" s="45">
        <v>0</v>
      </c>
      <c r="Q119" s="45">
        <v>6.9999999999999999E-6</v>
      </c>
      <c r="R119" s="45">
        <v>6.9999999999999999E-6</v>
      </c>
      <c r="S119" s="45">
        <v>6.9999999999999999E-6</v>
      </c>
      <c r="T119" s="45">
        <v>6.9999999999999999E-6</v>
      </c>
      <c r="U119" s="45">
        <v>6.9999999999999999E-6</v>
      </c>
      <c r="V119" s="45">
        <v>6.9999999999999999E-6</v>
      </c>
      <c r="W119" s="45">
        <v>6.9999999999999999E-6</v>
      </c>
      <c r="X119" s="45">
        <v>6.9999999999999999E-6</v>
      </c>
      <c r="Y119" s="45">
        <v>6.9999999999999999E-6</v>
      </c>
      <c r="Z119" s="45">
        <v>6.9999999999999999E-6</v>
      </c>
      <c r="AA119" s="45">
        <v>6.9999999999999999E-6</v>
      </c>
      <c r="AB119" s="45">
        <v>6.9999999999999999E-6</v>
      </c>
      <c r="AC119" s="45">
        <v>6.9999999999999999E-6</v>
      </c>
      <c r="AD119" s="45">
        <v>6.9999999999999999E-6</v>
      </c>
      <c r="AE119" s="45">
        <v>6.9999999999999999E-6</v>
      </c>
      <c r="AF119" s="45">
        <v>6.9999999999999999E-6</v>
      </c>
      <c r="AG119" s="45">
        <v>6.9999999999999999E-6</v>
      </c>
      <c r="AH119" s="45">
        <v>6.9999999999999999E-6</v>
      </c>
      <c r="AI119" s="45">
        <v>6.9999999999999999E-6</v>
      </c>
      <c r="AJ119" s="45">
        <v>6.9999999999999999E-6</v>
      </c>
      <c r="AK119" s="45">
        <v>6.9999999999999999E-6</v>
      </c>
      <c r="AL119" s="45">
        <v>6.9999999999999999E-6</v>
      </c>
      <c r="AM119" s="45">
        <v>6.9999999999999999E-6</v>
      </c>
      <c r="AN119" s="45">
        <v>6.9999999999999999E-6</v>
      </c>
      <c r="AO119" s="45">
        <v>6.9999999999999999E-6</v>
      </c>
      <c r="AP119" s="45">
        <v>6.3E-5</v>
      </c>
      <c r="AQ119" s="45">
        <v>6.3E-5</v>
      </c>
      <c r="AR119" s="45">
        <v>6.3E-5</v>
      </c>
      <c r="AS119" s="45">
        <v>6.3E-5</v>
      </c>
      <c r="AT119" s="45">
        <v>6.3E-5</v>
      </c>
      <c r="AU119" s="45">
        <v>1.08E-4</v>
      </c>
      <c r="AV119" s="45">
        <v>1.08E-4</v>
      </c>
      <c r="AW119" s="45">
        <v>1.08E-4</v>
      </c>
      <c r="AX119" s="45">
        <v>1.08E-4</v>
      </c>
      <c r="AY119" s="45">
        <v>1.08E-4</v>
      </c>
      <c r="AZ119" s="45">
        <v>1.6200000000000001E-4</v>
      </c>
      <c r="BA119" s="45">
        <v>1.6200000000000001E-4</v>
      </c>
      <c r="BB119" s="45">
        <v>1.6200000000000001E-4</v>
      </c>
      <c r="BC119" s="45">
        <v>1.6200000000000001E-4</v>
      </c>
      <c r="BD119" s="45">
        <v>1.6200000000000001E-4</v>
      </c>
      <c r="BE119" s="45">
        <v>2.2599999999999999E-4</v>
      </c>
      <c r="BF119" s="45">
        <v>2.2599999999999999E-4</v>
      </c>
      <c r="BG119" s="45">
        <v>2.2599999999999999E-4</v>
      </c>
      <c r="BH119" s="45">
        <v>2.2599999999999999E-4</v>
      </c>
      <c r="BI119" s="45">
        <v>2.2599999999999999E-4</v>
      </c>
      <c r="BJ119" s="45">
        <v>3.01E-4</v>
      </c>
      <c r="BK119" s="45">
        <v>3.01E-4</v>
      </c>
      <c r="BL119" s="45">
        <v>3.01E-4</v>
      </c>
      <c r="BM119" s="45">
        <v>3.01E-4</v>
      </c>
      <c r="BN119" s="45">
        <v>3.01E-4</v>
      </c>
      <c r="BO119" s="45">
        <v>3.6699999999999998E-4</v>
      </c>
      <c r="BP119" s="45">
        <v>3.6699999999999998E-4</v>
      </c>
      <c r="BQ119" s="45">
        <v>3.6699999999999998E-4</v>
      </c>
      <c r="BR119" s="45">
        <v>3.6699999999999998E-4</v>
      </c>
      <c r="BS119" s="45">
        <v>3.6699999999999998E-4</v>
      </c>
      <c r="BT119" s="45">
        <v>4.1899999999999999E-4</v>
      </c>
      <c r="BU119" s="45">
        <v>4.1899999999999999E-4</v>
      </c>
      <c r="BV119" s="45">
        <v>4.1899999999999999E-4</v>
      </c>
      <c r="BW119" s="45">
        <v>4.1899999999999999E-4</v>
      </c>
      <c r="BX119" s="45">
        <v>4.1899999999999999E-4</v>
      </c>
      <c r="BY119" s="45">
        <v>4.55E-4</v>
      </c>
      <c r="BZ119" s="45">
        <v>4.55E-4</v>
      </c>
      <c r="CA119" s="45">
        <v>4.55E-4</v>
      </c>
      <c r="CB119" s="45">
        <v>4.55E-4</v>
      </c>
      <c r="CC119" s="45">
        <v>4.55E-4</v>
      </c>
      <c r="CD119" s="45">
        <v>4.55E-4</v>
      </c>
      <c r="CE119" s="45">
        <v>4.55E-4</v>
      </c>
      <c r="CF119" s="45">
        <v>4.55E-4</v>
      </c>
      <c r="CG119" s="45">
        <v>4.55E-4</v>
      </c>
      <c r="CH119" s="45">
        <v>4.55E-4</v>
      </c>
      <c r="CI119" s="45">
        <v>4.55E-4</v>
      </c>
      <c r="CJ119" s="45">
        <v>4.55E-4</v>
      </c>
      <c r="CK119" s="45">
        <v>4.55E-4</v>
      </c>
      <c r="CL119" s="45">
        <v>4.55E-4</v>
      </c>
      <c r="CM119" s="45">
        <v>4.55E-4</v>
      </c>
      <c r="CN119" s="45">
        <v>4.55E-4</v>
      </c>
      <c r="CO119" s="45">
        <v>4.55E-4</v>
      </c>
      <c r="CP119" s="45">
        <v>4.55E-4</v>
      </c>
      <c r="CQ119" s="45">
        <v>4.55E-4</v>
      </c>
      <c r="CR119" s="45">
        <v>4.55E-4</v>
      </c>
      <c r="CS119" s="45">
        <v>4.55E-4</v>
      </c>
      <c r="CT119" s="45">
        <v>4.55E-4</v>
      </c>
      <c r="CU119" s="45">
        <v>4.55E-4</v>
      </c>
      <c r="CV119" s="45">
        <v>4.55E-4</v>
      </c>
      <c r="CW119" s="45">
        <v>4.55E-4</v>
      </c>
      <c r="CX119" s="45">
        <v>4.55E-4</v>
      </c>
    </row>
    <row r="120" spans="1:102" ht="14.25" customHeight="1" x14ac:dyDescent="0.3">
      <c r="A120" s="45" t="s">
        <v>358</v>
      </c>
      <c r="B120" s="45">
        <v>3.0000000000000001E-6</v>
      </c>
      <c r="C120" s="45">
        <v>3.0000000000000001E-6</v>
      </c>
      <c r="D120" s="45">
        <v>3.0000000000000001E-6</v>
      </c>
      <c r="E120" s="45">
        <v>3.0000000000000001E-6</v>
      </c>
      <c r="F120" s="45">
        <v>3.0000000000000001E-6</v>
      </c>
      <c r="G120" s="45">
        <v>3.0000000000000001E-6</v>
      </c>
      <c r="H120" s="45">
        <v>3.0000000000000001E-6</v>
      </c>
      <c r="I120" s="45">
        <v>3.0000000000000001E-6</v>
      </c>
      <c r="J120" s="45">
        <v>3.0000000000000001E-6</v>
      </c>
      <c r="K120" s="45">
        <v>3.0000000000000001E-6</v>
      </c>
      <c r="L120" s="45">
        <v>3.0000000000000001E-6</v>
      </c>
      <c r="M120" s="45">
        <v>3.0000000000000001E-6</v>
      </c>
      <c r="N120" s="45">
        <v>3.0000000000000001E-6</v>
      </c>
      <c r="O120" s="45">
        <v>3.0000000000000001E-6</v>
      </c>
      <c r="P120" s="45">
        <v>3.0000000000000001E-6</v>
      </c>
      <c r="Q120" s="45">
        <v>2.4000000000000001E-4</v>
      </c>
      <c r="R120" s="45">
        <v>2.4000000000000001E-4</v>
      </c>
      <c r="S120" s="45">
        <v>2.4000000000000001E-4</v>
      </c>
      <c r="T120" s="45">
        <v>2.4000000000000001E-4</v>
      </c>
      <c r="U120" s="45">
        <v>2.4000000000000001E-4</v>
      </c>
      <c r="V120" s="45">
        <v>2.4000000000000001E-4</v>
      </c>
      <c r="W120" s="45">
        <v>2.4000000000000001E-4</v>
      </c>
      <c r="X120" s="45">
        <v>2.4000000000000001E-4</v>
      </c>
      <c r="Y120" s="45">
        <v>2.4000000000000001E-4</v>
      </c>
      <c r="Z120" s="45">
        <v>2.4000000000000001E-4</v>
      </c>
      <c r="AA120" s="45">
        <v>2.4000000000000001E-4</v>
      </c>
      <c r="AB120" s="45">
        <v>2.4000000000000001E-4</v>
      </c>
      <c r="AC120" s="45">
        <v>2.4000000000000001E-4</v>
      </c>
      <c r="AD120" s="45">
        <v>2.4000000000000001E-4</v>
      </c>
      <c r="AE120" s="45">
        <v>2.4000000000000001E-4</v>
      </c>
      <c r="AF120" s="45">
        <v>2.4000000000000001E-4</v>
      </c>
      <c r="AG120" s="45">
        <v>2.4000000000000001E-4</v>
      </c>
      <c r="AH120" s="45">
        <v>2.4000000000000001E-4</v>
      </c>
      <c r="AI120" s="45">
        <v>2.4000000000000001E-4</v>
      </c>
      <c r="AJ120" s="45">
        <v>2.4000000000000001E-4</v>
      </c>
      <c r="AK120" s="45">
        <v>2.4000000000000001E-4</v>
      </c>
      <c r="AL120" s="45">
        <v>2.4000000000000001E-4</v>
      </c>
      <c r="AM120" s="45">
        <v>2.4000000000000001E-4</v>
      </c>
      <c r="AN120" s="45">
        <v>2.4000000000000001E-4</v>
      </c>
      <c r="AO120" s="45">
        <v>2.4000000000000001E-4</v>
      </c>
      <c r="AP120" s="45">
        <v>6.2200000000000005E-4</v>
      </c>
      <c r="AQ120" s="45">
        <v>6.2200000000000005E-4</v>
      </c>
      <c r="AR120" s="45">
        <v>6.2200000000000005E-4</v>
      </c>
      <c r="AS120" s="45">
        <v>6.2200000000000005E-4</v>
      </c>
      <c r="AT120" s="45">
        <v>6.2200000000000005E-4</v>
      </c>
      <c r="AU120" s="45">
        <v>8.7900000000000001E-4</v>
      </c>
      <c r="AV120" s="45">
        <v>8.7900000000000001E-4</v>
      </c>
      <c r="AW120" s="45">
        <v>8.7900000000000001E-4</v>
      </c>
      <c r="AX120" s="45">
        <v>8.7900000000000001E-4</v>
      </c>
      <c r="AY120" s="45">
        <v>8.7900000000000001E-4</v>
      </c>
      <c r="AZ120" s="45">
        <v>1.1689999999999999E-3</v>
      </c>
      <c r="BA120" s="45">
        <v>1.1689999999999999E-3</v>
      </c>
      <c r="BB120" s="45">
        <v>1.1689999999999999E-3</v>
      </c>
      <c r="BC120" s="45">
        <v>1.1689999999999999E-3</v>
      </c>
      <c r="BD120" s="45">
        <v>1.1689999999999999E-3</v>
      </c>
      <c r="BE120" s="45">
        <v>1.4829999999999999E-3</v>
      </c>
      <c r="BF120" s="45">
        <v>1.4829999999999999E-3</v>
      </c>
      <c r="BG120" s="45">
        <v>1.4829999999999999E-3</v>
      </c>
      <c r="BH120" s="45">
        <v>1.4829999999999999E-3</v>
      </c>
      <c r="BI120" s="45">
        <v>1.4829999999999999E-3</v>
      </c>
      <c r="BJ120" s="45">
        <v>1.7329999999999999E-3</v>
      </c>
      <c r="BK120" s="45">
        <v>1.7329999999999999E-3</v>
      </c>
      <c r="BL120" s="45">
        <v>1.7329999999999999E-3</v>
      </c>
      <c r="BM120" s="45">
        <v>1.7329999999999999E-3</v>
      </c>
      <c r="BN120" s="45">
        <v>1.7329999999999999E-3</v>
      </c>
      <c r="BO120" s="45">
        <v>1.8309999999999999E-3</v>
      </c>
      <c r="BP120" s="45">
        <v>1.8309999999999999E-3</v>
      </c>
      <c r="BQ120" s="45">
        <v>1.8309999999999999E-3</v>
      </c>
      <c r="BR120" s="45">
        <v>1.8309999999999999E-3</v>
      </c>
      <c r="BS120" s="45">
        <v>1.8309999999999999E-3</v>
      </c>
      <c r="BT120" s="45">
        <v>1.817E-3</v>
      </c>
      <c r="BU120" s="45">
        <v>1.817E-3</v>
      </c>
      <c r="BV120" s="45">
        <v>1.817E-3</v>
      </c>
      <c r="BW120" s="45">
        <v>1.817E-3</v>
      </c>
      <c r="BX120" s="45">
        <v>1.817E-3</v>
      </c>
      <c r="BY120" s="45">
        <v>1.6819999999999999E-3</v>
      </c>
      <c r="BZ120" s="45">
        <v>1.6819999999999999E-3</v>
      </c>
      <c r="CA120" s="45">
        <v>1.6819999999999999E-3</v>
      </c>
      <c r="CB120" s="45">
        <v>1.6819999999999999E-3</v>
      </c>
      <c r="CC120" s="45">
        <v>1.6819999999999999E-3</v>
      </c>
      <c r="CD120" s="45">
        <v>1.6819999999999999E-3</v>
      </c>
      <c r="CE120" s="45">
        <v>1.6819999999999999E-3</v>
      </c>
      <c r="CF120" s="45">
        <v>1.6819999999999999E-3</v>
      </c>
      <c r="CG120" s="45">
        <v>1.6819999999999999E-3</v>
      </c>
      <c r="CH120" s="45">
        <v>1.6819999999999999E-3</v>
      </c>
      <c r="CI120" s="45">
        <v>1.6819999999999999E-3</v>
      </c>
      <c r="CJ120" s="45">
        <v>1.6819999999999999E-3</v>
      </c>
      <c r="CK120" s="45">
        <v>1.6819999999999999E-3</v>
      </c>
      <c r="CL120" s="45">
        <v>1.6819999999999999E-3</v>
      </c>
      <c r="CM120" s="45">
        <v>1.6819999999999999E-3</v>
      </c>
      <c r="CN120" s="45">
        <v>1.6819999999999999E-3</v>
      </c>
      <c r="CO120" s="45">
        <v>1.6819999999999999E-3</v>
      </c>
      <c r="CP120" s="45">
        <v>1.6819999999999999E-3</v>
      </c>
      <c r="CQ120" s="45">
        <v>1.6819999999999999E-3</v>
      </c>
      <c r="CR120" s="45">
        <v>1.6819999999999999E-3</v>
      </c>
      <c r="CS120" s="45">
        <v>1.6819999999999999E-3</v>
      </c>
      <c r="CT120" s="45">
        <v>1.6819999999999999E-3</v>
      </c>
      <c r="CU120" s="45">
        <v>1.6819999999999999E-3</v>
      </c>
      <c r="CV120" s="45">
        <v>1.6819999999999999E-3</v>
      </c>
      <c r="CW120" s="45">
        <v>1.6819999999999999E-3</v>
      </c>
      <c r="CX120" s="45">
        <v>1.6819999999999999E-3</v>
      </c>
    </row>
    <row r="121" spans="1:102" ht="14.25" customHeight="1" x14ac:dyDescent="0.3">
      <c r="A121" s="45" t="s">
        <v>360</v>
      </c>
      <c r="B121" s="45">
        <v>0</v>
      </c>
      <c r="C121" s="45">
        <v>0</v>
      </c>
      <c r="D121" s="45">
        <v>0</v>
      </c>
      <c r="E121" s="45">
        <v>0</v>
      </c>
      <c r="F121" s="45">
        <v>0</v>
      </c>
      <c r="G121" s="45">
        <v>0</v>
      </c>
      <c r="H121" s="45">
        <v>0</v>
      </c>
      <c r="I121" s="45">
        <v>0</v>
      </c>
      <c r="J121" s="45">
        <v>0</v>
      </c>
      <c r="K121" s="45">
        <v>0</v>
      </c>
      <c r="L121" s="45">
        <v>0</v>
      </c>
      <c r="M121" s="45">
        <v>0</v>
      </c>
      <c r="N121" s="45">
        <v>0</v>
      </c>
      <c r="O121" s="45">
        <v>0</v>
      </c>
      <c r="P121" s="45">
        <v>0</v>
      </c>
      <c r="Q121" s="45">
        <v>2.5000000000000001E-5</v>
      </c>
      <c r="R121" s="45">
        <v>2.5000000000000001E-5</v>
      </c>
      <c r="S121" s="45">
        <v>2.5000000000000001E-5</v>
      </c>
      <c r="T121" s="45">
        <v>2.5000000000000001E-5</v>
      </c>
      <c r="U121" s="45">
        <v>2.5000000000000001E-5</v>
      </c>
      <c r="V121" s="45">
        <v>2.5000000000000001E-5</v>
      </c>
      <c r="W121" s="45">
        <v>2.5000000000000001E-5</v>
      </c>
      <c r="X121" s="45">
        <v>2.5000000000000001E-5</v>
      </c>
      <c r="Y121" s="45">
        <v>2.5000000000000001E-5</v>
      </c>
      <c r="Z121" s="45">
        <v>2.5000000000000001E-5</v>
      </c>
      <c r="AA121" s="45">
        <v>2.5000000000000001E-5</v>
      </c>
      <c r="AB121" s="45">
        <v>2.5000000000000001E-5</v>
      </c>
      <c r="AC121" s="45">
        <v>2.5000000000000001E-5</v>
      </c>
      <c r="AD121" s="45">
        <v>2.5000000000000001E-5</v>
      </c>
      <c r="AE121" s="45">
        <v>2.5000000000000001E-5</v>
      </c>
      <c r="AF121" s="45">
        <v>2.5000000000000001E-5</v>
      </c>
      <c r="AG121" s="45">
        <v>2.5000000000000001E-5</v>
      </c>
      <c r="AH121" s="45">
        <v>2.5000000000000001E-5</v>
      </c>
      <c r="AI121" s="45">
        <v>2.5000000000000001E-5</v>
      </c>
      <c r="AJ121" s="45">
        <v>2.5000000000000001E-5</v>
      </c>
      <c r="AK121" s="45">
        <v>2.5000000000000001E-5</v>
      </c>
      <c r="AL121" s="45">
        <v>2.5000000000000001E-5</v>
      </c>
      <c r="AM121" s="45">
        <v>2.5000000000000001E-5</v>
      </c>
      <c r="AN121" s="45">
        <v>2.5000000000000001E-5</v>
      </c>
      <c r="AO121" s="45">
        <v>2.5000000000000001E-5</v>
      </c>
      <c r="AP121" s="45">
        <v>1.5300000000000001E-4</v>
      </c>
      <c r="AQ121" s="45">
        <v>1.5300000000000001E-4</v>
      </c>
      <c r="AR121" s="45">
        <v>1.5300000000000001E-4</v>
      </c>
      <c r="AS121" s="45">
        <v>1.5300000000000001E-4</v>
      </c>
      <c r="AT121" s="45">
        <v>1.5300000000000001E-4</v>
      </c>
      <c r="AU121" s="45">
        <v>2.3800000000000001E-4</v>
      </c>
      <c r="AV121" s="45">
        <v>2.3800000000000001E-4</v>
      </c>
      <c r="AW121" s="45">
        <v>2.3800000000000001E-4</v>
      </c>
      <c r="AX121" s="45">
        <v>2.3800000000000001E-4</v>
      </c>
      <c r="AY121" s="45">
        <v>2.3800000000000001E-4</v>
      </c>
      <c r="AZ121" s="45">
        <v>3.1399999999999999E-4</v>
      </c>
      <c r="BA121" s="45">
        <v>3.1399999999999999E-4</v>
      </c>
      <c r="BB121" s="45">
        <v>3.1399999999999999E-4</v>
      </c>
      <c r="BC121" s="45">
        <v>3.1399999999999999E-4</v>
      </c>
      <c r="BD121" s="45">
        <v>3.1399999999999999E-4</v>
      </c>
      <c r="BE121" s="45">
        <v>3.7800000000000003E-4</v>
      </c>
      <c r="BF121" s="45">
        <v>3.7800000000000003E-4</v>
      </c>
      <c r="BG121" s="45">
        <v>3.7800000000000003E-4</v>
      </c>
      <c r="BH121" s="45">
        <v>3.7800000000000003E-4</v>
      </c>
      <c r="BI121" s="45">
        <v>3.7800000000000003E-4</v>
      </c>
      <c r="BJ121" s="45">
        <v>4.4200000000000001E-4</v>
      </c>
      <c r="BK121" s="45">
        <v>4.4200000000000001E-4</v>
      </c>
      <c r="BL121" s="45">
        <v>4.4200000000000001E-4</v>
      </c>
      <c r="BM121" s="45">
        <v>4.4200000000000001E-4</v>
      </c>
      <c r="BN121" s="45">
        <v>4.4200000000000001E-4</v>
      </c>
      <c r="BO121" s="45">
        <v>5.2099999999999998E-4</v>
      </c>
      <c r="BP121" s="45">
        <v>5.2099999999999998E-4</v>
      </c>
      <c r="BQ121" s="45">
        <v>5.2099999999999998E-4</v>
      </c>
      <c r="BR121" s="45">
        <v>5.2099999999999998E-4</v>
      </c>
      <c r="BS121" s="45">
        <v>5.2099999999999998E-4</v>
      </c>
      <c r="BT121" s="45">
        <v>6.1300000000000005E-4</v>
      </c>
      <c r="BU121" s="45">
        <v>6.1300000000000005E-4</v>
      </c>
      <c r="BV121" s="45">
        <v>6.1300000000000005E-4</v>
      </c>
      <c r="BW121" s="45">
        <v>6.1300000000000005E-4</v>
      </c>
      <c r="BX121" s="45">
        <v>6.1300000000000005E-4</v>
      </c>
      <c r="BY121" s="45">
        <v>7.18E-4</v>
      </c>
      <c r="BZ121" s="45">
        <v>7.18E-4</v>
      </c>
      <c r="CA121" s="45">
        <v>7.18E-4</v>
      </c>
      <c r="CB121" s="45">
        <v>7.18E-4</v>
      </c>
      <c r="CC121" s="45">
        <v>7.18E-4</v>
      </c>
      <c r="CD121" s="45">
        <v>7.18E-4</v>
      </c>
      <c r="CE121" s="45">
        <v>7.18E-4</v>
      </c>
      <c r="CF121" s="45">
        <v>7.18E-4</v>
      </c>
      <c r="CG121" s="45">
        <v>7.18E-4</v>
      </c>
      <c r="CH121" s="45">
        <v>7.18E-4</v>
      </c>
      <c r="CI121" s="45">
        <v>7.18E-4</v>
      </c>
      <c r="CJ121" s="45">
        <v>7.18E-4</v>
      </c>
      <c r="CK121" s="45">
        <v>7.18E-4</v>
      </c>
      <c r="CL121" s="45">
        <v>7.18E-4</v>
      </c>
      <c r="CM121" s="45">
        <v>7.18E-4</v>
      </c>
      <c r="CN121" s="45">
        <v>7.18E-4</v>
      </c>
      <c r="CO121" s="45">
        <v>7.18E-4</v>
      </c>
      <c r="CP121" s="45">
        <v>7.18E-4</v>
      </c>
      <c r="CQ121" s="45">
        <v>7.18E-4</v>
      </c>
      <c r="CR121" s="45">
        <v>7.18E-4</v>
      </c>
      <c r="CS121" s="45">
        <v>7.18E-4</v>
      </c>
      <c r="CT121" s="45">
        <v>7.18E-4</v>
      </c>
      <c r="CU121" s="45">
        <v>7.18E-4</v>
      </c>
      <c r="CV121" s="45">
        <v>7.18E-4</v>
      </c>
      <c r="CW121" s="45">
        <v>7.18E-4</v>
      </c>
      <c r="CX121" s="45">
        <v>7.18E-4</v>
      </c>
    </row>
    <row r="122" spans="1:102" ht="14.25" customHeight="1" x14ac:dyDescent="0.3">
      <c r="A122" s="45" t="s">
        <v>362</v>
      </c>
      <c r="B122" s="45">
        <v>0</v>
      </c>
      <c r="C122" s="45">
        <v>0</v>
      </c>
      <c r="D122" s="45">
        <v>0</v>
      </c>
      <c r="E122" s="45">
        <v>0</v>
      </c>
      <c r="F122" s="45">
        <v>0</v>
      </c>
      <c r="G122" s="45">
        <v>0</v>
      </c>
      <c r="H122" s="45">
        <v>0</v>
      </c>
      <c r="I122" s="45">
        <v>0</v>
      </c>
      <c r="J122" s="45">
        <v>0</v>
      </c>
      <c r="K122" s="45">
        <v>0</v>
      </c>
      <c r="L122" s="45">
        <v>0</v>
      </c>
      <c r="M122" s="45">
        <v>0</v>
      </c>
      <c r="N122" s="45">
        <v>0</v>
      </c>
      <c r="O122" s="45">
        <v>0</v>
      </c>
      <c r="P122" s="45">
        <v>0</v>
      </c>
      <c r="Q122" s="45">
        <v>1.8E-5</v>
      </c>
      <c r="R122" s="45">
        <v>1.8E-5</v>
      </c>
      <c r="S122" s="45">
        <v>1.8E-5</v>
      </c>
      <c r="T122" s="45">
        <v>1.8E-5</v>
      </c>
      <c r="U122" s="45">
        <v>1.8E-5</v>
      </c>
      <c r="V122" s="45">
        <v>1.8E-5</v>
      </c>
      <c r="W122" s="45">
        <v>1.8E-5</v>
      </c>
      <c r="X122" s="45">
        <v>1.8E-5</v>
      </c>
      <c r="Y122" s="45">
        <v>1.8E-5</v>
      </c>
      <c r="Z122" s="45">
        <v>1.8E-5</v>
      </c>
      <c r="AA122" s="45">
        <v>1.8E-5</v>
      </c>
      <c r="AB122" s="45">
        <v>1.8E-5</v>
      </c>
      <c r="AC122" s="45">
        <v>1.8E-5</v>
      </c>
      <c r="AD122" s="45">
        <v>1.8E-5</v>
      </c>
      <c r="AE122" s="45">
        <v>1.8E-5</v>
      </c>
      <c r="AF122" s="45">
        <v>1.8E-5</v>
      </c>
      <c r="AG122" s="45">
        <v>1.8E-5</v>
      </c>
      <c r="AH122" s="45">
        <v>1.8E-5</v>
      </c>
      <c r="AI122" s="45">
        <v>1.8E-5</v>
      </c>
      <c r="AJ122" s="45">
        <v>1.8E-5</v>
      </c>
      <c r="AK122" s="45">
        <v>1.8E-5</v>
      </c>
      <c r="AL122" s="45">
        <v>1.8E-5</v>
      </c>
      <c r="AM122" s="45">
        <v>1.8E-5</v>
      </c>
      <c r="AN122" s="45">
        <v>1.8E-5</v>
      </c>
      <c r="AO122" s="45">
        <v>1.8E-5</v>
      </c>
      <c r="AP122" s="45">
        <v>8.6000000000000003E-5</v>
      </c>
      <c r="AQ122" s="45">
        <v>8.6000000000000003E-5</v>
      </c>
      <c r="AR122" s="45">
        <v>8.6000000000000003E-5</v>
      </c>
      <c r="AS122" s="45">
        <v>8.6000000000000003E-5</v>
      </c>
      <c r="AT122" s="45">
        <v>8.6000000000000003E-5</v>
      </c>
      <c r="AU122" s="45">
        <v>1.1900000000000001E-4</v>
      </c>
      <c r="AV122" s="45">
        <v>1.1900000000000001E-4</v>
      </c>
      <c r="AW122" s="45">
        <v>1.1900000000000001E-4</v>
      </c>
      <c r="AX122" s="45">
        <v>1.1900000000000001E-4</v>
      </c>
      <c r="AY122" s="45">
        <v>1.1900000000000001E-4</v>
      </c>
      <c r="AZ122" s="45">
        <v>1.6100000000000001E-4</v>
      </c>
      <c r="BA122" s="45">
        <v>1.6100000000000001E-4</v>
      </c>
      <c r="BB122" s="45">
        <v>1.6100000000000001E-4</v>
      </c>
      <c r="BC122" s="45">
        <v>1.6100000000000001E-4</v>
      </c>
      <c r="BD122" s="45">
        <v>1.6100000000000001E-4</v>
      </c>
      <c r="BE122" s="45">
        <v>1.6799999999999999E-4</v>
      </c>
      <c r="BF122" s="45">
        <v>1.6799999999999999E-4</v>
      </c>
      <c r="BG122" s="45">
        <v>1.6799999999999999E-4</v>
      </c>
      <c r="BH122" s="45">
        <v>1.6799999999999999E-4</v>
      </c>
      <c r="BI122" s="45">
        <v>1.6799999999999999E-4</v>
      </c>
      <c r="BJ122" s="45">
        <v>2.1699999999999999E-4</v>
      </c>
      <c r="BK122" s="45">
        <v>2.1699999999999999E-4</v>
      </c>
      <c r="BL122" s="45">
        <v>2.1699999999999999E-4</v>
      </c>
      <c r="BM122" s="45">
        <v>2.1699999999999999E-4</v>
      </c>
      <c r="BN122" s="45">
        <v>2.1699999999999999E-4</v>
      </c>
      <c r="BO122" s="45">
        <v>2.9599999999999998E-4</v>
      </c>
      <c r="BP122" s="45">
        <v>2.9599999999999998E-4</v>
      </c>
      <c r="BQ122" s="45">
        <v>2.9599999999999998E-4</v>
      </c>
      <c r="BR122" s="45">
        <v>2.9599999999999998E-4</v>
      </c>
      <c r="BS122" s="45">
        <v>2.9599999999999998E-4</v>
      </c>
      <c r="BT122" s="45">
        <v>3.5399999999999999E-4</v>
      </c>
      <c r="BU122" s="45">
        <v>3.5399999999999999E-4</v>
      </c>
      <c r="BV122" s="45">
        <v>3.5399999999999999E-4</v>
      </c>
      <c r="BW122" s="45">
        <v>3.5399999999999999E-4</v>
      </c>
      <c r="BX122" s="45">
        <v>3.5399999999999999E-4</v>
      </c>
      <c r="BY122" s="45">
        <v>5.3200000000000003E-4</v>
      </c>
      <c r="BZ122" s="45">
        <v>5.3200000000000003E-4</v>
      </c>
      <c r="CA122" s="45">
        <v>5.3200000000000003E-4</v>
      </c>
      <c r="CB122" s="45">
        <v>5.3200000000000003E-4</v>
      </c>
      <c r="CC122" s="45">
        <v>5.3200000000000003E-4</v>
      </c>
      <c r="CD122" s="45">
        <v>5.3200000000000003E-4</v>
      </c>
      <c r="CE122" s="45">
        <v>5.3200000000000003E-4</v>
      </c>
      <c r="CF122" s="45">
        <v>5.3200000000000003E-4</v>
      </c>
      <c r="CG122" s="45">
        <v>5.3200000000000003E-4</v>
      </c>
      <c r="CH122" s="45">
        <v>5.3200000000000003E-4</v>
      </c>
      <c r="CI122" s="45">
        <v>5.3200000000000003E-4</v>
      </c>
      <c r="CJ122" s="45">
        <v>5.3200000000000003E-4</v>
      </c>
      <c r="CK122" s="45">
        <v>5.3200000000000003E-4</v>
      </c>
      <c r="CL122" s="45">
        <v>5.3200000000000003E-4</v>
      </c>
      <c r="CM122" s="45">
        <v>5.3200000000000003E-4</v>
      </c>
      <c r="CN122" s="45">
        <v>5.3200000000000003E-4</v>
      </c>
      <c r="CO122" s="45">
        <v>5.3200000000000003E-4</v>
      </c>
      <c r="CP122" s="45">
        <v>5.3200000000000003E-4</v>
      </c>
      <c r="CQ122" s="45">
        <v>5.3200000000000003E-4</v>
      </c>
      <c r="CR122" s="45">
        <v>5.3200000000000003E-4</v>
      </c>
      <c r="CS122" s="45">
        <v>5.3200000000000003E-4</v>
      </c>
      <c r="CT122" s="45">
        <v>5.3200000000000003E-4</v>
      </c>
      <c r="CU122" s="45">
        <v>5.3200000000000003E-4</v>
      </c>
      <c r="CV122" s="45">
        <v>5.3200000000000003E-4</v>
      </c>
      <c r="CW122" s="45">
        <v>5.3200000000000003E-4</v>
      </c>
      <c r="CX122" s="45">
        <v>5.3200000000000003E-4</v>
      </c>
    </row>
    <row r="123" spans="1:102" ht="14.25" customHeight="1" x14ac:dyDescent="0.3">
      <c r="A123" s="45" t="s">
        <v>364</v>
      </c>
      <c r="B123" s="45">
        <v>0</v>
      </c>
      <c r="C123" s="45">
        <v>0</v>
      </c>
      <c r="D123" s="45">
        <v>0</v>
      </c>
      <c r="E123" s="45">
        <v>0</v>
      </c>
      <c r="F123" s="45">
        <v>0</v>
      </c>
      <c r="G123" s="45">
        <v>0</v>
      </c>
      <c r="H123" s="45">
        <v>0</v>
      </c>
      <c r="I123" s="45">
        <v>0</v>
      </c>
      <c r="J123" s="45">
        <v>0</v>
      </c>
      <c r="K123" s="45">
        <v>0</v>
      </c>
      <c r="L123" s="45">
        <v>0</v>
      </c>
      <c r="M123" s="45">
        <v>0</v>
      </c>
      <c r="N123" s="45">
        <v>0</v>
      </c>
      <c r="O123" s="45">
        <v>0</v>
      </c>
      <c r="P123" s="45">
        <v>0</v>
      </c>
      <c r="Q123" s="45">
        <v>1.2999999999999999E-5</v>
      </c>
      <c r="R123" s="45">
        <v>1.2999999999999999E-5</v>
      </c>
      <c r="S123" s="45">
        <v>1.2999999999999999E-5</v>
      </c>
      <c r="T123" s="45">
        <v>1.2999999999999999E-5</v>
      </c>
      <c r="U123" s="45">
        <v>1.2999999999999999E-5</v>
      </c>
      <c r="V123" s="45">
        <v>1.2999999999999999E-5</v>
      </c>
      <c r="W123" s="45">
        <v>1.2999999999999999E-5</v>
      </c>
      <c r="X123" s="45">
        <v>1.2999999999999999E-5</v>
      </c>
      <c r="Y123" s="45">
        <v>1.2999999999999999E-5</v>
      </c>
      <c r="Z123" s="45">
        <v>1.2999999999999999E-5</v>
      </c>
      <c r="AA123" s="45">
        <v>1.2999999999999999E-5</v>
      </c>
      <c r="AB123" s="45">
        <v>1.2999999999999999E-5</v>
      </c>
      <c r="AC123" s="45">
        <v>1.2999999999999999E-5</v>
      </c>
      <c r="AD123" s="45">
        <v>1.2999999999999999E-5</v>
      </c>
      <c r="AE123" s="45">
        <v>1.2999999999999999E-5</v>
      </c>
      <c r="AF123" s="45">
        <v>1.2999999999999999E-5</v>
      </c>
      <c r="AG123" s="45">
        <v>1.2999999999999999E-5</v>
      </c>
      <c r="AH123" s="45">
        <v>1.2999999999999999E-5</v>
      </c>
      <c r="AI123" s="45">
        <v>1.2999999999999999E-5</v>
      </c>
      <c r="AJ123" s="45">
        <v>1.2999999999999999E-5</v>
      </c>
      <c r="AK123" s="45">
        <v>1.2999999999999999E-5</v>
      </c>
      <c r="AL123" s="45">
        <v>1.2999999999999999E-5</v>
      </c>
      <c r="AM123" s="45">
        <v>1.2999999999999999E-5</v>
      </c>
      <c r="AN123" s="45">
        <v>1.2999999999999999E-5</v>
      </c>
      <c r="AO123" s="45">
        <v>1.2999999999999999E-5</v>
      </c>
      <c r="AP123" s="45">
        <v>5.1E-5</v>
      </c>
      <c r="AQ123" s="45">
        <v>5.1E-5</v>
      </c>
      <c r="AR123" s="45">
        <v>5.1E-5</v>
      </c>
      <c r="AS123" s="45">
        <v>5.1E-5</v>
      </c>
      <c r="AT123" s="45">
        <v>5.1E-5</v>
      </c>
      <c r="AU123" s="45">
        <v>6.9999999999999994E-5</v>
      </c>
      <c r="AV123" s="45">
        <v>6.9999999999999994E-5</v>
      </c>
      <c r="AW123" s="45">
        <v>6.9999999999999994E-5</v>
      </c>
      <c r="AX123" s="45">
        <v>6.9999999999999994E-5</v>
      </c>
      <c r="AY123" s="45">
        <v>6.9999999999999994E-5</v>
      </c>
      <c r="AZ123" s="45">
        <v>8.7999999999999998E-5</v>
      </c>
      <c r="BA123" s="45">
        <v>8.7999999999999998E-5</v>
      </c>
      <c r="BB123" s="45">
        <v>8.7999999999999998E-5</v>
      </c>
      <c r="BC123" s="45">
        <v>8.7999999999999998E-5</v>
      </c>
      <c r="BD123" s="45">
        <v>8.7999999999999998E-5</v>
      </c>
      <c r="BE123" s="45">
        <v>9.7E-5</v>
      </c>
      <c r="BF123" s="45">
        <v>9.7E-5</v>
      </c>
      <c r="BG123" s="45">
        <v>9.7E-5</v>
      </c>
      <c r="BH123" s="45">
        <v>9.7E-5</v>
      </c>
      <c r="BI123" s="45">
        <v>9.7E-5</v>
      </c>
      <c r="BJ123" s="45">
        <v>1.06E-4</v>
      </c>
      <c r="BK123" s="45">
        <v>1.06E-4</v>
      </c>
      <c r="BL123" s="45">
        <v>1.06E-4</v>
      </c>
      <c r="BM123" s="45">
        <v>1.06E-4</v>
      </c>
      <c r="BN123" s="45">
        <v>1.06E-4</v>
      </c>
      <c r="BO123" s="45">
        <v>1.2E-4</v>
      </c>
      <c r="BP123" s="45">
        <v>1.2E-4</v>
      </c>
      <c r="BQ123" s="45">
        <v>1.2E-4</v>
      </c>
      <c r="BR123" s="45">
        <v>1.2E-4</v>
      </c>
      <c r="BS123" s="45">
        <v>1.2E-4</v>
      </c>
      <c r="BT123" s="45">
        <v>1.4300000000000001E-4</v>
      </c>
      <c r="BU123" s="45">
        <v>1.4300000000000001E-4</v>
      </c>
      <c r="BV123" s="45">
        <v>1.4300000000000001E-4</v>
      </c>
      <c r="BW123" s="45">
        <v>1.4300000000000001E-4</v>
      </c>
      <c r="BX123" s="45">
        <v>1.4300000000000001E-4</v>
      </c>
      <c r="BY123" s="45">
        <v>2.2100000000000001E-4</v>
      </c>
      <c r="BZ123" s="45">
        <v>2.2100000000000001E-4</v>
      </c>
      <c r="CA123" s="45">
        <v>2.2100000000000001E-4</v>
      </c>
      <c r="CB123" s="45">
        <v>2.2100000000000001E-4</v>
      </c>
      <c r="CC123" s="45">
        <v>2.2100000000000001E-4</v>
      </c>
      <c r="CD123" s="45">
        <v>2.2100000000000001E-4</v>
      </c>
      <c r="CE123" s="45">
        <v>2.2100000000000001E-4</v>
      </c>
      <c r="CF123" s="45">
        <v>2.2100000000000001E-4</v>
      </c>
      <c r="CG123" s="45">
        <v>2.2100000000000001E-4</v>
      </c>
      <c r="CH123" s="45">
        <v>2.2100000000000001E-4</v>
      </c>
      <c r="CI123" s="45">
        <v>2.2100000000000001E-4</v>
      </c>
      <c r="CJ123" s="45">
        <v>2.2100000000000001E-4</v>
      </c>
      <c r="CK123" s="45">
        <v>2.2100000000000001E-4</v>
      </c>
      <c r="CL123" s="45">
        <v>2.2100000000000001E-4</v>
      </c>
      <c r="CM123" s="45">
        <v>2.2100000000000001E-4</v>
      </c>
      <c r="CN123" s="45">
        <v>2.2100000000000001E-4</v>
      </c>
      <c r="CO123" s="45">
        <v>2.2100000000000001E-4</v>
      </c>
      <c r="CP123" s="45">
        <v>2.2100000000000001E-4</v>
      </c>
      <c r="CQ123" s="45">
        <v>2.2100000000000001E-4</v>
      </c>
      <c r="CR123" s="45">
        <v>2.2100000000000001E-4</v>
      </c>
      <c r="CS123" s="45">
        <v>2.2100000000000001E-4</v>
      </c>
      <c r="CT123" s="45">
        <v>2.2100000000000001E-4</v>
      </c>
      <c r="CU123" s="45">
        <v>2.2100000000000001E-4</v>
      </c>
      <c r="CV123" s="45">
        <v>2.2100000000000001E-4</v>
      </c>
      <c r="CW123" s="45">
        <v>2.2100000000000001E-4</v>
      </c>
      <c r="CX123" s="45">
        <v>2.2100000000000001E-4</v>
      </c>
    </row>
    <row r="124" spans="1:102" ht="14.25" customHeight="1" x14ac:dyDescent="0.3">
      <c r="A124" s="45" t="s">
        <v>366</v>
      </c>
      <c r="B124" s="45">
        <v>0</v>
      </c>
      <c r="C124" s="45">
        <v>0</v>
      </c>
      <c r="D124" s="45">
        <v>0</v>
      </c>
      <c r="E124" s="45">
        <v>0</v>
      </c>
      <c r="F124" s="45">
        <v>0</v>
      </c>
      <c r="G124" s="45">
        <v>0</v>
      </c>
      <c r="H124" s="45">
        <v>0</v>
      </c>
      <c r="I124" s="45">
        <v>0</v>
      </c>
      <c r="J124" s="45">
        <v>0</v>
      </c>
      <c r="K124" s="45">
        <v>0</v>
      </c>
      <c r="L124" s="45">
        <v>0</v>
      </c>
      <c r="M124" s="45">
        <v>0</v>
      </c>
      <c r="N124" s="45">
        <v>0</v>
      </c>
      <c r="O124" s="45">
        <v>0</v>
      </c>
      <c r="P124" s="45">
        <v>0</v>
      </c>
      <c r="Q124" s="45">
        <v>1.4E-5</v>
      </c>
      <c r="R124" s="45">
        <v>1.4E-5</v>
      </c>
      <c r="S124" s="45">
        <v>1.4E-5</v>
      </c>
      <c r="T124" s="45">
        <v>1.4E-5</v>
      </c>
      <c r="U124" s="45">
        <v>1.4E-5</v>
      </c>
      <c r="V124" s="45">
        <v>1.4E-5</v>
      </c>
      <c r="W124" s="45">
        <v>1.4E-5</v>
      </c>
      <c r="X124" s="45">
        <v>1.4E-5</v>
      </c>
      <c r="Y124" s="45">
        <v>1.4E-5</v>
      </c>
      <c r="Z124" s="45">
        <v>1.4E-5</v>
      </c>
      <c r="AA124" s="45">
        <v>1.4E-5</v>
      </c>
      <c r="AB124" s="45">
        <v>1.4E-5</v>
      </c>
      <c r="AC124" s="45">
        <v>1.4E-5</v>
      </c>
      <c r="AD124" s="45">
        <v>1.4E-5</v>
      </c>
      <c r="AE124" s="45">
        <v>1.4E-5</v>
      </c>
      <c r="AF124" s="45">
        <v>1.4E-5</v>
      </c>
      <c r="AG124" s="45">
        <v>1.4E-5</v>
      </c>
      <c r="AH124" s="45">
        <v>1.4E-5</v>
      </c>
      <c r="AI124" s="45">
        <v>1.4E-5</v>
      </c>
      <c r="AJ124" s="45">
        <v>1.4E-5</v>
      </c>
      <c r="AK124" s="45">
        <v>1.4E-5</v>
      </c>
      <c r="AL124" s="45">
        <v>1.4E-5</v>
      </c>
      <c r="AM124" s="45">
        <v>1.4E-5</v>
      </c>
      <c r="AN124" s="45">
        <v>1.4E-5</v>
      </c>
      <c r="AO124" s="45">
        <v>1.4E-5</v>
      </c>
      <c r="AP124" s="45">
        <v>1.3300000000000001E-4</v>
      </c>
      <c r="AQ124" s="45">
        <v>1.3300000000000001E-4</v>
      </c>
      <c r="AR124" s="45">
        <v>1.3300000000000001E-4</v>
      </c>
      <c r="AS124" s="45">
        <v>1.3300000000000001E-4</v>
      </c>
      <c r="AT124" s="45">
        <v>1.3300000000000001E-4</v>
      </c>
      <c r="AU124" s="45">
        <v>2.5900000000000001E-4</v>
      </c>
      <c r="AV124" s="45">
        <v>2.5900000000000001E-4</v>
      </c>
      <c r="AW124" s="45">
        <v>2.5900000000000001E-4</v>
      </c>
      <c r="AX124" s="45">
        <v>2.5900000000000001E-4</v>
      </c>
      <c r="AY124" s="45">
        <v>2.5900000000000001E-4</v>
      </c>
      <c r="AZ124" s="45">
        <v>4.4099999999999999E-4</v>
      </c>
      <c r="BA124" s="45">
        <v>4.4099999999999999E-4</v>
      </c>
      <c r="BB124" s="45">
        <v>4.4099999999999999E-4</v>
      </c>
      <c r="BC124" s="45">
        <v>4.4099999999999999E-4</v>
      </c>
      <c r="BD124" s="45">
        <v>4.4099999999999999E-4</v>
      </c>
      <c r="BE124" s="45">
        <v>4.5399999999999998E-4</v>
      </c>
      <c r="BF124" s="45">
        <v>4.5399999999999998E-4</v>
      </c>
      <c r="BG124" s="45">
        <v>4.5399999999999998E-4</v>
      </c>
      <c r="BH124" s="45">
        <v>4.5399999999999998E-4</v>
      </c>
      <c r="BI124" s="45">
        <v>4.5399999999999998E-4</v>
      </c>
      <c r="BJ124" s="45">
        <v>5.8600000000000004E-4</v>
      </c>
      <c r="BK124" s="45">
        <v>5.8600000000000004E-4</v>
      </c>
      <c r="BL124" s="45">
        <v>5.8600000000000004E-4</v>
      </c>
      <c r="BM124" s="45">
        <v>5.8600000000000004E-4</v>
      </c>
      <c r="BN124" s="45">
        <v>5.8600000000000004E-4</v>
      </c>
      <c r="BO124" s="45">
        <v>4.7100000000000001E-4</v>
      </c>
      <c r="BP124" s="45">
        <v>4.7100000000000001E-4</v>
      </c>
      <c r="BQ124" s="45">
        <v>4.7100000000000001E-4</v>
      </c>
      <c r="BR124" s="45">
        <v>4.7100000000000001E-4</v>
      </c>
      <c r="BS124" s="45">
        <v>4.7100000000000001E-4</v>
      </c>
      <c r="BT124" s="45">
        <v>4.0200000000000001E-4</v>
      </c>
      <c r="BU124" s="45">
        <v>4.0200000000000001E-4</v>
      </c>
      <c r="BV124" s="45">
        <v>4.0200000000000001E-4</v>
      </c>
      <c r="BW124" s="45">
        <v>4.0200000000000001E-4</v>
      </c>
      <c r="BX124" s="45">
        <v>4.0200000000000001E-4</v>
      </c>
      <c r="BY124" s="45">
        <v>2.5300000000000002E-4</v>
      </c>
      <c r="BZ124" s="45">
        <v>2.5300000000000002E-4</v>
      </c>
      <c r="CA124" s="45">
        <v>2.5300000000000002E-4</v>
      </c>
      <c r="CB124" s="45">
        <v>2.5300000000000002E-4</v>
      </c>
      <c r="CC124" s="45">
        <v>2.5300000000000002E-4</v>
      </c>
      <c r="CD124" s="45">
        <v>2.5300000000000002E-4</v>
      </c>
      <c r="CE124" s="45">
        <v>2.5300000000000002E-4</v>
      </c>
      <c r="CF124" s="45">
        <v>2.5300000000000002E-4</v>
      </c>
      <c r="CG124" s="45">
        <v>2.5300000000000002E-4</v>
      </c>
      <c r="CH124" s="45">
        <v>2.5300000000000002E-4</v>
      </c>
      <c r="CI124" s="45">
        <v>2.5300000000000002E-4</v>
      </c>
      <c r="CJ124" s="45">
        <v>2.5300000000000002E-4</v>
      </c>
      <c r="CK124" s="45">
        <v>2.5300000000000002E-4</v>
      </c>
      <c r="CL124" s="45">
        <v>2.5300000000000002E-4</v>
      </c>
      <c r="CM124" s="45">
        <v>2.5300000000000002E-4</v>
      </c>
      <c r="CN124" s="45">
        <v>2.5300000000000002E-4</v>
      </c>
      <c r="CO124" s="45">
        <v>2.5300000000000002E-4</v>
      </c>
      <c r="CP124" s="45">
        <v>2.5300000000000002E-4</v>
      </c>
      <c r="CQ124" s="45">
        <v>2.5300000000000002E-4</v>
      </c>
      <c r="CR124" s="45">
        <v>2.5300000000000002E-4</v>
      </c>
      <c r="CS124" s="45">
        <v>2.5300000000000002E-4</v>
      </c>
      <c r="CT124" s="45">
        <v>2.5300000000000002E-4</v>
      </c>
      <c r="CU124" s="45">
        <v>2.5300000000000002E-4</v>
      </c>
      <c r="CV124" s="45">
        <v>2.5300000000000002E-4</v>
      </c>
      <c r="CW124" s="45">
        <v>2.5300000000000002E-4</v>
      </c>
      <c r="CX124" s="45">
        <v>2.5300000000000002E-4</v>
      </c>
    </row>
    <row r="125" spans="1:102" ht="14.25" customHeight="1" x14ac:dyDescent="0.3">
      <c r="A125" s="45" t="s">
        <v>368</v>
      </c>
      <c r="B125" s="45">
        <v>0</v>
      </c>
      <c r="C125" s="45">
        <v>0</v>
      </c>
      <c r="D125" s="45">
        <v>0</v>
      </c>
      <c r="E125" s="45">
        <v>0</v>
      </c>
      <c r="F125" s="45">
        <v>0</v>
      </c>
      <c r="G125" s="45">
        <v>0</v>
      </c>
      <c r="H125" s="45">
        <v>0</v>
      </c>
      <c r="I125" s="45">
        <v>0</v>
      </c>
      <c r="J125" s="45">
        <v>0</v>
      </c>
      <c r="K125" s="45">
        <v>0</v>
      </c>
      <c r="L125" s="45">
        <v>0</v>
      </c>
      <c r="M125" s="45">
        <v>0</v>
      </c>
      <c r="N125" s="45">
        <v>0</v>
      </c>
      <c r="O125" s="45">
        <v>0</v>
      </c>
      <c r="P125" s="45">
        <v>0</v>
      </c>
      <c r="Q125" s="45">
        <v>6.9999999999999999E-6</v>
      </c>
      <c r="R125" s="45">
        <v>6.9999999999999999E-6</v>
      </c>
      <c r="S125" s="45">
        <v>6.9999999999999999E-6</v>
      </c>
      <c r="T125" s="45">
        <v>6.9999999999999999E-6</v>
      </c>
      <c r="U125" s="45">
        <v>6.9999999999999999E-6</v>
      </c>
      <c r="V125" s="45">
        <v>6.9999999999999999E-6</v>
      </c>
      <c r="W125" s="45">
        <v>6.9999999999999999E-6</v>
      </c>
      <c r="X125" s="45">
        <v>6.9999999999999999E-6</v>
      </c>
      <c r="Y125" s="45">
        <v>6.9999999999999999E-6</v>
      </c>
      <c r="Z125" s="45">
        <v>6.9999999999999999E-6</v>
      </c>
      <c r="AA125" s="45">
        <v>6.9999999999999999E-6</v>
      </c>
      <c r="AB125" s="45">
        <v>6.9999999999999999E-6</v>
      </c>
      <c r="AC125" s="45">
        <v>6.9999999999999999E-6</v>
      </c>
      <c r="AD125" s="45">
        <v>6.9999999999999999E-6</v>
      </c>
      <c r="AE125" s="45">
        <v>6.9999999999999999E-6</v>
      </c>
      <c r="AF125" s="45">
        <v>6.9999999999999999E-6</v>
      </c>
      <c r="AG125" s="45">
        <v>6.9999999999999999E-6</v>
      </c>
      <c r="AH125" s="45">
        <v>6.9999999999999999E-6</v>
      </c>
      <c r="AI125" s="45">
        <v>6.9999999999999999E-6</v>
      </c>
      <c r="AJ125" s="45">
        <v>6.9999999999999999E-6</v>
      </c>
      <c r="AK125" s="45">
        <v>6.9999999999999999E-6</v>
      </c>
      <c r="AL125" s="45">
        <v>6.9999999999999999E-6</v>
      </c>
      <c r="AM125" s="45">
        <v>6.9999999999999999E-6</v>
      </c>
      <c r="AN125" s="45">
        <v>6.9999999999999999E-6</v>
      </c>
      <c r="AO125" s="45">
        <v>6.9999999999999999E-6</v>
      </c>
      <c r="AP125" s="45">
        <v>2.4000000000000001E-5</v>
      </c>
      <c r="AQ125" s="45">
        <v>2.4000000000000001E-5</v>
      </c>
      <c r="AR125" s="45">
        <v>2.4000000000000001E-5</v>
      </c>
      <c r="AS125" s="45">
        <v>2.4000000000000001E-5</v>
      </c>
      <c r="AT125" s="45">
        <v>2.4000000000000001E-5</v>
      </c>
      <c r="AU125" s="45">
        <v>2.8E-5</v>
      </c>
      <c r="AV125" s="45">
        <v>2.8E-5</v>
      </c>
      <c r="AW125" s="45">
        <v>2.8E-5</v>
      </c>
      <c r="AX125" s="45">
        <v>2.8E-5</v>
      </c>
      <c r="AY125" s="45">
        <v>2.8E-5</v>
      </c>
      <c r="AZ125" s="45">
        <v>3.4E-5</v>
      </c>
      <c r="BA125" s="45">
        <v>3.4E-5</v>
      </c>
      <c r="BB125" s="45">
        <v>3.4E-5</v>
      </c>
      <c r="BC125" s="45">
        <v>3.4E-5</v>
      </c>
      <c r="BD125" s="45">
        <v>3.4E-5</v>
      </c>
      <c r="BE125" s="45">
        <v>4.0000000000000003E-5</v>
      </c>
      <c r="BF125" s="45">
        <v>4.0000000000000003E-5</v>
      </c>
      <c r="BG125" s="45">
        <v>4.0000000000000003E-5</v>
      </c>
      <c r="BH125" s="45">
        <v>4.0000000000000003E-5</v>
      </c>
      <c r="BI125" s="45">
        <v>4.0000000000000003E-5</v>
      </c>
      <c r="BJ125" s="45">
        <v>4.3999999999999999E-5</v>
      </c>
      <c r="BK125" s="45">
        <v>4.3999999999999999E-5</v>
      </c>
      <c r="BL125" s="45">
        <v>4.3999999999999999E-5</v>
      </c>
      <c r="BM125" s="45">
        <v>4.3999999999999999E-5</v>
      </c>
      <c r="BN125" s="45">
        <v>4.3999999999999999E-5</v>
      </c>
      <c r="BO125" s="45">
        <v>4.8999999999999998E-5</v>
      </c>
      <c r="BP125" s="45">
        <v>4.8999999999999998E-5</v>
      </c>
      <c r="BQ125" s="45">
        <v>4.8999999999999998E-5</v>
      </c>
      <c r="BR125" s="45">
        <v>4.8999999999999998E-5</v>
      </c>
      <c r="BS125" s="45">
        <v>4.8999999999999998E-5</v>
      </c>
      <c r="BT125" s="45">
        <v>6.2000000000000003E-5</v>
      </c>
      <c r="BU125" s="45">
        <v>6.2000000000000003E-5</v>
      </c>
      <c r="BV125" s="45">
        <v>6.2000000000000003E-5</v>
      </c>
      <c r="BW125" s="45">
        <v>6.2000000000000003E-5</v>
      </c>
      <c r="BX125" s="45">
        <v>6.2000000000000003E-5</v>
      </c>
      <c r="BY125" s="45">
        <v>1.11E-4</v>
      </c>
      <c r="BZ125" s="45">
        <v>1.11E-4</v>
      </c>
      <c r="CA125" s="45">
        <v>1.11E-4</v>
      </c>
      <c r="CB125" s="45">
        <v>1.11E-4</v>
      </c>
      <c r="CC125" s="45">
        <v>1.11E-4</v>
      </c>
      <c r="CD125" s="45">
        <v>1.11E-4</v>
      </c>
      <c r="CE125" s="45">
        <v>1.11E-4</v>
      </c>
      <c r="CF125" s="45">
        <v>1.11E-4</v>
      </c>
      <c r="CG125" s="45">
        <v>1.11E-4</v>
      </c>
      <c r="CH125" s="45">
        <v>1.11E-4</v>
      </c>
      <c r="CI125" s="45">
        <v>1.11E-4</v>
      </c>
      <c r="CJ125" s="45">
        <v>1.11E-4</v>
      </c>
      <c r="CK125" s="45">
        <v>1.11E-4</v>
      </c>
      <c r="CL125" s="45">
        <v>1.11E-4</v>
      </c>
      <c r="CM125" s="45">
        <v>1.11E-4</v>
      </c>
      <c r="CN125" s="45">
        <v>1.11E-4</v>
      </c>
      <c r="CO125" s="45">
        <v>1.11E-4</v>
      </c>
      <c r="CP125" s="45">
        <v>1.11E-4</v>
      </c>
      <c r="CQ125" s="45">
        <v>1.11E-4</v>
      </c>
      <c r="CR125" s="45">
        <v>1.11E-4</v>
      </c>
      <c r="CS125" s="45">
        <v>1.11E-4</v>
      </c>
      <c r="CT125" s="45">
        <v>1.11E-4</v>
      </c>
      <c r="CU125" s="45">
        <v>1.11E-4</v>
      </c>
      <c r="CV125" s="45">
        <v>1.11E-4</v>
      </c>
      <c r="CW125" s="45">
        <v>1.11E-4</v>
      </c>
      <c r="CX125" s="45">
        <v>1.11E-4</v>
      </c>
    </row>
    <row r="126" spans="1:102" ht="14.25" customHeight="1" x14ac:dyDescent="0.3">
      <c r="A126" s="45" t="s">
        <v>370</v>
      </c>
      <c r="B126" s="45">
        <v>0</v>
      </c>
      <c r="C126" s="45">
        <v>0</v>
      </c>
      <c r="D126" s="45">
        <v>0</v>
      </c>
      <c r="E126" s="45">
        <v>0</v>
      </c>
      <c r="F126" s="45">
        <v>0</v>
      </c>
      <c r="G126" s="45">
        <v>0</v>
      </c>
      <c r="H126" s="45">
        <v>0</v>
      </c>
      <c r="I126" s="45">
        <v>0</v>
      </c>
      <c r="J126" s="45">
        <v>0</v>
      </c>
      <c r="K126" s="45">
        <v>0</v>
      </c>
      <c r="L126" s="45">
        <v>0</v>
      </c>
      <c r="M126" s="45">
        <v>0</v>
      </c>
      <c r="N126" s="45">
        <v>0</v>
      </c>
      <c r="O126" s="45">
        <v>0</v>
      </c>
      <c r="P126" s="45">
        <v>0</v>
      </c>
      <c r="Q126" s="45">
        <v>3.0000000000000001E-6</v>
      </c>
      <c r="R126" s="45">
        <v>3.0000000000000001E-6</v>
      </c>
      <c r="S126" s="45">
        <v>3.0000000000000001E-6</v>
      </c>
      <c r="T126" s="45">
        <v>3.0000000000000001E-6</v>
      </c>
      <c r="U126" s="45">
        <v>3.0000000000000001E-6</v>
      </c>
      <c r="V126" s="45">
        <v>3.0000000000000001E-6</v>
      </c>
      <c r="W126" s="45">
        <v>3.0000000000000001E-6</v>
      </c>
      <c r="X126" s="45">
        <v>3.0000000000000001E-6</v>
      </c>
      <c r="Y126" s="45">
        <v>3.0000000000000001E-6</v>
      </c>
      <c r="Z126" s="45">
        <v>3.0000000000000001E-6</v>
      </c>
      <c r="AA126" s="45">
        <v>3.0000000000000001E-6</v>
      </c>
      <c r="AB126" s="45">
        <v>3.0000000000000001E-6</v>
      </c>
      <c r="AC126" s="45">
        <v>3.0000000000000001E-6</v>
      </c>
      <c r="AD126" s="45">
        <v>3.0000000000000001E-6</v>
      </c>
      <c r="AE126" s="45">
        <v>3.0000000000000001E-6</v>
      </c>
      <c r="AF126" s="45">
        <v>3.0000000000000001E-6</v>
      </c>
      <c r="AG126" s="45">
        <v>3.0000000000000001E-6</v>
      </c>
      <c r="AH126" s="45">
        <v>3.0000000000000001E-6</v>
      </c>
      <c r="AI126" s="45">
        <v>3.0000000000000001E-6</v>
      </c>
      <c r="AJ126" s="45">
        <v>3.0000000000000001E-6</v>
      </c>
      <c r="AK126" s="45">
        <v>3.0000000000000001E-6</v>
      </c>
      <c r="AL126" s="45">
        <v>3.0000000000000001E-6</v>
      </c>
      <c r="AM126" s="45">
        <v>3.0000000000000001E-6</v>
      </c>
      <c r="AN126" s="45">
        <v>3.0000000000000001E-6</v>
      </c>
      <c r="AO126" s="45">
        <v>3.0000000000000001E-6</v>
      </c>
      <c r="AP126" s="45">
        <v>1.9000000000000001E-5</v>
      </c>
      <c r="AQ126" s="45">
        <v>1.9000000000000001E-5</v>
      </c>
      <c r="AR126" s="45">
        <v>1.9000000000000001E-5</v>
      </c>
      <c r="AS126" s="45">
        <v>1.9000000000000001E-5</v>
      </c>
      <c r="AT126" s="45">
        <v>1.9000000000000001E-5</v>
      </c>
      <c r="AU126" s="45">
        <v>2.4000000000000001E-5</v>
      </c>
      <c r="AV126" s="45">
        <v>2.4000000000000001E-5</v>
      </c>
      <c r="AW126" s="45">
        <v>2.4000000000000001E-5</v>
      </c>
      <c r="AX126" s="45">
        <v>2.4000000000000001E-5</v>
      </c>
      <c r="AY126" s="45">
        <v>2.4000000000000001E-5</v>
      </c>
      <c r="AZ126" s="45">
        <v>2.5999999999999998E-5</v>
      </c>
      <c r="BA126" s="45">
        <v>2.5999999999999998E-5</v>
      </c>
      <c r="BB126" s="45">
        <v>2.5999999999999998E-5</v>
      </c>
      <c r="BC126" s="45">
        <v>2.5999999999999998E-5</v>
      </c>
      <c r="BD126" s="45">
        <v>2.5999999999999998E-5</v>
      </c>
      <c r="BE126" s="45">
        <v>4.5000000000000003E-5</v>
      </c>
      <c r="BF126" s="45">
        <v>4.5000000000000003E-5</v>
      </c>
      <c r="BG126" s="45">
        <v>4.5000000000000003E-5</v>
      </c>
      <c r="BH126" s="45">
        <v>4.5000000000000003E-5</v>
      </c>
      <c r="BI126" s="45">
        <v>4.5000000000000003E-5</v>
      </c>
      <c r="BJ126" s="45">
        <v>5.7000000000000003E-5</v>
      </c>
      <c r="BK126" s="45">
        <v>5.7000000000000003E-5</v>
      </c>
      <c r="BL126" s="45">
        <v>5.7000000000000003E-5</v>
      </c>
      <c r="BM126" s="45">
        <v>5.7000000000000003E-5</v>
      </c>
      <c r="BN126" s="45">
        <v>5.7000000000000003E-5</v>
      </c>
      <c r="BO126" s="45">
        <v>6.0999999999999999E-5</v>
      </c>
      <c r="BP126" s="45">
        <v>6.0999999999999999E-5</v>
      </c>
      <c r="BQ126" s="45">
        <v>6.0999999999999999E-5</v>
      </c>
      <c r="BR126" s="45">
        <v>6.0999999999999999E-5</v>
      </c>
      <c r="BS126" s="45">
        <v>6.0999999999999999E-5</v>
      </c>
      <c r="BT126" s="45">
        <v>6.4999999999999994E-5</v>
      </c>
      <c r="BU126" s="45">
        <v>6.4999999999999994E-5</v>
      </c>
      <c r="BV126" s="45">
        <v>6.4999999999999994E-5</v>
      </c>
      <c r="BW126" s="45">
        <v>6.4999999999999994E-5</v>
      </c>
      <c r="BX126" s="45">
        <v>6.4999999999999994E-5</v>
      </c>
      <c r="BY126" s="45">
        <v>1.11E-4</v>
      </c>
      <c r="BZ126" s="45">
        <v>1.11E-4</v>
      </c>
      <c r="CA126" s="45">
        <v>1.11E-4</v>
      </c>
      <c r="CB126" s="45">
        <v>1.11E-4</v>
      </c>
      <c r="CC126" s="45">
        <v>1.11E-4</v>
      </c>
      <c r="CD126" s="45">
        <v>1.11E-4</v>
      </c>
      <c r="CE126" s="45">
        <v>1.11E-4</v>
      </c>
      <c r="CF126" s="45">
        <v>1.11E-4</v>
      </c>
      <c r="CG126" s="45">
        <v>1.11E-4</v>
      </c>
      <c r="CH126" s="45">
        <v>1.11E-4</v>
      </c>
      <c r="CI126" s="45">
        <v>1.11E-4</v>
      </c>
      <c r="CJ126" s="45">
        <v>1.11E-4</v>
      </c>
      <c r="CK126" s="45">
        <v>1.11E-4</v>
      </c>
      <c r="CL126" s="45">
        <v>1.11E-4</v>
      </c>
      <c r="CM126" s="45">
        <v>1.11E-4</v>
      </c>
      <c r="CN126" s="45">
        <v>1.11E-4</v>
      </c>
      <c r="CO126" s="45">
        <v>1.11E-4</v>
      </c>
      <c r="CP126" s="45">
        <v>1.11E-4</v>
      </c>
      <c r="CQ126" s="45">
        <v>1.11E-4</v>
      </c>
      <c r="CR126" s="45">
        <v>1.11E-4</v>
      </c>
      <c r="CS126" s="45">
        <v>1.11E-4</v>
      </c>
      <c r="CT126" s="45">
        <v>1.11E-4</v>
      </c>
      <c r="CU126" s="45">
        <v>1.11E-4</v>
      </c>
      <c r="CV126" s="45">
        <v>1.11E-4</v>
      </c>
      <c r="CW126" s="45">
        <v>1.11E-4</v>
      </c>
      <c r="CX126" s="45">
        <v>1.11E-4</v>
      </c>
    </row>
    <row r="127" spans="1:102" ht="14.25" customHeight="1" x14ac:dyDescent="0.3">
      <c r="A127" s="45" t="s">
        <v>372</v>
      </c>
      <c r="B127" s="45">
        <v>0</v>
      </c>
      <c r="C127" s="45">
        <v>0</v>
      </c>
      <c r="D127" s="45">
        <v>0</v>
      </c>
      <c r="E127" s="45">
        <v>0</v>
      </c>
      <c r="F127" s="45">
        <v>0</v>
      </c>
      <c r="G127" s="45">
        <v>0</v>
      </c>
      <c r="H127" s="45">
        <v>0</v>
      </c>
      <c r="I127" s="45">
        <v>0</v>
      </c>
      <c r="J127" s="45">
        <v>0</v>
      </c>
      <c r="K127" s="45">
        <v>0</v>
      </c>
      <c r="L127" s="45">
        <v>0</v>
      </c>
      <c r="M127" s="45">
        <v>0</v>
      </c>
      <c r="N127" s="45">
        <v>0</v>
      </c>
      <c r="O127" s="45">
        <v>0</v>
      </c>
      <c r="P127" s="45">
        <v>0</v>
      </c>
      <c r="Q127" s="45">
        <v>4.6999999999999997E-5</v>
      </c>
      <c r="R127" s="45">
        <v>4.6999999999999997E-5</v>
      </c>
      <c r="S127" s="45">
        <v>4.6999999999999997E-5</v>
      </c>
      <c r="T127" s="45">
        <v>4.6999999999999997E-5</v>
      </c>
      <c r="U127" s="45">
        <v>4.6999999999999997E-5</v>
      </c>
      <c r="V127" s="45">
        <v>4.6999999999999997E-5</v>
      </c>
      <c r="W127" s="45">
        <v>4.6999999999999997E-5</v>
      </c>
      <c r="X127" s="45">
        <v>4.6999999999999997E-5</v>
      </c>
      <c r="Y127" s="45">
        <v>4.6999999999999997E-5</v>
      </c>
      <c r="Z127" s="45">
        <v>4.6999999999999997E-5</v>
      </c>
      <c r="AA127" s="45">
        <v>4.6999999999999997E-5</v>
      </c>
      <c r="AB127" s="45">
        <v>4.6999999999999997E-5</v>
      </c>
      <c r="AC127" s="45">
        <v>4.6999999999999997E-5</v>
      </c>
      <c r="AD127" s="45">
        <v>4.6999999999999997E-5</v>
      </c>
      <c r="AE127" s="45">
        <v>4.6999999999999997E-5</v>
      </c>
      <c r="AF127" s="45">
        <v>4.6999999999999997E-5</v>
      </c>
      <c r="AG127" s="45">
        <v>4.6999999999999997E-5</v>
      </c>
      <c r="AH127" s="45">
        <v>4.6999999999999997E-5</v>
      </c>
      <c r="AI127" s="45">
        <v>4.6999999999999997E-5</v>
      </c>
      <c r="AJ127" s="45">
        <v>4.6999999999999997E-5</v>
      </c>
      <c r="AK127" s="45">
        <v>4.6999999999999997E-5</v>
      </c>
      <c r="AL127" s="45">
        <v>4.6999999999999997E-5</v>
      </c>
      <c r="AM127" s="45">
        <v>4.6999999999999997E-5</v>
      </c>
      <c r="AN127" s="45">
        <v>4.6999999999999997E-5</v>
      </c>
      <c r="AO127" s="45">
        <v>4.6999999999999997E-5</v>
      </c>
      <c r="AP127" s="45">
        <v>2.5599999999999999E-4</v>
      </c>
      <c r="AQ127" s="45">
        <v>2.5599999999999999E-4</v>
      </c>
      <c r="AR127" s="45">
        <v>2.5599999999999999E-4</v>
      </c>
      <c r="AS127" s="45">
        <v>2.5599999999999999E-4</v>
      </c>
      <c r="AT127" s="45">
        <v>2.5599999999999999E-4</v>
      </c>
      <c r="AU127" s="45">
        <v>3.6600000000000001E-4</v>
      </c>
      <c r="AV127" s="45">
        <v>3.6600000000000001E-4</v>
      </c>
      <c r="AW127" s="45">
        <v>3.6600000000000001E-4</v>
      </c>
      <c r="AX127" s="45">
        <v>3.6600000000000001E-4</v>
      </c>
      <c r="AY127" s="45">
        <v>3.6600000000000001E-4</v>
      </c>
      <c r="AZ127" s="45">
        <v>4.7699999999999999E-4</v>
      </c>
      <c r="BA127" s="45">
        <v>4.7699999999999999E-4</v>
      </c>
      <c r="BB127" s="45">
        <v>4.7699999999999999E-4</v>
      </c>
      <c r="BC127" s="45">
        <v>4.7699999999999999E-4</v>
      </c>
      <c r="BD127" s="45">
        <v>4.7699999999999999E-4</v>
      </c>
      <c r="BE127" s="45">
        <v>5.6999999999999998E-4</v>
      </c>
      <c r="BF127" s="45">
        <v>5.6999999999999998E-4</v>
      </c>
      <c r="BG127" s="45">
        <v>5.6999999999999998E-4</v>
      </c>
      <c r="BH127" s="45">
        <v>5.6999999999999998E-4</v>
      </c>
      <c r="BI127" s="45">
        <v>5.6999999999999998E-4</v>
      </c>
      <c r="BJ127" s="45">
        <v>6.2600000000000004E-4</v>
      </c>
      <c r="BK127" s="45">
        <v>6.2600000000000004E-4</v>
      </c>
      <c r="BL127" s="45">
        <v>6.2600000000000004E-4</v>
      </c>
      <c r="BM127" s="45">
        <v>6.2600000000000004E-4</v>
      </c>
      <c r="BN127" s="45">
        <v>6.2600000000000004E-4</v>
      </c>
      <c r="BO127" s="45">
        <v>7.2000000000000005E-4</v>
      </c>
      <c r="BP127" s="45">
        <v>7.2000000000000005E-4</v>
      </c>
      <c r="BQ127" s="45">
        <v>7.2000000000000005E-4</v>
      </c>
      <c r="BR127" s="45">
        <v>7.2000000000000005E-4</v>
      </c>
      <c r="BS127" s="45">
        <v>7.2000000000000005E-4</v>
      </c>
      <c r="BT127" s="45">
        <v>8.2100000000000001E-4</v>
      </c>
      <c r="BU127" s="45">
        <v>8.2100000000000001E-4</v>
      </c>
      <c r="BV127" s="45">
        <v>8.2100000000000001E-4</v>
      </c>
      <c r="BW127" s="45">
        <v>8.2100000000000001E-4</v>
      </c>
      <c r="BX127" s="45">
        <v>8.2100000000000001E-4</v>
      </c>
      <c r="BY127" s="45">
        <v>9.3700000000000001E-4</v>
      </c>
      <c r="BZ127" s="45">
        <v>9.3700000000000001E-4</v>
      </c>
      <c r="CA127" s="45">
        <v>9.3700000000000001E-4</v>
      </c>
      <c r="CB127" s="45">
        <v>9.3700000000000001E-4</v>
      </c>
      <c r="CC127" s="45">
        <v>9.3700000000000001E-4</v>
      </c>
      <c r="CD127" s="45">
        <v>9.3700000000000001E-4</v>
      </c>
      <c r="CE127" s="45">
        <v>9.3700000000000001E-4</v>
      </c>
      <c r="CF127" s="45">
        <v>9.3700000000000001E-4</v>
      </c>
      <c r="CG127" s="45">
        <v>9.3700000000000001E-4</v>
      </c>
      <c r="CH127" s="45">
        <v>9.3700000000000001E-4</v>
      </c>
      <c r="CI127" s="45">
        <v>9.3700000000000001E-4</v>
      </c>
      <c r="CJ127" s="45">
        <v>9.3700000000000001E-4</v>
      </c>
      <c r="CK127" s="45">
        <v>9.3700000000000001E-4</v>
      </c>
      <c r="CL127" s="45">
        <v>9.3700000000000001E-4</v>
      </c>
      <c r="CM127" s="45">
        <v>9.3700000000000001E-4</v>
      </c>
      <c r="CN127" s="45">
        <v>9.3700000000000001E-4</v>
      </c>
      <c r="CO127" s="45">
        <v>9.3700000000000001E-4</v>
      </c>
      <c r="CP127" s="45">
        <v>9.3700000000000001E-4</v>
      </c>
      <c r="CQ127" s="45">
        <v>9.3700000000000001E-4</v>
      </c>
      <c r="CR127" s="45">
        <v>9.3700000000000001E-4</v>
      </c>
      <c r="CS127" s="45">
        <v>9.3700000000000001E-4</v>
      </c>
      <c r="CT127" s="45">
        <v>9.3700000000000001E-4</v>
      </c>
      <c r="CU127" s="45">
        <v>9.3700000000000001E-4</v>
      </c>
      <c r="CV127" s="45">
        <v>9.3700000000000001E-4</v>
      </c>
      <c r="CW127" s="45">
        <v>9.3700000000000001E-4</v>
      </c>
      <c r="CX127" s="45">
        <v>9.3700000000000001E-4</v>
      </c>
    </row>
    <row r="128" spans="1:102" ht="14.25" customHeight="1" x14ac:dyDescent="0.3">
      <c r="A128" s="45" t="s">
        <v>374</v>
      </c>
      <c r="B128" s="45">
        <v>0</v>
      </c>
      <c r="C128" s="45">
        <v>0</v>
      </c>
      <c r="D128" s="45">
        <v>0</v>
      </c>
      <c r="E128" s="45">
        <v>0</v>
      </c>
      <c r="F128" s="45">
        <v>0</v>
      </c>
      <c r="G128" s="45">
        <v>0</v>
      </c>
      <c r="H128" s="45">
        <v>0</v>
      </c>
      <c r="I128" s="45">
        <v>0</v>
      </c>
      <c r="J128" s="45">
        <v>0</v>
      </c>
      <c r="K128" s="45">
        <v>0</v>
      </c>
      <c r="L128" s="45">
        <v>0</v>
      </c>
      <c r="M128" s="45">
        <v>0</v>
      </c>
      <c r="N128" s="45">
        <v>0</v>
      </c>
      <c r="O128" s="45">
        <v>0</v>
      </c>
      <c r="P128" s="45">
        <v>0</v>
      </c>
      <c r="Q128" s="45">
        <v>2.1999999999999999E-5</v>
      </c>
      <c r="R128" s="45">
        <v>2.1999999999999999E-5</v>
      </c>
      <c r="S128" s="45">
        <v>2.1999999999999999E-5</v>
      </c>
      <c r="T128" s="45">
        <v>2.1999999999999999E-5</v>
      </c>
      <c r="U128" s="45">
        <v>2.1999999999999999E-5</v>
      </c>
      <c r="V128" s="45">
        <v>2.1999999999999999E-5</v>
      </c>
      <c r="W128" s="45">
        <v>2.1999999999999999E-5</v>
      </c>
      <c r="X128" s="45">
        <v>2.1999999999999999E-5</v>
      </c>
      <c r="Y128" s="45">
        <v>2.1999999999999999E-5</v>
      </c>
      <c r="Z128" s="45">
        <v>2.1999999999999999E-5</v>
      </c>
      <c r="AA128" s="45">
        <v>2.1999999999999999E-5</v>
      </c>
      <c r="AB128" s="45">
        <v>2.1999999999999999E-5</v>
      </c>
      <c r="AC128" s="45">
        <v>2.1999999999999999E-5</v>
      </c>
      <c r="AD128" s="45">
        <v>2.1999999999999999E-5</v>
      </c>
      <c r="AE128" s="45">
        <v>2.1999999999999999E-5</v>
      </c>
      <c r="AF128" s="45">
        <v>2.1999999999999999E-5</v>
      </c>
      <c r="AG128" s="45">
        <v>2.1999999999999999E-5</v>
      </c>
      <c r="AH128" s="45">
        <v>2.1999999999999999E-5</v>
      </c>
      <c r="AI128" s="45">
        <v>2.1999999999999999E-5</v>
      </c>
      <c r="AJ128" s="45">
        <v>2.1999999999999999E-5</v>
      </c>
      <c r="AK128" s="45">
        <v>2.1999999999999999E-5</v>
      </c>
      <c r="AL128" s="45">
        <v>2.1999999999999999E-5</v>
      </c>
      <c r="AM128" s="45">
        <v>2.1999999999999999E-5</v>
      </c>
      <c r="AN128" s="45">
        <v>2.1999999999999999E-5</v>
      </c>
      <c r="AO128" s="45">
        <v>2.1999999999999999E-5</v>
      </c>
      <c r="AP128" s="45">
        <v>9.5000000000000005E-5</v>
      </c>
      <c r="AQ128" s="45">
        <v>9.5000000000000005E-5</v>
      </c>
      <c r="AR128" s="45">
        <v>9.5000000000000005E-5</v>
      </c>
      <c r="AS128" s="45">
        <v>9.5000000000000005E-5</v>
      </c>
      <c r="AT128" s="45">
        <v>9.5000000000000005E-5</v>
      </c>
      <c r="AU128" s="45">
        <v>1.3200000000000001E-4</v>
      </c>
      <c r="AV128" s="45">
        <v>1.3200000000000001E-4</v>
      </c>
      <c r="AW128" s="45">
        <v>1.3200000000000001E-4</v>
      </c>
      <c r="AX128" s="45">
        <v>1.3200000000000001E-4</v>
      </c>
      <c r="AY128" s="45">
        <v>1.3200000000000001E-4</v>
      </c>
      <c r="AZ128" s="45">
        <v>1.84E-4</v>
      </c>
      <c r="BA128" s="45">
        <v>1.84E-4</v>
      </c>
      <c r="BB128" s="45">
        <v>1.84E-4</v>
      </c>
      <c r="BC128" s="45">
        <v>1.84E-4</v>
      </c>
      <c r="BD128" s="45">
        <v>1.84E-4</v>
      </c>
      <c r="BE128" s="45">
        <v>2.5700000000000001E-4</v>
      </c>
      <c r="BF128" s="45">
        <v>2.5700000000000001E-4</v>
      </c>
      <c r="BG128" s="45">
        <v>2.5700000000000001E-4</v>
      </c>
      <c r="BH128" s="45">
        <v>2.5700000000000001E-4</v>
      </c>
      <c r="BI128" s="45">
        <v>2.5700000000000001E-4</v>
      </c>
      <c r="BJ128" s="45">
        <v>3.1700000000000001E-4</v>
      </c>
      <c r="BK128" s="45">
        <v>3.1700000000000001E-4</v>
      </c>
      <c r="BL128" s="45">
        <v>3.1700000000000001E-4</v>
      </c>
      <c r="BM128" s="45">
        <v>3.1700000000000001E-4</v>
      </c>
      <c r="BN128" s="45">
        <v>3.1700000000000001E-4</v>
      </c>
      <c r="BO128" s="45">
        <v>3.1E-4</v>
      </c>
      <c r="BP128" s="45">
        <v>3.1E-4</v>
      </c>
      <c r="BQ128" s="45">
        <v>3.1E-4</v>
      </c>
      <c r="BR128" s="45">
        <v>3.1E-4</v>
      </c>
      <c r="BS128" s="45">
        <v>3.1E-4</v>
      </c>
      <c r="BT128" s="45">
        <v>2.52E-4</v>
      </c>
      <c r="BU128" s="45">
        <v>2.52E-4</v>
      </c>
      <c r="BV128" s="45">
        <v>2.52E-4</v>
      </c>
      <c r="BW128" s="45">
        <v>2.52E-4</v>
      </c>
      <c r="BX128" s="45">
        <v>2.52E-4</v>
      </c>
      <c r="BY128" s="45">
        <v>1.1900000000000001E-4</v>
      </c>
      <c r="BZ128" s="45">
        <v>1.1900000000000001E-4</v>
      </c>
      <c r="CA128" s="45">
        <v>1.1900000000000001E-4</v>
      </c>
      <c r="CB128" s="45">
        <v>1.1900000000000001E-4</v>
      </c>
      <c r="CC128" s="45">
        <v>1.1900000000000001E-4</v>
      </c>
      <c r="CD128" s="45">
        <v>1.1900000000000001E-4</v>
      </c>
      <c r="CE128" s="45">
        <v>1.1900000000000001E-4</v>
      </c>
      <c r="CF128" s="45">
        <v>1.1900000000000001E-4</v>
      </c>
      <c r="CG128" s="45">
        <v>1.1900000000000001E-4</v>
      </c>
      <c r="CH128" s="45">
        <v>1.1900000000000001E-4</v>
      </c>
      <c r="CI128" s="45">
        <v>1.1900000000000001E-4</v>
      </c>
      <c r="CJ128" s="45">
        <v>1.1900000000000001E-4</v>
      </c>
      <c r="CK128" s="45">
        <v>1.1900000000000001E-4</v>
      </c>
      <c r="CL128" s="45">
        <v>1.1900000000000001E-4</v>
      </c>
      <c r="CM128" s="45">
        <v>1.1900000000000001E-4</v>
      </c>
      <c r="CN128" s="45">
        <v>1.1900000000000001E-4</v>
      </c>
      <c r="CO128" s="45">
        <v>1.1900000000000001E-4</v>
      </c>
      <c r="CP128" s="45">
        <v>1.1900000000000001E-4</v>
      </c>
      <c r="CQ128" s="45">
        <v>1.1900000000000001E-4</v>
      </c>
      <c r="CR128" s="45">
        <v>1.1900000000000001E-4</v>
      </c>
      <c r="CS128" s="45">
        <v>1.1900000000000001E-4</v>
      </c>
      <c r="CT128" s="45">
        <v>1.1900000000000001E-4</v>
      </c>
      <c r="CU128" s="45">
        <v>1.1900000000000001E-4</v>
      </c>
      <c r="CV128" s="45">
        <v>1.1900000000000001E-4</v>
      </c>
      <c r="CW128" s="45">
        <v>1.1900000000000001E-4</v>
      </c>
      <c r="CX128" s="45">
        <v>1.1900000000000001E-4</v>
      </c>
    </row>
    <row r="129" spans="1:102" ht="14.25" customHeight="1" x14ac:dyDescent="0.3">
      <c r="A129" s="45" t="s">
        <v>376</v>
      </c>
      <c r="B129" s="45">
        <v>0</v>
      </c>
      <c r="C129" s="45">
        <v>0</v>
      </c>
      <c r="D129" s="45">
        <v>0</v>
      </c>
      <c r="E129" s="45">
        <v>0</v>
      </c>
      <c r="F129" s="45">
        <v>0</v>
      </c>
      <c r="G129" s="45">
        <v>0</v>
      </c>
      <c r="H129" s="45">
        <v>0</v>
      </c>
      <c r="I129" s="45">
        <v>0</v>
      </c>
      <c r="J129" s="45">
        <v>0</v>
      </c>
      <c r="K129" s="45">
        <v>0</v>
      </c>
      <c r="L129" s="45">
        <v>0</v>
      </c>
      <c r="M129" s="45">
        <v>0</v>
      </c>
      <c r="N129" s="45">
        <v>0</v>
      </c>
      <c r="O129" s="45">
        <v>0</v>
      </c>
      <c r="P129" s="45">
        <v>0</v>
      </c>
      <c r="Q129" s="45">
        <v>1.9000000000000001E-5</v>
      </c>
      <c r="R129" s="45">
        <v>1.9000000000000001E-5</v>
      </c>
      <c r="S129" s="45">
        <v>1.9000000000000001E-5</v>
      </c>
      <c r="T129" s="45">
        <v>1.9000000000000001E-5</v>
      </c>
      <c r="U129" s="45">
        <v>1.9000000000000001E-5</v>
      </c>
      <c r="V129" s="45">
        <v>1.9000000000000001E-5</v>
      </c>
      <c r="W129" s="45">
        <v>1.9000000000000001E-5</v>
      </c>
      <c r="X129" s="45">
        <v>1.9000000000000001E-5</v>
      </c>
      <c r="Y129" s="45">
        <v>1.9000000000000001E-5</v>
      </c>
      <c r="Z129" s="45">
        <v>1.9000000000000001E-5</v>
      </c>
      <c r="AA129" s="45">
        <v>1.9000000000000001E-5</v>
      </c>
      <c r="AB129" s="45">
        <v>1.9000000000000001E-5</v>
      </c>
      <c r="AC129" s="45">
        <v>1.9000000000000001E-5</v>
      </c>
      <c r="AD129" s="45">
        <v>1.9000000000000001E-5</v>
      </c>
      <c r="AE129" s="45">
        <v>1.9000000000000001E-5</v>
      </c>
      <c r="AF129" s="45">
        <v>1.9000000000000001E-5</v>
      </c>
      <c r="AG129" s="45">
        <v>1.9000000000000001E-5</v>
      </c>
      <c r="AH129" s="45">
        <v>1.9000000000000001E-5</v>
      </c>
      <c r="AI129" s="45">
        <v>1.9000000000000001E-5</v>
      </c>
      <c r="AJ129" s="45">
        <v>1.9000000000000001E-5</v>
      </c>
      <c r="AK129" s="45">
        <v>1.9000000000000001E-5</v>
      </c>
      <c r="AL129" s="45">
        <v>1.9000000000000001E-5</v>
      </c>
      <c r="AM129" s="45">
        <v>1.9000000000000001E-5</v>
      </c>
      <c r="AN129" s="45">
        <v>1.9000000000000001E-5</v>
      </c>
      <c r="AO129" s="45">
        <v>1.9000000000000001E-5</v>
      </c>
      <c r="AP129" s="45">
        <v>1.63E-4</v>
      </c>
      <c r="AQ129" s="45">
        <v>1.63E-4</v>
      </c>
      <c r="AR129" s="45">
        <v>1.63E-4</v>
      </c>
      <c r="AS129" s="45">
        <v>1.63E-4</v>
      </c>
      <c r="AT129" s="45">
        <v>1.63E-4</v>
      </c>
      <c r="AU129" s="45">
        <v>2.7399999999999999E-4</v>
      </c>
      <c r="AV129" s="45">
        <v>2.7399999999999999E-4</v>
      </c>
      <c r="AW129" s="45">
        <v>2.7399999999999999E-4</v>
      </c>
      <c r="AX129" s="45">
        <v>2.7399999999999999E-4</v>
      </c>
      <c r="AY129" s="45">
        <v>2.7399999999999999E-4</v>
      </c>
      <c r="AZ129" s="45">
        <v>4.0999999999999999E-4</v>
      </c>
      <c r="BA129" s="45">
        <v>4.0999999999999999E-4</v>
      </c>
      <c r="BB129" s="45">
        <v>4.0999999999999999E-4</v>
      </c>
      <c r="BC129" s="45">
        <v>4.0999999999999999E-4</v>
      </c>
      <c r="BD129" s="45">
        <v>4.0999999999999999E-4</v>
      </c>
      <c r="BE129" s="45">
        <v>5.6599999999999999E-4</v>
      </c>
      <c r="BF129" s="45">
        <v>5.6599999999999999E-4</v>
      </c>
      <c r="BG129" s="45">
        <v>5.6599999999999999E-4</v>
      </c>
      <c r="BH129" s="45">
        <v>5.6599999999999999E-4</v>
      </c>
      <c r="BI129" s="45">
        <v>5.6599999999999999E-4</v>
      </c>
      <c r="BJ129" s="45">
        <v>7.3399999999999995E-4</v>
      </c>
      <c r="BK129" s="45">
        <v>7.3399999999999995E-4</v>
      </c>
      <c r="BL129" s="45">
        <v>7.3399999999999995E-4</v>
      </c>
      <c r="BM129" s="45">
        <v>7.3399999999999995E-4</v>
      </c>
      <c r="BN129" s="45">
        <v>7.3399999999999995E-4</v>
      </c>
      <c r="BO129" s="45">
        <v>8.83E-4</v>
      </c>
      <c r="BP129" s="45">
        <v>8.83E-4</v>
      </c>
      <c r="BQ129" s="45">
        <v>8.83E-4</v>
      </c>
      <c r="BR129" s="45">
        <v>8.83E-4</v>
      </c>
      <c r="BS129" s="45">
        <v>8.83E-4</v>
      </c>
      <c r="BT129" s="45">
        <v>1.0089999999999999E-3</v>
      </c>
      <c r="BU129" s="45">
        <v>1.0089999999999999E-3</v>
      </c>
      <c r="BV129" s="45">
        <v>1.0089999999999999E-3</v>
      </c>
      <c r="BW129" s="45">
        <v>1.0089999999999999E-3</v>
      </c>
      <c r="BX129" s="45">
        <v>1.0089999999999999E-3</v>
      </c>
      <c r="BY129" s="45">
        <v>1.114E-3</v>
      </c>
      <c r="BZ129" s="45">
        <v>1.114E-3</v>
      </c>
      <c r="CA129" s="45">
        <v>1.114E-3</v>
      </c>
      <c r="CB129" s="45">
        <v>1.114E-3</v>
      </c>
      <c r="CC129" s="45">
        <v>1.114E-3</v>
      </c>
      <c r="CD129" s="45">
        <v>1.114E-3</v>
      </c>
      <c r="CE129" s="45">
        <v>1.114E-3</v>
      </c>
      <c r="CF129" s="45">
        <v>1.114E-3</v>
      </c>
      <c r="CG129" s="45">
        <v>1.114E-3</v>
      </c>
      <c r="CH129" s="45">
        <v>1.114E-3</v>
      </c>
      <c r="CI129" s="45">
        <v>1.114E-3</v>
      </c>
      <c r="CJ129" s="45">
        <v>1.114E-3</v>
      </c>
      <c r="CK129" s="45">
        <v>1.114E-3</v>
      </c>
      <c r="CL129" s="45">
        <v>1.114E-3</v>
      </c>
      <c r="CM129" s="45">
        <v>1.114E-3</v>
      </c>
      <c r="CN129" s="45">
        <v>1.114E-3</v>
      </c>
      <c r="CO129" s="45">
        <v>1.114E-3</v>
      </c>
      <c r="CP129" s="45">
        <v>1.114E-3</v>
      </c>
      <c r="CQ129" s="45">
        <v>1.114E-3</v>
      </c>
      <c r="CR129" s="45">
        <v>1.114E-3</v>
      </c>
      <c r="CS129" s="45">
        <v>1.114E-3</v>
      </c>
      <c r="CT129" s="45">
        <v>1.114E-3</v>
      </c>
      <c r="CU129" s="45">
        <v>1.114E-3</v>
      </c>
      <c r="CV129" s="45">
        <v>1.114E-3</v>
      </c>
      <c r="CW129" s="45">
        <v>1.114E-3</v>
      </c>
      <c r="CX129" s="45">
        <v>1.114E-3</v>
      </c>
    </row>
    <row r="130" spans="1:102" ht="14.25" customHeight="1" x14ac:dyDescent="0.3">
      <c r="A130" s="45" t="s">
        <v>378</v>
      </c>
      <c r="B130" s="45">
        <v>0</v>
      </c>
      <c r="C130" s="45">
        <v>0</v>
      </c>
      <c r="D130" s="45">
        <v>0</v>
      </c>
      <c r="E130" s="45">
        <v>0</v>
      </c>
      <c r="F130" s="45">
        <v>0</v>
      </c>
      <c r="G130" s="45">
        <v>0</v>
      </c>
      <c r="H130" s="45">
        <v>0</v>
      </c>
      <c r="I130" s="45">
        <v>0</v>
      </c>
      <c r="J130" s="45">
        <v>0</v>
      </c>
      <c r="K130" s="45">
        <v>0</v>
      </c>
      <c r="L130" s="45">
        <v>0</v>
      </c>
      <c r="M130" s="45">
        <v>0</v>
      </c>
      <c r="N130" s="45">
        <v>0</v>
      </c>
      <c r="O130" s="45">
        <v>0</v>
      </c>
      <c r="P130" s="45">
        <v>0</v>
      </c>
      <c r="Q130" s="45">
        <v>1.2999999999999999E-5</v>
      </c>
      <c r="R130" s="45">
        <v>1.2999999999999999E-5</v>
      </c>
      <c r="S130" s="45">
        <v>1.2999999999999999E-5</v>
      </c>
      <c r="T130" s="45">
        <v>1.2999999999999999E-5</v>
      </c>
      <c r="U130" s="45">
        <v>1.2999999999999999E-5</v>
      </c>
      <c r="V130" s="45">
        <v>1.2999999999999999E-5</v>
      </c>
      <c r="W130" s="45">
        <v>1.2999999999999999E-5</v>
      </c>
      <c r="X130" s="45">
        <v>1.2999999999999999E-5</v>
      </c>
      <c r="Y130" s="45">
        <v>1.2999999999999999E-5</v>
      </c>
      <c r="Z130" s="45">
        <v>1.2999999999999999E-5</v>
      </c>
      <c r="AA130" s="45">
        <v>1.2999999999999999E-5</v>
      </c>
      <c r="AB130" s="45">
        <v>1.2999999999999999E-5</v>
      </c>
      <c r="AC130" s="45">
        <v>1.2999999999999999E-5</v>
      </c>
      <c r="AD130" s="45">
        <v>1.2999999999999999E-5</v>
      </c>
      <c r="AE130" s="45">
        <v>1.2999999999999999E-5</v>
      </c>
      <c r="AF130" s="45">
        <v>1.2999999999999999E-5</v>
      </c>
      <c r="AG130" s="45">
        <v>1.2999999999999999E-5</v>
      </c>
      <c r="AH130" s="45">
        <v>1.2999999999999999E-5</v>
      </c>
      <c r="AI130" s="45">
        <v>1.2999999999999999E-5</v>
      </c>
      <c r="AJ130" s="45">
        <v>1.2999999999999999E-5</v>
      </c>
      <c r="AK130" s="45">
        <v>1.2999999999999999E-5</v>
      </c>
      <c r="AL130" s="45">
        <v>1.2999999999999999E-5</v>
      </c>
      <c r="AM130" s="45">
        <v>1.2999999999999999E-5</v>
      </c>
      <c r="AN130" s="45">
        <v>1.2999999999999999E-5</v>
      </c>
      <c r="AO130" s="45">
        <v>1.2999999999999999E-5</v>
      </c>
      <c r="AP130" s="45">
        <v>5.1E-5</v>
      </c>
      <c r="AQ130" s="45">
        <v>5.1E-5</v>
      </c>
      <c r="AR130" s="45">
        <v>5.1E-5</v>
      </c>
      <c r="AS130" s="45">
        <v>5.1E-5</v>
      </c>
      <c r="AT130" s="45">
        <v>5.1E-5</v>
      </c>
      <c r="AU130" s="45">
        <v>6.9999999999999994E-5</v>
      </c>
      <c r="AV130" s="45">
        <v>6.9999999999999994E-5</v>
      </c>
      <c r="AW130" s="45">
        <v>6.9999999999999994E-5</v>
      </c>
      <c r="AX130" s="45">
        <v>6.9999999999999994E-5</v>
      </c>
      <c r="AY130" s="45">
        <v>6.9999999999999994E-5</v>
      </c>
      <c r="AZ130" s="45">
        <v>8.7999999999999998E-5</v>
      </c>
      <c r="BA130" s="45">
        <v>8.7999999999999998E-5</v>
      </c>
      <c r="BB130" s="45">
        <v>8.7999999999999998E-5</v>
      </c>
      <c r="BC130" s="45">
        <v>8.7999999999999998E-5</v>
      </c>
      <c r="BD130" s="45">
        <v>8.7999999999999998E-5</v>
      </c>
      <c r="BE130" s="45">
        <v>9.7E-5</v>
      </c>
      <c r="BF130" s="45">
        <v>9.7E-5</v>
      </c>
      <c r="BG130" s="45">
        <v>9.7E-5</v>
      </c>
      <c r="BH130" s="45">
        <v>9.7E-5</v>
      </c>
      <c r="BI130" s="45">
        <v>9.7E-5</v>
      </c>
      <c r="BJ130" s="45">
        <v>1.06E-4</v>
      </c>
      <c r="BK130" s="45">
        <v>1.06E-4</v>
      </c>
      <c r="BL130" s="45">
        <v>1.06E-4</v>
      </c>
      <c r="BM130" s="45">
        <v>1.06E-4</v>
      </c>
      <c r="BN130" s="45">
        <v>1.06E-4</v>
      </c>
      <c r="BO130" s="45">
        <v>1.2E-4</v>
      </c>
      <c r="BP130" s="45">
        <v>1.2E-4</v>
      </c>
      <c r="BQ130" s="45">
        <v>1.2E-4</v>
      </c>
      <c r="BR130" s="45">
        <v>1.2E-4</v>
      </c>
      <c r="BS130" s="45">
        <v>1.2E-4</v>
      </c>
      <c r="BT130" s="45">
        <v>1.4300000000000001E-4</v>
      </c>
      <c r="BU130" s="45">
        <v>1.4300000000000001E-4</v>
      </c>
      <c r="BV130" s="45">
        <v>1.4300000000000001E-4</v>
      </c>
      <c r="BW130" s="45">
        <v>1.4300000000000001E-4</v>
      </c>
      <c r="BX130" s="45">
        <v>1.4300000000000001E-4</v>
      </c>
      <c r="BY130" s="45">
        <v>2.2100000000000001E-4</v>
      </c>
      <c r="BZ130" s="45">
        <v>2.2100000000000001E-4</v>
      </c>
      <c r="CA130" s="45">
        <v>2.2100000000000001E-4</v>
      </c>
      <c r="CB130" s="45">
        <v>2.2100000000000001E-4</v>
      </c>
      <c r="CC130" s="45">
        <v>2.2100000000000001E-4</v>
      </c>
      <c r="CD130" s="45">
        <v>2.2100000000000001E-4</v>
      </c>
      <c r="CE130" s="45">
        <v>2.2100000000000001E-4</v>
      </c>
      <c r="CF130" s="45">
        <v>2.2100000000000001E-4</v>
      </c>
      <c r="CG130" s="45">
        <v>2.2100000000000001E-4</v>
      </c>
      <c r="CH130" s="45">
        <v>2.2100000000000001E-4</v>
      </c>
      <c r="CI130" s="45">
        <v>2.2100000000000001E-4</v>
      </c>
      <c r="CJ130" s="45">
        <v>2.2100000000000001E-4</v>
      </c>
      <c r="CK130" s="45">
        <v>2.2100000000000001E-4</v>
      </c>
      <c r="CL130" s="45">
        <v>2.2100000000000001E-4</v>
      </c>
      <c r="CM130" s="45">
        <v>2.2100000000000001E-4</v>
      </c>
      <c r="CN130" s="45">
        <v>2.2100000000000001E-4</v>
      </c>
      <c r="CO130" s="45">
        <v>2.2100000000000001E-4</v>
      </c>
      <c r="CP130" s="45">
        <v>2.2100000000000001E-4</v>
      </c>
      <c r="CQ130" s="45">
        <v>2.2100000000000001E-4</v>
      </c>
      <c r="CR130" s="45">
        <v>2.2100000000000001E-4</v>
      </c>
      <c r="CS130" s="45">
        <v>2.2100000000000001E-4</v>
      </c>
      <c r="CT130" s="45">
        <v>2.2100000000000001E-4</v>
      </c>
      <c r="CU130" s="45">
        <v>2.2100000000000001E-4</v>
      </c>
      <c r="CV130" s="45">
        <v>2.2100000000000001E-4</v>
      </c>
      <c r="CW130" s="45">
        <v>2.2100000000000001E-4</v>
      </c>
      <c r="CX130" s="45">
        <v>2.2100000000000001E-4</v>
      </c>
    </row>
    <row r="131" spans="1:102" ht="14.25" customHeight="1" x14ac:dyDescent="0.3">
      <c r="A131" s="45" t="s">
        <v>380</v>
      </c>
      <c r="B131" s="45">
        <v>0</v>
      </c>
      <c r="C131" s="45">
        <v>0</v>
      </c>
      <c r="D131" s="45">
        <v>0</v>
      </c>
      <c r="E131" s="45">
        <v>0</v>
      </c>
      <c r="F131" s="45">
        <v>0</v>
      </c>
      <c r="G131" s="45">
        <v>0</v>
      </c>
      <c r="H131" s="45">
        <v>0</v>
      </c>
      <c r="I131" s="45">
        <v>0</v>
      </c>
      <c r="J131" s="45">
        <v>0</v>
      </c>
      <c r="K131" s="45">
        <v>0</v>
      </c>
      <c r="L131" s="45">
        <v>0</v>
      </c>
      <c r="M131" s="45">
        <v>0</v>
      </c>
      <c r="N131" s="45">
        <v>0</v>
      </c>
      <c r="O131" s="45">
        <v>0</v>
      </c>
      <c r="P131" s="45">
        <v>0</v>
      </c>
      <c r="Q131" s="45">
        <v>1.0000000000000001E-5</v>
      </c>
      <c r="R131" s="45">
        <v>1.0000000000000001E-5</v>
      </c>
      <c r="S131" s="45">
        <v>1.0000000000000001E-5</v>
      </c>
      <c r="T131" s="45">
        <v>1.0000000000000001E-5</v>
      </c>
      <c r="U131" s="45">
        <v>1.0000000000000001E-5</v>
      </c>
      <c r="V131" s="45">
        <v>1.0000000000000001E-5</v>
      </c>
      <c r="W131" s="45">
        <v>1.0000000000000001E-5</v>
      </c>
      <c r="X131" s="45">
        <v>1.0000000000000001E-5</v>
      </c>
      <c r="Y131" s="45">
        <v>1.0000000000000001E-5</v>
      </c>
      <c r="Z131" s="45">
        <v>1.0000000000000001E-5</v>
      </c>
      <c r="AA131" s="45">
        <v>1.0000000000000001E-5</v>
      </c>
      <c r="AB131" s="45">
        <v>1.0000000000000001E-5</v>
      </c>
      <c r="AC131" s="45">
        <v>1.0000000000000001E-5</v>
      </c>
      <c r="AD131" s="45">
        <v>1.0000000000000001E-5</v>
      </c>
      <c r="AE131" s="45">
        <v>1.0000000000000001E-5</v>
      </c>
      <c r="AF131" s="45">
        <v>1.0000000000000001E-5</v>
      </c>
      <c r="AG131" s="45">
        <v>1.0000000000000001E-5</v>
      </c>
      <c r="AH131" s="45">
        <v>1.0000000000000001E-5</v>
      </c>
      <c r="AI131" s="45">
        <v>1.0000000000000001E-5</v>
      </c>
      <c r="AJ131" s="45">
        <v>1.0000000000000001E-5</v>
      </c>
      <c r="AK131" s="45">
        <v>1.0000000000000001E-5</v>
      </c>
      <c r="AL131" s="45">
        <v>1.0000000000000001E-5</v>
      </c>
      <c r="AM131" s="45">
        <v>1.0000000000000001E-5</v>
      </c>
      <c r="AN131" s="45">
        <v>1.0000000000000001E-5</v>
      </c>
      <c r="AO131" s="45">
        <v>1.0000000000000001E-5</v>
      </c>
      <c r="AP131" s="45">
        <v>3.3000000000000003E-5</v>
      </c>
      <c r="AQ131" s="45">
        <v>3.3000000000000003E-5</v>
      </c>
      <c r="AR131" s="45">
        <v>3.3000000000000003E-5</v>
      </c>
      <c r="AS131" s="45">
        <v>3.3000000000000003E-5</v>
      </c>
      <c r="AT131" s="45">
        <v>3.3000000000000003E-5</v>
      </c>
      <c r="AU131" s="45">
        <v>4.1999999999999998E-5</v>
      </c>
      <c r="AV131" s="45">
        <v>4.1999999999999998E-5</v>
      </c>
      <c r="AW131" s="45">
        <v>4.1999999999999998E-5</v>
      </c>
      <c r="AX131" s="45">
        <v>4.1999999999999998E-5</v>
      </c>
      <c r="AY131" s="45">
        <v>4.1999999999999998E-5</v>
      </c>
      <c r="AZ131" s="45">
        <v>5.0000000000000002E-5</v>
      </c>
      <c r="BA131" s="45">
        <v>5.0000000000000002E-5</v>
      </c>
      <c r="BB131" s="45">
        <v>5.0000000000000002E-5</v>
      </c>
      <c r="BC131" s="45">
        <v>5.0000000000000002E-5</v>
      </c>
      <c r="BD131" s="45">
        <v>5.0000000000000002E-5</v>
      </c>
      <c r="BE131" s="45">
        <v>6.2000000000000003E-5</v>
      </c>
      <c r="BF131" s="45">
        <v>6.2000000000000003E-5</v>
      </c>
      <c r="BG131" s="45">
        <v>6.2000000000000003E-5</v>
      </c>
      <c r="BH131" s="45">
        <v>6.2000000000000003E-5</v>
      </c>
      <c r="BI131" s="45">
        <v>6.2000000000000003E-5</v>
      </c>
      <c r="BJ131" s="45">
        <v>5.8999999999999998E-5</v>
      </c>
      <c r="BK131" s="45">
        <v>5.8999999999999998E-5</v>
      </c>
      <c r="BL131" s="45">
        <v>5.8999999999999998E-5</v>
      </c>
      <c r="BM131" s="45">
        <v>5.8999999999999998E-5</v>
      </c>
      <c r="BN131" s="45">
        <v>5.8999999999999998E-5</v>
      </c>
      <c r="BO131" s="45">
        <v>7.1000000000000005E-5</v>
      </c>
      <c r="BP131" s="45">
        <v>7.1000000000000005E-5</v>
      </c>
      <c r="BQ131" s="45">
        <v>7.1000000000000005E-5</v>
      </c>
      <c r="BR131" s="45">
        <v>7.1000000000000005E-5</v>
      </c>
      <c r="BS131" s="45">
        <v>7.1000000000000005E-5</v>
      </c>
      <c r="BT131" s="45">
        <v>9.3999999999999994E-5</v>
      </c>
      <c r="BU131" s="45">
        <v>9.3999999999999994E-5</v>
      </c>
      <c r="BV131" s="45">
        <v>9.3999999999999994E-5</v>
      </c>
      <c r="BW131" s="45">
        <v>9.3999999999999994E-5</v>
      </c>
      <c r="BX131" s="45">
        <v>9.3999999999999994E-5</v>
      </c>
      <c r="BY131" s="45">
        <v>1.7200000000000001E-4</v>
      </c>
      <c r="BZ131" s="45">
        <v>1.7200000000000001E-4</v>
      </c>
      <c r="CA131" s="45">
        <v>1.7200000000000001E-4</v>
      </c>
      <c r="CB131" s="45">
        <v>1.7200000000000001E-4</v>
      </c>
      <c r="CC131" s="45">
        <v>1.7200000000000001E-4</v>
      </c>
      <c r="CD131" s="45">
        <v>1.7200000000000001E-4</v>
      </c>
      <c r="CE131" s="45">
        <v>1.7200000000000001E-4</v>
      </c>
      <c r="CF131" s="45">
        <v>1.7200000000000001E-4</v>
      </c>
      <c r="CG131" s="45">
        <v>1.7200000000000001E-4</v>
      </c>
      <c r="CH131" s="45">
        <v>1.7200000000000001E-4</v>
      </c>
      <c r="CI131" s="45">
        <v>1.7200000000000001E-4</v>
      </c>
      <c r="CJ131" s="45">
        <v>1.7200000000000001E-4</v>
      </c>
      <c r="CK131" s="45">
        <v>1.7200000000000001E-4</v>
      </c>
      <c r="CL131" s="45">
        <v>1.7200000000000001E-4</v>
      </c>
      <c r="CM131" s="45">
        <v>1.7200000000000001E-4</v>
      </c>
      <c r="CN131" s="45">
        <v>1.7200000000000001E-4</v>
      </c>
      <c r="CO131" s="45">
        <v>1.7200000000000001E-4</v>
      </c>
      <c r="CP131" s="45">
        <v>1.7200000000000001E-4</v>
      </c>
      <c r="CQ131" s="45">
        <v>1.7200000000000001E-4</v>
      </c>
      <c r="CR131" s="45">
        <v>1.7200000000000001E-4</v>
      </c>
      <c r="CS131" s="45">
        <v>1.7200000000000001E-4</v>
      </c>
      <c r="CT131" s="45">
        <v>1.7200000000000001E-4</v>
      </c>
      <c r="CU131" s="45">
        <v>1.7200000000000001E-4</v>
      </c>
      <c r="CV131" s="45">
        <v>1.7200000000000001E-4</v>
      </c>
      <c r="CW131" s="45">
        <v>1.7200000000000001E-4</v>
      </c>
      <c r="CX131" s="45">
        <v>1.7200000000000001E-4</v>
      </c>
    </row>
    <row r="132" spans="1:102" ht="14.25" customHeight="1" x14ac:dyDescent="0.3">
      <c r="A132" s="45" t="s">
        <v>382</v>
      </c>
      <c r="B132" s="45">
        <v>0</v>
      </c>
      <c r="C132" s="45">
        <v>0</v>
      </c>
      <c r="D132" s="45">
        <v>0</v>
      </c>
      <c r="E132" s="45">
        <v>0</v>
      </c>
      <c r="F132" s="45">
        <v>0</v>
      </c>
      <c r="G132" s="45">
        <v>0</v>
      </c>
      <c r="H132" s="45">
        <v>0</v>
      </c>
      <c r="I132" s="45">
        <v>0</v>
      </c>
      <c r="J132" s="45">
        <v>0</v>
      </c>
      <c r="K132" s="45">
        <v>0</v>
      </c>
      <c r="L132" s="45">
        <v>0</v>
      </c>
      <c r="M132" s="45">
        <v>0</v>
      </c>
      <c r="N132" s="45">
        <v>0</v>
      </c>
      <c r="O132" s="45">
        <v>0</v>
      </c>
      <c r="P132" s="45">
        <v>0</v>
      </c>
      <c r="Q132" s="45">
        <v>1.9999999999999999E-6</v>
      </c>
      <c r="R132" s="45">
        <v>1.9999999999999999E-6</v>
      </c>
      <c r="S132" s="45">
        <v>1.9999999999999999E-6</v>
      </c>
      <c r="T132" s="45">
        <v>1.9999999999999999E-6</v>
      </c>
      <c r="U132" s="45">
        <v>1.9999999999999999E-6</v>
      </c>
      <c r="V132" s="45">
        <v>1.9999999999999999E-6</v>
      </c>
      <c r="W132" s="45">
        <v>1.9999999999999999E-6</v>
      </c>
      <c r="X132" s="45">
        <v>1.9999999999999999E-6</v>
      </c>
      <c r="Y132" s="45">
        <v>1.9999999999999999E-6</v>
      </c>
      <c r="Z132" s="45">
        <v>1.9999999999999999E-6</v>
      </c>
      <c r="AA132" s="45">
        <v>1.9999999999999999E-6</v>
      </c>
      <c r="AB132" s="45">
        <v>1.9999999999999999E-6</v>
      </c>
      <c r="AC132" s="45">
        <v>1.9999999999999999E-6</v>
      </c>
      <c r="AD132" s="45">
        <v>1.9999999999999999E-6</v>
      </c>
      <c r="AE132" s="45">
        <v>1.9999999999999999E-6</v>
      </c>
      <c r="AF132" s="45">
        <v>1.9999999999999999E-6</v>
      </c>
      <c r="AG132" s="45">
        <v>1.9999999999999999E-6</v>
      </c>
      <c r="AH132" s="45">
        <v>1.9999999999999999E-6</v>
      </c>
      <c r="AI132" s="45">
        <v>1.9999999999999999E-6</v>
      </c>
      <c r="AJ132" s="45">
        <v>1.9999999999999999E-6</v>
      </c>
      <c r="AK132" s="45">
        <v>1.9999999999999999E-6</v>
      </c>
      <c r="AL132" s="45">
        <v>1.9999999999999999E-6</v>
      </c>
      <c r="AM132" s="45">
        <v>1.9999999999999999E-6</v>
      </c>
      <c r="AN132" s="45">
        <v>1.9999999999999999E-6</v>
      </c>
      <c r="AO132" s="45">
        <v>1.9999999999999999E-6</v>
      </c>
      <c r="AP132" s="45">
        <v>1.5999999999999999E-5</v>
      </c>
      <c r="AQ132" s="45">
        <v>1.5999999999999999E-5</v>
      </c>
      <c r="AR132" s="45">
        <v>1.5999999999999999E-5</v>
      </c>
      <c r="AS132" s="45">
        <v>1.5999999999999999E-5</v>
      </c>
      <c r="AT132" s="45">
        <v>1.5999999999999999E-5</v>
      </c>
      <c r="AU132" s="45">
        <v>2.3E-5</v>
      </c>
      <c r="AV132" s="45">
        <v>2.3E-5</v>
      </c>
      <c r="AW132" s="45">
        <v>2.3E-5</v>
      </c>
      <c r="AX132" s="45">
        <v>2.3E-5</v>
      </c>
      <c r="AY132" s="45">
        <v>2.3E-5</v>
      </c>
      <c r="AZ132" s="45">
        <v>5.5999999999999999E-5</v>
      </c>
      <c r="BA132" s="45">
        <v>5.5999999999999999E-5</v>
      </c>
      <c r="BB132" s="45">
        <v>5.5999999999999999E-5</v>
      </c>
      <c r="BC132" s="45">
        <v>5.5999999999999999E-5</v>
      </c>
      <c r="BD132" s="45">
        <v>5.5999999999999999E-5</v>
      </c>
      <c r="BE132" s="45">
        <v>7.7000000000000001E-5</v>
      </c>
      <c r="BF132" s="45">
        <v>7.7000000000000001E-5</v>
      </c>
      <c r="BG132" s="45">
        <v>7.7000000000000001E-5</v>
      </c>
      <c r="BH132" s="45">
        <v>7.7000000000000001E-5</v>
      </c>
      <c r="BI132" s="45">
        <v>7.7000000000000001E-5</v>
      </c>
      <c r="BJ132" s="45">
        <v>1.08E-4</v>
      </c>
      <c r="BK132" s="45">
        <v>1.08E-4</v>
      </c>
      <c r="BL132" s="45">
        <v>1.08E-4</v>
      </c>
      <c r="BM132" s="45">
        <v>1.08E-4</v>
      </c>
      <c r="BN132" s="45">
        <v>1.08E-4</v>
      </c>
      <c r="BO132" s="45">
        <v>2.23E-4</v>
      </c>
      <c r="BP132" s="45">
        <v>2.23E-4</v>
      </c>
      <c r="BQ132" s="45">
        <v>2.23E-4</v>
      </c>
      <c r="BR132" s="45">
        <v>2.23E-4</v>
      </c>
      <c r="BS132" s="45">
        <v>2.23E-4</v>
      </c>
      <c r="BT132" s="45">
        <v>1.06E-4</v>
      </c>
      <c r="BU132" s="45">
        <v>1.06E-4</v>
      </c>
      <c r="BV132" s="45">
        <v>1.06E-4</v>
      </c>
      <c r="BW132" s="45">
        <v>1.06E-4</v>
      </c>
      <c r="BX132" s="45">
        <v>1.06E-4</v>
      </c>
      <c r="BY132" s="45">
        <v>1.4300000000000001E-4</v>
      </c>
      <c r="BZ132" s="45">
        <v>1.4300000000000001E-4</v>
      </c>
      <c r="CA132" s="45">
        <v>1.4300000000000001E-4</v>
      </c>
      <c r="CB132" s="45">
        <v>1.4300000000000001E-4</v>
      </c>
      <c r="CC132" s="45">
        <v>1.4300000000000001E-4</v>
      </c>
      <c r="CD132" s="45">
        <v>1.4300000000000001E-4</v>
      </c>
      <c r="CE132" s="45">
        <v>1.4300000000000001E-4</v>
      </c>
      <c r="CF132" s="45">
        <v>1.4300000000000001E-4</v>
      </c>
      <c r="CG132" s="45">
        <v>1.4300000000000001E-4</v>
      </c>
      <c r="CH132" s="45">
        <v>1.4300000000000001E-4</v>
      </c>
      <c r="CI132" s="45">
        <v>1.4300000000000001E-4</v>
      </c>
      <c r="CJ132" s="45">
        <v>1.4300000000000001E-4</v>
      </c>
      <c r="CK132" s="45">
        <v>1.4300000000000001E-4</v>
      </c>
      <c r="CL132" s="45">
        <v>1.4300000000000001E-4</v>
      </c>
      <c r="CM132" s="45">
        <v>1.4300000000000001E-4</v>
      </c>
      <c r="CN132" s="45">
        <v>1.4300000000000001E-4</v>
      </c>
      <c r="CO132" s="45">
        <v>1.4300000000000001E-4</v>
      </c>
      <c r="CP132" s="45">
        <v>1.4300000000000001E-4</v>
      </c>
      <c r="CQ132" s="45">
        <v>1.4300000000000001E-4</v>
      </c>
      <c r="CR132" s="45">
        <v>1.4300000000000001E-4</v>
      </c>
      <c r="CS132" s="45">
        <v>1.4300000000000001E-4</v>
      </c>
      <c r="CT132" s="45">
        <v>1.4300000000000001E-4</v>
      </c>
      <c r="CU132" s="45">
        <v>1.4300000000000001E-4</v>
      </c>
      <c r="CV132" s="45">
        <v>1.4300000000000001E-4</v>
      </c>
      <c r="CW132" s="45">
        <v>1.4300000000000001E-4</v>
      </c>
      <c r="CX132" s="45">
        <v>1.4300000000000001E-4</v>
      </c>
    </row>
    <row r="133" spans="1:102" ht="14.25" customHeight="1" x14ac:dyDescent="0.3">
      <c r="A133" s="45" t="s">
        <v>384</v>
      </c>
      <c r="B133" s="45">
        <v>0</v>
      </c>
      <c r="C133" s="45">
        <v>0</v>
      </c>
      <c r="D133" s="45">
        <v>0</v>
      </c>
      <c r="E133" s="45">
        <v>0</v>
      </c>
      <c r="F133" s="45">
        <v>0</v>
      </c>
      <c r="G133" s="45">
        <v>0</v>
      </c>
      <c r="H133" s="45">
        <v>0</v>
      </c>
      <c r="I133" s="45">
        <v>0</v>
      </c>
      <c r="J133" s="45">
        <v>0</v>
      </c>
      <c r="K133" s="45">
        <v>0</v>
      </c>
      <c r="L133" s="45">
        <v>0</v>
      </c>
      <c r="M133" s="45">
        <v>0</v>
      </c>
      <c r="N133" s="45">
        <v>0</v>
      </c>
      <c r="O133" s="45">
        <v>0</v>
      </c>
      <c r="P133" s="45">
        <v>0</v>
      </c>
      <c r="Q133" s="45">
        <v>6.0000000000000002E-6</v>
      </c>
      <c r="R133" s="45">
        <v>6.0000000000000002E-6</v>
      </c>
      <c r="S133" s="45">
        <v>6.0000000000000002E-6</v>
      </c>
      <c r="T133" s="45">
        <v>6.0000000000000002E-6</v>
      </c>
      <c r="U133" s="45">
        <v>6.0000000000000002E-6</v>
      </c>
      <c r="V133" s="45">
        <v>6.0000000000000002E-6</v>
      </c>
      <c r="W133" s="45">
        <v>6.0000000000000002E-6</v>
      </c>
      <c r="X133" s="45">
        <v>6.0000000000000002E-6</v>
      </c>
      <c r="Y133" s="45">
        <v>6.0000000000000002E-6</v>
      </c>
      <c r="Z133" s="45">
        <v>6.0000000000000002E-6</v>
      </c>
      <c r="AA133" s="45">
        <v>6.0000000000000002E-6</v>
      </c>
      <c r="AB133" s="45">
        <v>6.0000000000000002E-6</v>
      </c>
      <c r="AC133" s="45">
        <v>6.0000000000000002E-6</v>
      </c>
      <c r="AD133" s="45">
        <v>6.0000000000000002E-6</v>
      </c>
      <c r="AE133" s="45">
        <v>6.0000000000000002E-6</v>
      </c>
      <c r="AF133" s="45">
        <v>6.0000000000000002E-6</v>
      </c>
      <c r="AG133" s="45">
        <v>6.0000000000000002E-6</v>
      </c>
      <c r="AH133" s="45">
        <v>6.0000000000000002E-6</v>
      </c>
      <c r="AI133" s="45">
        <v>6.0000000000000002E-6</v>
      </c>
      <c r="AJ133" s="45">
        <v>6.0000000000000002E-6</v>
      </c>
      <c r="AK133" s="45">
        <v>6.0000000000000002E-6</v>
      </c>
      <c r="AL133" s="45">
        <v>6.0000000000000002E-6</v>
      </c>
      <c r="AM133" s="45">
        <v>6.0000000000000002E-6</v>
      </c>
      <c r="AN133" s="45">
        <v>6.0000000000000002E-6</v>
      </c>
      <c r="AO133" s="45">
        <v>6.0000000000000002E-6</v>
      </c>
      <c r="AP133" s="45">
        <v>5.8999999999999998E-5</v>
      </c>
      <c r="AQ133" s="45">
        <v>5.8999999999999998E-5</v>
      </c>
      <c r="AR133" s="45">
        <v>5.8999999999999998E-5</v>
      </c>
      <c r="AS133" s="45">
        <v>5.8999999999999998E-5</v>
      </c>
      <c r="AT133" s="45">
        <v>5.8999999999999998E-5</v>
      </c>
      <c r="AU133" s="45">
        <v>1.1E-4</v>
      </c>
      <c r="AV133" s="45">
        <v>1.1E-4</v>
      </c>
      <c r="AW133" s="45">
        <v>1.1E-4</v>
      </c>
      <c r="AX133" s="45">
        <v>1.1E-4</v>
      </c>
      <c r="AY133" s="45">
        <v>1.1E-4</v>
      </c>
      <c r="AZ133" s="45">
        <v>1.7000000000000001E-4</v>
      </c>
      <c r="BA133" s="45">
        <v>1.7000000000000001E-4</v>
      </c>
      <c r="BB133" s="45">
        <v>1.7000000000000001E-4</v>
      </c>
      <c r="BC133" s="45">
        <v>1.7000000000000001E-4</v>
      </c>
      <c r="BD133" s="45">
        <v>1.7000000000000001E-4</v>
      </c>
      <c r="BE133" s="45">
        <v>2.02E-4</v>
      </c>
      <c r="BF133" s="45">
        <v>2.02E-4</v>
      </c>
      <c r="BG133" s="45">
        <v>2.02E-4</v>
      </c>
      <c r="BH133" s="45">
        <v>2.02E-4</v>
      </c>
      <c r="BI133" s="45">
        <v>2.02E-4</v>
      </c>
      <c r="BJ133" s="45">
        <v>2.0100000000000001E-4</v>
      </c>
      <c r="BK133" s="45">
        <v>2.0100000000000001E-4</v>
      </c>
      <c r="BL133" s="45">
        <v>2.0100000000000001E-4</v>
      </c>
      <c r="BM133" s="45">
        <v>2.0100000000000001E-4</v>
      </c>
      <c r="BN133" s="45">
        <v>2.0100000000000001E-4</v>
      </c>
      <c r="BO133" s="45">
        <v>1.83E-4</v>
      </c>
      <c r="BP133" s="45">
        <v>1.83E-4</v>
      </c>
      <c r="BQ133" s="45">
        <v>1.83E-4</v>
      </c>
      <c r="BR133" s="45">
        <v>1.83E-4</v>
      </c>
      <c r="BS133" s="45">
        <v>1.83E-4</v>
      </c>
      <c r="BT133" s="45">
        <v>1.45E-4</v>
      </c>
      <c r="BU133" s="45">
        <v>1.45E-4</v>
      </c>
      <c r="BV133" s="45">
        <v>1.45E-4</v>
      </c>
      <c r="BW133" s="45">
        <v>1.45E-4</v>
      </c>
      <c r="BX133" s="45">
        <v>1.45E-4</v>
      </c>
      <c r="BY133" s="45">
        <v>8.6000000000000003E-5</v>
      </c>
      <c r="BZ133" s="45">
        <v>8.6000000000000003E-5</v>
      </c>
      <c r="CA133" s="45">
        <v>8.6000000000000003E-5</v>
      </c>
      <c r="CB133" s="45">
        <v>8.6000000000000003E-5</v>
      </c>
      <c r="CC133" s="45">
        <v>8.6000000000000003E-5</v>
      </c>
      <c r="CD133" s="45">
        <v>8.6000000000000003E-5</v>
      </c>
      <c r="CE133" s="45">
        <v>8.6000000000000003E-5</v>
      </c>
      <c r="CF133" s="45">
        <v>8.6000000000000003E-5</v>
      </c>
      <c r="CG133" s="45">
        <v>8.6000000000000003E-5</v>
      </c>
      <c r="CH133" s="45">
        <v>8.6000000000000003E-5</v>
      </c>
      <c r="CI133" s="45">
        <v>8.6000000000000003E-5</v>
      </c>
      <c r="CJ133" s="45">
        <v>8.6000000000000003E-5</v>
      </c>
      <c r="CK133" s="45">
        <v>8.6000000000000003E-5</v>
      </c>
      <c r="CL133" s="45">
        <v>8.6000000000000003E-5</v>
      </c>
      <c r="CM133" s="45">
        <v>8.6000000000000003E-5</v>
      </c>
      <c r="CN133" s="45">
        <v>8.6000000000000003E-5</v>
      </c>
      <c r="CO133" s="45">
        <v>8.6000000000000003E-5</v>
      </c>
      <c r="CP133" s="45">
        <v>8.6000000000000003E-5</v>
      </c>
      <c r="CQ133" s="45">
        <v>8.6000000000000003E-5</v>
      </c>
      <c r="CR133" s="45">
        <v>8.6000000000000003E-5</v>
      </c>
      <c r="CS133" s="45">
        <v>8.6000000000000003E-5</v>
      </c>
      <c r="CT133" s="45">
        <v>8.6000000000000003E-5</v>
      </c>
      <c r="CU133" s="45">
        <v>8.6000000000000003E-5</v>
      </c>
      <c r="CV133" s="45">
        <v>8.6000000000000003E-5</v>
      </c>
      <c r="CW133" s="45">
        <v>8.6000000000000003E-5</v>
      </c>
      <c r="CX133" s="45">
        <v>8.6000000000000003E-5</v>
      </c>
    </row>
    <row r="134" spans="1:102" ht="14.25" customHeight="1" x14ac:dyDescent="0.3">
      <c r="A134" s="45" t="s">
        <v>386</v>
      </c>
      <c r="B134" s="45">
        <v>0</v>
      </c>
      <c r="C134" s="45">
        <v>0</v>
      </c>
      <c r="D134" s="45">
        <v>0</v>
      </c>
      <c r="E134" s="45">
        <v>0</v>
      </c>
      <c r="F134" s="45">
        <v>0</v>
      </c>
      <c r="G134" s="45">
        <v>0</v>
      </c>
      <c r="H134" s="45">
        <v>0</v>
      </c>
      <c r="I134" s="45">
        <v>0</v>
      </c>
      <c r="J134" s="45">
        <v>0</v>
      </c>
      <c r="K134" s="45">
        <v>0</v>
      </c>
      <c r="L134" s="45">
        <v>0</v>
      </c>
      <c r="M134" s="45">
        <v>0</v>
      </c>
      <c r="N134" s="45">
        <v>0</v>
      </c>
      <c r="O134" s="45">
        <v>0</v>
      </c>
      <c r="P134" s="45">
        <v>0</v>
      </c>
      <c r="Q134" s="45">
        <v>1.2999999999999999E-5</v>
      </c>
      <c r="R134" s="45">
        <v>1.2999999999999999E-5</v>
      </c>
      <c r="S134" s="45">
        <v>1.2999999999999999E-5</v>
      </c>
      <c r="T134" s="45">
        <v>1.2999999999999999E-5</v>
      </c>
      <c r="U134" s="45">
        <v>1.2999999999999999E-5</v>
      </c>
      <c r="V134" s="45">
        <v>1.2999999999999999E-5</v>
      </c>
      <c r="W134" s="45">
        <v>1.2999999999999999E-5</v>
      </c>
      <c r="X134" s="45">
        <v>1.2999999999999999E-5</v>
      </c>
      <c r="Y134" s="45">
        <v>1.2999999999999999E-5</v>
      </c>
      <c r="Z134" s="45">
        <v>1.2999999999999999E-5</v>
      </c>
      <c r="AA134" s="45">
        <v>1.2999999999999999E-5</v>
      </c>
      <c r="AB134" s="45">
        <v>1.2999999999999999E-5</v>
      </c>
      <c r="AC134" s="45">
        <v>1.2999999999999999E-5</v>
      </c>
      <c r="AD134" s="45">
        <v>1.2999999999999999E-5</v>
      </c>
      <c r="AE134" s="45">
        <v>1.2999999999999999E-5</v>
      </c>
      <c r="AF134" s="45">
        <v>1.2999999999999999E-5</v>
      </c>
      <c r="AG134" s="45">
        <v>1.2999999999999999E-5</v>
      </c>
      <c r="AH134" s="45">
        <v>1.2999999999999999E-5</v>
      </c>
      <c r="AI134" s="45">
        <v>1.2999999999999999E-5</v>
      </c>
      <c r="AJ134" s="45">
        <v>1.2999999999999999E-5</v>
      </c>
      <c r="AK134" s="45">
        <v>1.2999999999999999E-5</v>
      </c>
      <c r="AL134" s="45">
        <v>1.2999999999999999E-5</v>
      </c>
      <c r="AM134" s="45">
        <v>1.2999999999999999E-5</v>
      </c>
      <c r="AN134" s="45">
        <v>1.2999999999999999E-5</v>
      </c>
      <c r="AO134" s="45">
        <v>1.2999999999999999E-5</v>
      </c>
      <c r="AP134" s="45">
        <v>5.1E-5</v>
      </c>
      <c r="AQ134" s="45">
        <v>5.1E-5</v>
      </c>
      <c r="AR134" s="45">
        <v>5.1E-5</v>
      </c>
      <c r="AS134" s="45">
        <v>5.1E-5</v>
      </c>
      <c r="AT134" s="45">
        <v>5.1E-5</v>
      </c>
      <c r="AU134" s="45">
        <v>6.9999999999999994E-5</v>
      </c>
      <c r="AV134" s="45">
        <v>6.9999999999999994E-5</v>
      </c>
      <c r="AW134" s="45">
        <v>6.9999999999999994E-5</v>
      </c>
      <c r="AX134" s="45">
        <v>6.9999999999999994E-5</v>
      </c>
      <c r="AY134" s="45">
        <v>6.9999999999999994E-5</v>
      </c>
      <c r="AZ134" s="45">
        <v>8.7999999999999998E-5</v>
      </c>
      <c r="BA134" s="45">
        <v>8.7999999999999998E-5</v>
      </c>
      <c r="BB134" s="45">
        <v>8.7999999999999998E-5</v>
      </c>
      <c r="BC134" s="45">
        <v>8.7999999999999998E-5</v>
      </c>
      <c r="BD134" s="45">
        <v>8.7999999999999998E-5</v>
      </c>
      <c r="BE134" s="45">
        <v>9.7E-5</v>
      </c>
      <c r="BF134" s="45">
        <v>9.7E-5</v>
      </c>
      <c r="BG134" s="45">
        <v>9.7E-5</v>
      </c>
      <c r="BH134" s="45">
        <v>9.7E-5</v>
      </c>
      <c r="BI134" s="45">
        <v>9.7E-5</v>
      </c>
      <c r="BJ134" s="45">
        <v>1.06E-4</v>
      </c>
      <c r="BK134" s="45">
        <v>1.06E-4</v>
      </c>
      <c r="BL134" s="45">
        <v>1.06E-4</v>
      </c>
      <c r="BM134" s="45">
        <v>1.06E-4</v>
      </c>
      <c r="BN134" s="45">
        <v>1.06E-4</v>
      </c>
      <c r="BO134" s="45">
        <v>1.2E-4</v>
      </c>
      <c r="BP134" s="45">
        <v>1.2E-4</v>
      </c>
      <c r="BQ134" s="45">
        <v>1.2E-4</v>
      </c>
      <c r="BR134" s="45">
        <v>1.2E-4</v>
      </c>
      <c r="BS134" s="45">
        <v>1.2E-4</v>
      </c>
      <c r="BT134" s="45">
        <v>1.4300000000000001E-4</v>
      </c>
      <c r="BU134" s="45">
        <v>1.4300000000000001E-4</v>
      </c>
      <c r="BV134" s="45">
        <v>1.4300000000000001E-4</v>
      </c>
      <c r="BW134" s="45">
        <v>1.4300000000000001E-4</v>
      </c>
      <c r="BX134" s="45">
        <v>1.4300000000000001E-4</v>
      </c>
      <c r="BY134" s="45">
        <v>2.2100000000000001E-4</v>
      </c>
      <c r="BZ134" s="45">
        <v>2.2100000000000001E-4</v>
      </c>
      <c r="CA134" s="45">
        <v>2.2100000000000001E-4</v>
      </c>
      <c r="CB134" s="45">
        <v>2.2100000000000001E-4</v>
      </c>
      <c r="CC134" s="45">
        <v>2.2100000000000001E-4</v>
      </c>
      <c r="CD134" s="45">
        <v>2.2100000000000001E-4</v>
      </c>
      <c r="CE134" s="45">
        <v>2.2100000000000001E-4</v>
      </c>
      <c r="CF134" s="45">
        <v>2.2100000000000001E-4</v>
      </c>
      <c r="CG134" s="45">
        <v>2.2100000000000001E-4</v>
      </c>
      <c r="CH134" s="45">
        <v>2.2100000000000001E-4</v>
      </c>
      <c r="CI134" s="45">
        <v>2.2100000000000001E-4</v>
      </c>
      <c r="CJ134" s="45">
        <v>2.2100000000000001E-4</v>
      </c>
      <c r="CK134" s="45">
        <v>2.2100000000000001E-4</v>
      </c>
      <c r="CL134" s="45">
        <v>2.2100000000000001E-4</v>
      </c>
      <c r="CM134" s="45">
        <v>2.2100000000000001E-4</v>
      </c>
      <c r="CN134" s="45">
        <v>2.2100000000000001E-4</v>
      </c>
      <c r="CO134" s="45">
        <v>2.2100000000000001E-4</v>
      </c>
      <c r="CP134" s="45">
        <v>2.2100000000000001E-4</v>
      </c>
      <c r="CQ134" s="45">
        <v>2.2100000000000001E-4</v>
      </c>
      <c r="CR134" s="45">
        <v>2.2100000000000001E-4</v>
      </c>
      <c r="CS134" s="45">
        <v>2.2100000000000001E-4</v>
      </c>
      <c r="CT134" s="45">
        <v>2.2100000000000001E-4</v>
      </c>
      <c r="CU134" s="45">
        <v>2.2100000000000001E-4</v>
      </c>
      <c r="CV134" s="45">
        <v>2.2100000000000001E-4</v>
      </c>
      <c r="CW134" s="45">
        <v>2.2100000000000001E-4</v>
      </c>
      <c r="CX134" s="45">
        <v>2.2100000000000001E-4</v>
      </c>
    </row>
    <row r="135" spans="1:102" ht="14.25" customHeight="1" x14ac:dyDescent="0.3">
      <c r="A135" s="45" t="s">
        <v>388</v>
      </c>
      <c r="B135" s="45">
        <v>0</v>
      </c>
      <c r="C135" s="45">
        <v>0</v>
      </c>
      <c r="D135" s="45">
        <v>0</v>
      </c>
      <c r="E135" s="45">
        <v>0</v>
      </c>
      <c r="F135" s="45">
        <v>0</v>
      </c>
      <c r="G135" s="45">
        <v>0</v>
      </c>
      <c r="H135" s="45">
        <v>0</v>
      </c>
      <c r="I135" s="45">
        <v>0</v>
      </c>
      <c r="J135" s="45">
        <v>0</v>
      </c>
      <c r="K135" s="45">
        <v>0</v>
      </c>
      <c r="L135" s="45">
        <v>0</v>
      </c>
      <c r="M135" s="45">
        <v>0</v>
      </c>
      <c r="N135" s="45">
        <v>0</v>
      </c>
      <c r="O135" s="45">
        <v>0</v>
      </c>
      <c r="P135" s="45">
        <v>0</v>
      </c>
      <c r="Q135" s="45">
        <v>2.3E-5</v>
      </c>
      <c r="R135" s="45">
        <v>2.3E-5</v>
      </c>
      <c r="S135" s="45">
        <v>2.3E-5</v>
      </c>
      <c r="T135" s="45">
        <v>2.3E-5</v>
      </c>
      <c r="U135" s="45">
        <v>2.3E-5</v>
      </c>
      <c r="V135" s="45">
        <v>2.3E-5</v>
      </c>
      <c r="W135" s="45">
        <v>2.3E-5</v>
      </c>
      <c r="X135" s="45">
        <v>2.3E-5</v>
      </c>
      <c r="Y135" s="45">
        <v>2.3E-5</v>
      </c>
      <c r="Z135" s="45">
        <v>2.3E-5</v>
      </c>
      <c r="AA135" s="45">
        <v>2.3E-5</v>
      </c>
      <c r="AB135" s="45">
        <v>2.3E-5</v>
      </c>
      <c r="AC135" s="45">
        <v>2.3E-5</v>
      </c>
      <c r="AD135" s="45">
        <v>2.3E-5</v>
      </c>
      <c r="AE135" s="45">
        <v>2.3E-5</v>
      </c>
      <c r="AF135" s="45">
        <v>2.3E-5</v>
      </c>
      <c r="AG135" s="45">
        <v>2.3E-5</v>
      </c>
      <c r="AH135" s="45">
        <v>2.3E-5</v>
      </c>
      <c r="AI135" s="45">
        <v>2.3E-5</v>
      </c>
      <c r="AJ135" s="45">
        <v>2.3E-5</v>
      </c>
      <c r="AK135" s="45">
        <v>2.3E-5</v>
      </c>
      <c r="AL135" s="45">
        <v>2.3E-5</v>
      </c>
      <c r="AM135" s="45">
        <v>2.3E-5</v>
      </c>
      <c r="AN135" s="45">
        <v>2.3E-5</v>
      </c>
      <c r="AO135" s="45">
        <v>2.3E-5</v>
      </c>
      <c r="AP135" s="45">
        <v>9.7E-5</v>
      </c>
      <c r="AQ135" s="45">
        <v>9.7E-5</v>
      </c>
      <c r="AR135" s="45">
        <v>9.7E-5</v>
      </c>
      <c r="AS135" s="45">
        <v>9.7E-5</v>
      </c>
      <c r="AT135" s="45">
        <v>9.7E-5</v>
      </c>
      <c r="AU135" s="45">
        <v>1.3799999999999999E-4</v>
      </c>
      <c r="AV135" s="45">
        <v>1.3799999999999999E-4</v>
      </c>
      <c r="AW135" s="45">
        <v>1.3799999999999999E-4</v>
      </c>
      <c r="AX135" s="45">
        <v>1.3799999999999999E-4</v>
      </c>
      <c r="AY135" s="45">
        <v>1.3799999999999999E-4</v>
      </c>
      <c r="AZ135" s="45">
        <v>1.65E-4</v>
      </c>
      <c r="BA135" s="45">
        <v>1.65E-4</v>
      </c>
      <c r="BB135" s="45">
        <v>1.65E-4</v>
      </c>
      <c r="BC135" s="45">
        <v>1.65E-4</v>
      </c>
      <c r="BD135" s="45">
        <v>1.65E-4</v>
      </c>
      <c r="BE135" s="45">
        <v>1.76E-4</v>
      </c>
      <c r="BF135" s="45">
        <v>1.76E-4</v>
      </c>
      <c r="BG135" s="45">
        <v>1.76E-4</v>
      </c>
      <c r="BH135" s="45">
        <v>1.76E-4</v>
      </c>
      <c r="BI135" s="45">
        <v>1.76E-4</v>
      </c>
      <c r="BJ135" s="45">
        <v>1.8799999999999999E-4</v>
      </c>
      <c r="BK135" s="45">
        <v>1.8799999999999999E-4</v>
      </c>
      <c r="BL135" s="45">
        <v>1.8799999999999999E-4</v>
      </c>
      <c r="BM135" s="45">
        <v>1.8799999999999999E-4</v>
      </c>
      <c r="BN135" s="45">
        <v>1.8799999999999999E-4</v>
      </c>
      <c r="BO135" s="45">
        <v>2.5999999999999998E-4</v>
      </c>
      <c r="BP135" s="45">
        <v>2.5999999999999998E-4</v>
      </c>
      <c r="BQ135" s="45">
        <v>2.5999999999999998E-4</v>
      </c>
      <c r="BR135" s="45">
        <v>2.5999999999999998E-4</v>
      </c>
      <c r="BS135" s="45">
        <v>2.5999999999999998E-4</v>
      </c>
      <c r="BT135" s="45">
        <v>3.79E-4</v>
      </c>
      <c r="BU135" s="45">
        <v>3.79E-4</v>
      </c>
      <c r="BV135" s="45">
        <v>3.79E-4</v>
      </c>
      <c r="BW135" s="45">
        <v>3.79E-4</v>
      </c>
      <c r="BX135" s="45">
        <v>3.79E-4</v>
      </c>
      <c r="BY135" s="45">
        <v>5.2999999999999998E-4</v>
      </c>
      <c r="BZ135" s="45">
        <v>5.2999999999999998E-4</v>
      </c>
      <c r="CA135" s="45">
        <v>5.2999999999999998E-4</v>
      </c>
      <c r="CB135" s="45">
        <v>5.2999999999999998E-4</v>
      </c>
      <c r="CC135" s="45">
        <v>5.2999999999999998E-4</v>
      </c>
      <c r="CD135" s="45">
        <v>5.2999999999999998E-4</v>
      </c>
      <c r="CE135" s="45">
        <v>5.2999999999999998E-4</v>
      </c>
      <c r="CF135" s="45">
        <v>5.2999999999999998E-4</v>
      </c>
      <c r="CG135" s="45">
        <v>5.2999999999999998E-4</v>
      </c>
      <c r="CH135" s="45">
        <v>5.2999999999999998E-4</v>
      </c>
      <c r="CI135" s="45">
        <v>5.2999999999999998E-4</v>
      </c>
      <c r="CJ135" s="45">
        <v>5.2999999999999998E-4</v>
      </c>
      <c r="CK135" s="45">
        <v>5.2999999999999998E-4</v>
      </c>
      <c r="CL135" s="45">
        <v>5.2999999999999998E-4</v>
      </c>
      <c r="CM135" s="45">
        <v>5.2999999999999998E-4</v>
      </c>
      <c r="CN135" s="45">
        <v>5.2999999999999998E-4</v>
      </c>
      <c r="CO135" s="45">
        <v>5.2999999999999998E-4</v>
      </c>
      <c r="CP135" s="45">
        <v>5.2999999999999998E-4</v>
      </c>
      <c r="CQ135" s="45">
        <v>5.2999999999999998E-4</v>
      </c>
      <c r="CR135" s="45">
        <v>5.2999999999999998E-4</v>
      </c>
      <c r="CS135" s="45">
        <v>5.2999999999999998E-4</v>
      </c>
      <c r="CT135" s="45">
        <v>5.2999999999999998E-4</v>
      </c>
      <c r="CU135" s="45">
        <v>5.2999999999999998E-4</v>
      </c>
      <c r="CV135" s="45">
        <v>5.2999999999999998E-4</v>
      </c>
      <c r="CW135" s="45">
        <v>5.2999999999999998E-4</v>
      </c>
      <c r="CX135" s="45">
        <v>5.2999999999999998E-4</v>
      </c>
    </row>
    <row r="136" spans="1:102" ht="14.25" customHeight="1" x14ac:dyDescent="0.3">
      <c r="A136" s="45" t="s">
        <v>390</v>
      </c>
      <c r="B136" s="45">
        <v>0</v>
      </c>
      <c r="C136" s="45">
        <v>0</v>
      </c>
      <c r="D136" s="45">
        <v>0</v>
      </c>
      <c r="E136" s="45">
        <v>0</v>
      </c>
      <c r="F136" s="45">
        <v>0</v>
      </c>
      <c r="G136" s="45">
        <v>0</v>
      </c>
      <c r="H136" s="45">
        <v>0</v>
      </c>
      <c r="I136" s="45">
        <v>0</v>
      </c>
      <c r="J136" s="45">
        <v>0</v>
      </c>
      <c r="K136" s="45">
        <v>0</v>
      </c>
      <c r="L136" s="45">
        <v>0</v>
      </c>
      <c r="M136" s="45">
        <v>0</v>
      </c>
      <c r="N136" s="45">
        <v>0</v>
      </c>
      <c r="O136" s="45">
        <v>0</v>
      </c>
      <c r="P136" s="45">
        <v>0</v>
      </c>
      <c r="Q136" s="45">
        <v>1.06E-4</v>
      </c>
      <c r="R136" s="45">
        <v>1.06E-4</v>
      </c>
      <c r="S136" s="45">
        <v>1.06E-4</v>
      </c>
      <c r="T136" s="45">
        <v>1.06E-4</v>
      </c>
      <c r="U136" s="45">
        <v>1.06E-4</v>
      </c>
      <c r="V136" s="45">
        <v>1.06E-4</v>
      </c>
      <c r="W136" s="45">
        <v>1.06E-4</v>
      </c>
      <c r="X136" s="45">
        <v>1.06E-4</v>
      </c>
      <c r="Y136" s="45">
        <v>1.06E-4</v>
      </c>
      <c r="Z136" s="45">
        <v>1.06E-4</v>
      </c>
      <c r="AA136" s="45">
        <v>1.06E-4</v>
      </c>
      <c r="AB136" s="45">
        <v>1.06E-4</v>
      </c>
      <c r="AC136" s="45">
        <v>1.06E-4</v>
      </c>
      <c r="AD136" s="45">
        <v>1.06E-4</v>
      </c>
      <c r="AE136" s="45">
        <v>1.06E-4</v>
      </c>
      <c r="AF136" s="45">
        <v>1.06E-4</v>
      </c>
      <c r="AG136" s="45">
        <v>1.06E-4</v>
      </c>
      <c r="AH136" s="45">
        <v>1.06E-4</v>
      </c>
      <c r="AI136" s="45">
        <v>1.06E-4</v>
      </c>
      <c r="AJ136" s="45">
        <v>1.06E-4</v>
      </c>
      <c r="AK136" s="45">
        <v>1.06E-4</v>
      </c>
      <c r="AL136" s="45">
        <v>1.06E-4</v>
      </c>
      <c r="AM136" s="45">
        <v>1.06E-4</v>
      </c>
      <c r="AN136" s="45">
        <v>1.06E-4</v>
      </c>
      <c r="AO136" s="45">
        <v>1.06E-4</v>
      </c>
      <c r="AP136" s="45">
        <v>3.6400000000000001E-4</v>
      </c>
      <c r="AQ136" s="45">
        <v>3.6400000000000001E-4</v>
      </c>
      <c r="AR136" s="45">
        <v>3.6400000000000001E-4</v>
      </c>
      <c r="AS136" s="45">
        <v>3.6400000000000001E-4</v>
      </c>
      <c r="AT136" s="45">
        <v>3.6400000000000001E-4</v>
      </c>
      <c r="AU136" s="45">
        <v>4.8299999999999998E-4</v>
      </c>
      <c r="AV136" s="45">
        <v>4.8299999999999998E-4</v>
      </c>
      <c r="AW136" s="45">
        <v>4.8299999999999998E-4</v>
      </c>
      <c r="AX136" s="45">
        <v>4.8299999999999998E-4</v>
      </c>
      <c r="AY136" s="45">
        <v>4.8299999999999998E-4</v>
      </c>
      <c r="AZ136" s="45">
        <v>5.5699999999999999E-4</v>
      </c>
      <c r="BA136" s="45">
        <v>5.5699999999999999E-4</v>
      </c>
      <c r="BB136" s="45">
        <v>5.5699999999999999E-4</v>
      </c>
      <c r="BC136" s="45">
        <v>5.5699999999999999E-4</v>
      </c>
      <c r="BD136" s="45">
        <v>5.5699999999999999E-4</v>
      </c>
      <c r="BE136" s="45">
        <v>5.62E-4</v>
      </c>
      <c r="BF136" s="45">
        <v>5.62E-4</v>
      </c>
      <c r="BG136" s="45">
        <v>5.62E-4</v>
      </c>
      <c r="BH136" s="45">
        <v>5.62E-4</v>
      </c>
      <c r="BI136" s="45">
        <v>5.62E-4</v>
      </c>
      <c r="BJ136" s="45">
        <v>5.2099999999999998E-4</v>
      </c>
      <c r="BK136" s="45">
        <v>5.2099999999999998E-4</v>
      </c>
      <c r="BL136" s="45">
        <v>5.2099999999999998E-4</v>
      </c>
      <c r="BM136" s="45">
        <v>5.2099999999999998E-4</v>
      </c>
      <c r="BN136" s="45">
        <v>5.2099999999999998E-4</v>
      </c>
      <c r="BO136" s="45">
        <v>6.2E-4</v>
      </c>
      <c r="BP136" s="45">
        <v>6.2E-4</v>
      </c>
      <c r="BQ136" s="45">
        <v>6.2E-4</v>
      </c>
      <c r="BR136" s="45">
        <v>6.2E-4</v>
      </c>
      <c r="BS136" s="45">
        <v>6.2E-4</v>
      </c>
      <c r="BT136" s="45">
        <v>7.8700000000000005E-4</v>
      </c>
      <c r="BU136" s="45">
        <v>7.8700000000000005E-4</v>
      </c>
      <c r="BV136" s="45">
        <v>7.8700000000000005E-4</v>
      </c>
      <c r="BW136" s="45">
        <v>7.8700000000000005E-4</v>
      </c>
      <c r="BX136" s="45">
        <v>7.8700000000000005E-4</v>
      </c>
      <c r="BY136" s="45">
        <v>1.0640000000000001E-3</v>
      </c>
      <c r="BZ136" s="45">
        <v>1.0640000000000001E-3</v>
      </c>
      <c r="CA136" s="45">
        <v>1.0640000000000001E-3</v>
      </c>
      <c r="CB136" s="45">
        <v>1.0640000000000001E-3</v>
      </c>
      <c r="CC136" s="45">
        <v>1.0640000000000001E-3</v>
      </c>
      <c r="CD136" s="45">
        <v>1.0640000000000001E-3</v>
      </c>
      <c r="CE136" s="45">
        <v>1.0640000000000001E-3</v>
      </c>
      <c r="CF136" s="45">
        <v>1.0640000000000001E-3</v>
      </c>
      <c r="CG136" s="45">
        <v>1.0640000000000001E-3</v>
      </c>
      <c r="CH136" s="45">
        <v>1.0640000000000001E-3</v>
      </c>
      <c r="CI136" s="45">
        <v>1.0640000000000001E-3</v>
      </c>
      <c r="CJ136" s="45">
        <v>1.0640000000000001E-3</v>
      </c>
      <c r="CK136" s="45">
        <v>1.0640000000000001E-3</v>
      </c>
      <c r="CL136" s="45">
        <v>1.0640000000000001E-3</v>
      </c>
      <c r="CM136" s="45">
        <v>1.0640000000000001E-3</v>
      </c>
      <c r="CN136" s="45">
        <v>1.0640000000000001E-3</v>
      </c>
      <c r="CO136" s="45">
        <v>1.0640000000000001E-3</v>
      </c>
      <c r="CP136" s="45">
        <v>1.0640000000000001E-3</v>
      </c>
      <c r="CQ136" s="45">
        <v>1.0640000000000001E-3</v>
      </c>
      <c r="CR136" s="45">
        <v>1.0640000000000001E-3</v>
      </c>
      <c r="CS136" s="45">
        <v>1.0640000000000001E-3</v>
      </c>
      <c r="CT136" s="45">
        <v>1.0640000000000001E-3</v>
      </c>
      <c r="CU136" s="45">
        <v>1.0640000000000001E-3</v>
      </c>
      <c r="CV136" s="45">
        <v>1.0640000000000001E-3</v>
      </c>
      <c r="CW136" s="45">
        <v>1.0640000000000001E-3</v>
      </c>
      <c r="CX136" s="45">
        <v>1.0640000000000001E-3</v>
      </c>
    </row>
    <row r="137" spans="1:102" ht="14.25" customHeight="1" x14ac:dyDescent="0.3">
      <c r="A137" s="45" t="s">
        <v>392</v>
      </c>
      <c r="B137" s="45">
        <v>9.9999999999999995E-7</v>
      </c>
      <c r="C137" s="45">
        <v>9.9999999999999995E-7</v>
      </c>
      <c r="D137" s="45">
        <v>9.9999999999999995E-7</v>
      </c>
      <c r="E137" s="45">
        <v>9.9999999999999995E-7</v>
      </c>
      <c r="F137" s="45">
        <v>9.9999999999999995E-7</v>
      </c>
      <c r="G137" s="45">
        <v>9.9999999999999995E-7</v>
      </c>
      <c r="H137" s="45">
        <v>9.9999999999999995E-7</v>
      </c>
      <c r="I137" s="45">
        <v>9.9999999999999995E-7</v>
      </c>
      <c r="J137" s="45">
        <v>9.9999999999999995E-7</v>
      </c>
      <c r="K137" s="45">
        <v>9.9999999999999995E-7</v>
      </c>
      <c r="L137" s="45">
        <v>9.9999999999999995E-7</v>
      </c>
      <c r="M137" s="45">
        <v>9.9999999999999995E-7</v>
      </c>
      <c r="N137" s="45">
        <v>9.9999999999999995E-7</v>
      </c>
      <c r="O137" s="45">
        <v>9.9999999999999995E-7</v>
      </c>
      <c r="P137" s="45">
        <v>9.9999999999999995E-7</v>
      </c>
      <c r="Q137" s="45">
        <v>4.5000000000000003E-5</v>
      </c>
      <c r="R137" s="45">
        <v>4.5000000000000003E-5</v>
      </c>
      <c r="S137" s="45">
        <v>4.5000000000000003E-5</v>
      </c>
      <c r="T137" s="45">
        <v>4.5000000000000003E-5</v>
      </c>
      <c r="U137" s="45">
        <v>4.5000000000000003E-5</v>
      </c>
      <c r="V137" s="45">
        <v>4.5000000000000003E-5</v>
      </c>
      <c r="W137" s="45">
        <v>4.5000000000000003E-5</v>
      </c>
      <c r="X137" s="45">
        <v>4.5000000000000003E-5</v>
      </c>
      <c r="Y137" s="45">
        <v>4.5000000000000003E-5</v>
      </c>
      <c r="Z137" s="45">
        <v>4.5000000000000003E-5</v>
      </c>
      <c r="AA137" s="45">
        <v>4.5000000000000003E-5</v>
      </c>
      <c r="AB137" s="45">
        <v>4.5000000000000003E-5</v>
      </c>
      <c r="AC137" s="45">
        <v>4.5000000000000003E-5</v>
      </c>
      <c r="AD137" s="45">
        <v>4.5000000000000003E-5</v>
      </c>
      <c r="AE137" s="45">
        <v>4.5000000000000003E-5</v>
      </c>
      <c r="AF137" s="45">
        <v>4.5000000000000003E-5</v>
      </c>
      <c r="AG137" s="45">
        <v>4.5000000000000003E-5</v>
      </c>
      <c r="AH137" s="45">
        <v>4.5000000000000003E-5</v>
      </c>
      <c r="AI137" s="45">
        <v>4.5000000000000003E-5</v>
      </c>
      <c r="AJ137" s="45">
        <v>4.5000000000000003E-5</v>
      </c>
      <c r="AK137" s="45">
        <v>4.5000000000000003E-5</v>
      </c>
      <c r="AL137" s="45">
        <v>4.5000000000000003E-5</v>
      </c>
      <c r="AM137" s="45">
        <v>4.5000000000000003E-5</v>
      </c>
      <c r="AN137" s="45">
        <v>4.5000000000000003E-5</v>
      </c>
      <c r="AO137" s="45">
        <v>4.5000000000000003E-5</v>
      </c>
      <c r="AP137" s="45">
        <v>2.2900000000000001E-4</v>
      </c>
      <c r="AQ137" s="45">
        <v>2.2900000000000001E-4</v>
      </c>
      <c r="AR137" s="45">
        <v>2.2900000000000001E-4</v>
      </c>
      <c r="AS137" s="45">
        <v>2.2900000000000001E-4</v>
      </c>
      <c r="AT137" s="45">
        <v>2.2900000000000001E-4</v>
      </c>
      <c r="AU137" s="45">
        <v>3.0499999999999999E-4</v>
      </c>
      <c r="AV137" s="45">
        <v>3.0499999999999999E-4</v>
      </c>
      <c r="AW137" s="45">
        <v>3.0499999999999999E-4</v>
      </c>
      <c r="AX137" s="45">
        <v>3.0499999999999999E-4</v>
      </c>
      <c r="AY137" s="45">
        <v>3.0499999999999999E-4</v>
      </c>
      <c r="AZ137" s="45">
        <v>3.6099999999999999E-4</v>
      </c>
      <c r="BA137" s="45">
        <v>3.6099999999999999E-4</v>
      </c>
      <c r="BB137" s="45">
        <v>3.6099999999999999E-4</v>
      </c>
      <c r="BC137" s="45">
        <v>3.6099999999999999E-4</v>
      </c>
      <c r="BD137" s="45">
        <v>3.6099999999999999E-4</v>
      </c>
      <c r="BE137" s="45">
        <v>4.1599999999999997E-4</v>
      </c>
      <c r="BF137" s="45">
        <v>4.1599999999999997E-4</v>
      </c>
      <c r="BG137" s="45">
        <v>4.1599999999999997E-4</v>
      </c>
      <c r="BH137" s="45">
        <v>4.1599999999999997E-4</v>
      </c>
      <c r="BI137" s="45">
        <v>4.1599999999999997E-4</v>
      </c>
      <c r="BJ137" s="45">
        <v>4.7600000000000002E-4</v>
      </c>
      <c r="BK137" s="45">
        <v>4.7600000000000002E-4</v>
      </c>
      <c r="BL137" s="45">
        <v>4.7600000000000002E-4</v>
      </c>
      <c r="BM137" s="45">
        <v>4.7600000000000002E-4</v>
      </c>
      <c r="BN137" s="45">
        <v>4.7600000000000002E-4</v>
      </c>
      <c r="BO137" s="45">
        <v>5.9800000000000001E-4</v>
      </c>
      <c r="BP137" s="45">
        <v>5.9800000000000001E-4</v>
      </c>
      <c r="BQ137" s="45">
        <v>5.9800000000000001E-4</v>
      </c>
      <c r="BR137" s="45">
        <v>5.9800000000000001E-4</v>
      </c>
      <c r="BS137" s="45">
        <v>5.9800000000000001E-4</v>
      </c>
      <c r="BT137" s="45">
        <v>7.9600000000000005E-4</v>
      </c>
      <c r="BU137" s="45">
        <v>7.9600000000000005E-4</v>
      </c>
      <c r="BV137" s="45">
        <v>7.9600000000000005E-4</v>
      </c>
      <c r="BW137" s="45">
        <v>7.9600000000000005E-4</v>
      </c>
      <c r="BX137" s="45">
        <v>7.9600000000000005E-4</v>
      </c>
      <c r="BY137" s="45">
        <v>1.041E-3</v>
      </c>
      <c r="BZ137" s="45">
        <v>1.041E-3</v>
      </c>
      <c r="CA137" s="45">
        <v>1.041E-3</v>
      </c>
      <c r="CB137" s="45">
        <v>1.041E-3</v>
      </c>
      <c r="CC137" s="45">
        <v>1.041E-3</v>
      </c>
      <c r="CD137" s="45">
        <v>1.041E-3</v>
      </c>
      <c r="CE137" s="45">
        <v>1.041E-3</v>
      </c>
      <c r="CF137" s="45">
        <v>1.041E-3</v>
      </c>
      <c r="CG137" s="45">
        <v>1.041E-3</v>
      </c>
      <c r="CH137" s="45">
        <v>1.041E-3</v>
      </c>
      <c r="CI137" s="45">
        <v>1.041E-3</v>
      </c>
      <c r="CJ137" s="45">
        <v>1.041E-3</v>
      </c>
      <c r="CK137" s="45">
        <v>1.041E-3</v>
      </c>
      <c r="CL137" s="45">
        <v>1.041E-3</v>
      </c>
      <c r="CM137" s="45">
        <v>1.041E-3</v>
      </c>
      <c r="CN137" s="45">
        <v>1.041E-3</v>
      </c>
      <c r="CO137" s="45">
        <v>1.041E-3</v>
      </c>
      <c r="CP137" s="45">
        <v>1.041E-3</v>
      </c>
      <c r="CQ137" s="45">
        <v>1.041E-3</v>
      </c>
      <c r="CR137" s="45">
        <v>1.041E-3</v>
      </c>
      <c r="CS137" s="45">
        <v>1.041E-3</v>
      </c>
      <c r="CT137" s="45">
        <v>1.041E-3</v>
      </c>
      <c r="CU137" s="45">
        <v>1.041E-3</v>
      </c>
      <c r="CV137" s="45">
        <v>1.041E-3</v>
      </c>
      <c r="CW137" s="45">
        <v>1.041E-3</v>
      </c>
      <c r="CX137" s="45">
        <v>1.041E-3</v>
      </c>
    </row>
    <row r="138" spans="1:102" ht="14.25" customHeight="1" x14ac:dyDescent="0.3">
      <c r="A138" s="45" t="s">
        <v>394</v>
      </c>
      <c r="B138" s="45">
        <v>0</v>
      </c>
      <c r="C138" s="45">
        <v>0</v>
      </c>
      <c r="D138" s="45">
        <v>0</v>
      </c>
      <c r="E138" s="45">
        <v>0</v>
      </c>
      <c r="F138" s="45">
        <v>0</v>
      </c>
      <c r="G138" s="45">
        <v>0</v>
      </c>
      <c r="H138" s="45">
        <v>0</v>
      </c>
      <c r="I138" s="45">
        <v>0</v>
      </c>
      <c r="J138" s="45">
        <v>0</v>
      </c>
      <c r="K138" s="45">
        <v>0</v>
      </c>
      <c r="L138" s="45">
        <v>0</v>
      </c>
      <c r="M138" s="45">
        <v>0</v>
      </c>
      <c r="N138" s="45">
        <v>0</v>
      </c>
      <c r="O138" s="45">
        <v>0</v>
      </c>
      <c r="P138" s="45">
        <v>0</v>
      </c>
      <c r="Q138" s="45">
        <v>3.0000000000000001E-5</v>
      </c>
      <c r="R138" s="45">
        <v>3.0000000000000001E-5</v>
      </c>
      <c r="S138" s="45">
        <v>3.0000000000000001E-5</v>
      </c>
      <c r="T138" s="45">
        <v>3.0000000000000001E-5</v>
      </c>
      <c r="U138" s="45">
        <v>3.0000000000000001E-5</v>
      </c>
      <c r="V138" s="45">
        <v>3.0000000000000001E-5</v>
      </c>
      <c r="W138" s="45">
        <v>3.0000000000000001E-5</v>
      </c>
      <c r="X138" s="45">
        <v>3.0000000000000001E-5</v>
      </c>
      <c r="Y138" s="45">
        <v>3.0000000000000001E-5</v>
      </c>
      <c r="Z138" s="45">
        <v>3.0000000000000001E-5</v>
      </c>
      <c r="AA138" s="45">
        <v>3.0000000000000001E-5</v>
      </c>
      <c r="AB138" s="45">
        <v>3.0000000000000001E-5</v>
      </c>
      <c r="AC138" s="45">
        <v>3.0000000000000001E-5</v>
      </c>
      <c r="AD138" s="45">
        <v>3.0000000000000001E-5</v>
      </c>
      <c r="AE138" s="45">
        <v>3.0000000000000001E-5</v>
      </c>
      <c r="AF138" s="45">
        <v>3.0000000000000001E-5</v>
      </c>
      <c r="AG138" s="45">
        <v>3.0000000000000001E-5</v>
      </c>
      <c r="AH138" s="45">
        <v>3.0000000000000001E-5</v>
      </c>
      <c r="AI138" s="45">
        <v>3.0000000000000001E-5</v>
      </c>
      <c r="AJ138" s="45">
        <v>3.0000000000000001E-5</v>
      </c>
      <c r="AK138" s="45">
        <v>3.0000000000000001E-5</v>
      </c>
      <c r="AL138" s="45">
        <v>3.0000000000000001E-5</v>
      </c>
      <c r="AM138" s="45">
        <v>3.0000000000000001E-5</v>
      </c>
      <c r="AN138" s="45">
        <v>3.0000000000000001E-5</v>
      </c>
      <c r="AO138" s="45">
        <v>3.0000000000000001E-5</v>
      </c>
      <c r="AP138" s="45">
        <v>1.64E-4</v>
      </c>
      <c r="AQ138" s="45">
        <v>1.64E-4</v>
      </c>
      <c r="AR138" s="45">
        <v>1.64E-4</v>
      </c>
      <c r="AS138" s="45">
        <v>1.64E-4</v>
      </c>
      <c r="AT138" s="45">
        <v>1.64E-4</v>
      </c>
      <c r="AU138" s="45">
        <v>2.3599999999999999E-4</v>
      </c>
      <c r="AV138" s="45">
        <v>2.3599999999999999E-4</v>
      </c>
      <c r="AW138" s="45">
        <v>2.3599999999999999E-4</v>
      </c>
      <c r="AX138" s="45">
        <v>2.3599999999999999E-4</v>
      </c>
      <c r="AY138" s="45">
        <v>2.3599999999999999E-4</v>
      </c>
      <c r="AZ138" s="45">
        <v>2.9300000000000002E-4</v>
      </c>
      <c r="BA138" s="45">
        <v>2.9300000000000002E-4</v>
      </c>
      <c r="BB138" s="45">
        <v>2.9300000000000002E-4</v>
      </c>
      <c r="BC138" s="45">
        <v>2.9300000000000002E-4</v>
      </c>
      <c r="BD138" s="45">
        <v>2.9300000000000002E-4</v>
      </c>
      <c r="BE138" s="45">
        <v>3.3399999999999999E-4</v>
      </c>
      <c r="BF138" s="45">
        <v>3.3399999999999999E-4</v>
      </c>
      <c r="BG138" s="45">
        <v>3.3399999999999999E-4</v>
      </c>
      <c r="BH138" s="45">
        <v>3.3399999999999999E-4</v>
      </c>
      <c r="BI138" s="45">
        <v>3.3399999999999999E-4</v>
      </c>
      <c r="BJ138" s="45">
        <v>3.6699999999999998E-4</v>
      </c>
      <c r="BK138" s="45">
        <v>3.6699999999999998E-4</v>
      </c>
      <c r="BL138" s="45">
        <v>3.6699999999999998E-4</v>
      </c>
      <c r="BM138" s="45">
        <v>3.6699999999999998E-4</v>
      </c>
      <c r="BN138" s="45">
        <v>3.6699999999999998E-4</v>
      </c>
      <c r="BO138" s="45">
        <v>4.6000000000000001E-4</v>
      </c>
      <c r="BP138" s="45">
        <v>4.6000000000000001E-4</v>
      </c>
      <c r="BQ138" s="45">
        <v>4.6000000000000001E-4</v>
      </c>
      <c r="BR138" s="45">
        <v>4.6000000000000001E-4</v>
      </c>
      <c r="BS138" s="45">
        <v>4.6000000000000001E-4</v>
      </c>
      <c r="BT138" s="45">
        <v>6.0599999999999998E-4</v>
      </c>
      <c r="BU138" s="45">
        <v>6.0599999999999998E-4</v>
      </c>
      <c r="BV138" s="45">
        <v>6.0599999999999998E-4</v>
      </c>
      <c r="BW138" s="45">
        <v>6.0599999999999998E-4</v>
      </c>
      <c r="BX138" s="45">
        <v>6.0599999999999998E-4</v>
      </c>
      <c r="BY138" s="45">
        <v>8.0599999999999997E-4</v>
      </c>
      <c r="BZ138" s="45">
        <v>8.0599999999999997E-4</v>
      </c>
      <c r="CA138" s="45">
        <v>8.0599999999999997E-4</v>
      </c>
      <c r="CB138" s="45">
        <v>8.0599999999999997E-4</v>
      </c>
      <c r="CC138" s="45">
        <v>8.0599999999999997E-4</v>
      </c>
      <c r="CD138" s="45">
        <v>8.0599999999999997E-4</v>
      </c>
      <c r="CE138" s="45">
        <v>8.0599999999999997E-4</v>
      </c>
      <c r="CF138" s="45">
        <v>8.0599999999999997E-4</v>
      </c>
      <c r="CG138" s="45">
        <v>8.0599999999999997E-4</v>
      </c>
      <c r="CH138" s="45">
        <v>8.0599999999999997E-4</v>
      </c>
      <c r="CI138" s="45">
        <v>8.0599999999999997E-4</v>
      </c>
      <c r="CJ138" s="45">
        <v>8.0599999999999997E-4</v>
      </c>
      <c r="CK138" s="45">
        <v>8.0599999999999997E-4</v>
      </c>
      <c r="CL138" s="45">
        <v>8.0599999999999997E-4</v>
      </c>
      <c r="CM138" s="45">
        <v>8.0599999999999997E-4</v>
      </c>
      <c r="CN138" s="45">
        <v>8.0599999999999997E-4</v>
      </c>
      <c r="CO138" s="45">
        <v>8.0599999999999997E-4</v>
      </c>
      <c r="CP138" s="45">
        <v>8.0599999999999997E-4</v>
      </c>
      <c r="CQ138" s="45">
        <v>8.0599999999999997E-4</v>
      </c>
      <c r="CR138" s="45">
        <v>8.0599999999999997E-4</v>
      </c>
      <c r="CS138" s="45">
        <v>8.0599999999999997E-4</v>
      </c>
      <c r="CT138" s="45">
        <v>8.0599999999999997E-4</v>
      </c>
      <c r="CU138" s="45">
        <v>8.0599999999999997E-4</v>
      </c>
      <c r="CV138" s="45">
        <v>8.0599999999999997E-4</v>
      </c>
      <c r="CW138" s="45">
        <v>8.0599999999999997E-4</v>
      </c>
      <c r="CX138" s="45">
        <v>8.0599999999999997E-4</v>
      </c>
    </row>
    <row r="139" spans="1:102" ht="14.25" customHeight="1" x14ac:dyDescent="0.3">
      <c r="A139" s="45" t="s">
        <v>396</v>
      </c>
      <c r="B139" s="45">
        <v>0</v>
      </c>
      <c r="C139" s="45">
        <v>0</v>
      </c>
      <c r="D139" s="45">
        <v>0</v>
      </c>
      <c r="E139" s="45">
        <v>0</v>
      </c>
      <c r="F139" s="45">
        <v>0</v>
      </c>
      <c r="G139" s="45">
        <v>0</v>
      </c>
      <c r="H139" s="45">
        <v>0</v>
      </c>
      <c r="I139" s="45">
        <v>0</v>
      </c>
      <c r="J139" s="45">
        <v>0</v>
      </c>
      <c r="K139" s="45">
        <v>0</v>
      </c>
      <c r="L139" s="45">
        <v>0</v>
      </c>
      <c r="M139" s="45">
        <v>0</v>
      </c>
      <c r="N139" s="45">
        <v>0</v>
      </c>
      <c r="O139" s="45">
        <v>0</v>
      </c>
      <c r="P139" s="45">
        <v>0</v>
      </c>
      <c r="Q139" s="45">
        <v>1.9000000000000001E-5</v>
      </c>
      <c r="R139" s="45">
        <v>1.9000000000000001E-5</v>
      </c>
      <c r="S139" s="45">
        <v>1.9000000000000001E-5</v>
      </c>
      <c r="T139" s="45">
        <v>1.9000000000000001E-5</v>
      </c>
      <c r="U139" s="45">
        <v>1.9000000000000001E-5</v>
      </c>
      <c r="V139" s="45">
        <v>1.9000000000000001E-5</v>
      </c>
      <c r="W139" s="45">
        <v>1.9000000000000001E-5</v>
      </c>
      <c r="X139" s="45">
        <v>1.9000000000000001E-5</v>
      </c>
      <c r="Y139" s="45">
        <v>1.9000000000000001E-5</v>
      </c>
      <c r="Z139" s="45">
        <v>1.9000000000000001E-5</v>
      </c>
      <c r="AA139" s="45">
        <v>1.9000000000000001E-5</v>
      </c>
      <c r="AB139" s="45">
        <v>1.9000000000000001E-5</v>
      </c>
      <c r="AC139" s="45">
        <v>1.9000000000000001E-5</v>
      </c>
      <c r="AD139" s="45">
        <v>1.9000000000000001E-5</v>
      </c>
      <c r="AE139" s="45">
        <v>1.9000000000000001E-5</v>
      </c>
      <c r="AF139" s="45">
        <v>1.9000000000000001E-5</v>
      </c>
      <c r="AG139" s="45">
        <v>1.9000000000000001E-5</v>
      </c>
      <c r="AH139" s="45">
        <v>1.9000000000000001E-5</v>
      </c>
      <c r="AI139" s="45">
        <v>1.9000000000000001E-5</v>
      </c>
      <c r="AJ139" s="45">
        <v>1.9000000000000001E-5</v>
      </c>
      <c r="AK139" s="45">
        <v>1.9000000000000001E-5</v>
      </c>
      <c r="AL139" s="45">
        <v>1.9000000000000001E-5</v>
      </c>
      <c r="AM139" s="45">
        <v>1.9000000000000001E-5</v>
      </c>
      <c r="AN139" s="45">
        <v>1.9000000000000001E-5</v>
      </c>
      <c r="AO139" s="45">
        <v>1.9000000000000001E-5</v>
      </c>
      <c r="AP139" s="45">
        <v>1.13E-4</v>
      </c>
      <c r="AQ139" s="45">
        <v>1.13E-4</v>
      </c>
      <c r="AR139" s="45">
        <v>1.13E-4</v>
      </c>
      <c r="AS139" s="45">
        <v>1.13E-4</v>
      </c>
      <c r="AT139" s="45">
        <v>1.13E-4</v>
      </c>
      <c r="AU139" s="45">
        <v>1.6799999999999999E-4</v>
      </c>
      <c r="AV139" s="45">
        <v>1.6799999999999999E-4</v>
      </c>
      <c r="AW139" s="45">
        <v>1.6799999999999999E-4</v>
      </c>
      <c r="AX139" s="45">
        <v>1.6799999999999999E-4</v>
      </c>
      <c r="AY139" s="45">
        <v>1.6799999999999999E-4</v>
      </c>
      <c r="AZ139" s="45">
        <v>2.0799999999999999E-4</v>
      </c>
      <c r="BA139" s="45">
        <v>2.0799999999999999E-4</v>
      </c>
      <c r="BB139" s="45">
        <v>2.0799999999999999E-4</v>
      </c>
      <c r="BC139" s="45">
        <v>2.0799999999999999E-4</v>
      </c>
      <c r="BD139" s="45">
        <v>2.0799999999999999E-4</v>
      </c>
      <c r="BE139" s="45">
        <v>2.2800000000000001E-4</v>
      </c>
      <c r="BF139" s="45">
        <v>2.2800000000000001E-4</v>
      </c>
      <c r="BG139" s="45">
        <v>2.2800000000000001E-4</v>
      </c>
      <c r="BH139" s="45">
        <v>2.2800000000000001E-4</v>
      </c>
      <c r="BI139" s="45">
        <v>2.2800000000000001E-4</v>
      </c>
      <c r="BJ139" s="45">
        <v>2.4499999999999999E-4</v>
      </c>
      <c r="BK139" s="45">
        <v>2.4499999999999999E-4</v>
      </c>
      <c r="BL139" s="45">
        <v>2.4499999999999999E-4</v>
      </c>
      <c r="BM139" s="45">
        <v>2.4499999999999999E-4</v>
      </c>
      <c r="BN139" s="45">
        <v>2.4499999999999999E-4</v>
      </c>
      <c r="BO139" s="45">
        <v>2.7799999999999998E-4</v>
      </c>
      <c r="BP139" s="45">
        <v>2.7799999999999998E-4</v>
      </c>
      <c r="BQ139" s="45">
        <v>2.7799999999999998E-4</v>
      </c>
      <c r="BR139" s="45">
        <v>2.7799999999999998E-4</v>
      </c>
      <c r="BS139" s="45">
        <v>2.7799999999999998E-4</v>
      </c>
      <c r="BT139" s="45">
        <v>3.19E-4</v>
      </c>
      <c r="BU139" s="45">
        <v>3.19E-4</v>
      </c>
      <c r="BV139" s="45">
        <v>3.19E-4</v>
      </c>
      <c r="BW139" s="45">
        <v>3.19E-4</v>
      </c>
      <c r="BX139" s="45">
        <v>3.19E-4</v>
      </c>
      <c r="BY139" s="45">
        <v>3.7500000000000001E-4</v>
      </c>
      <c r="BZ139" s="45">
        <v>3.7500000000000001E-4</v>
      </c>
      <c r="CA139" s="45">
        <v>3.7500000000000001E-4</v>
      </c>
      <c r="CB139" s="45">
        <v>3.7500000000000001E-4</v>
      </c>
      <c r="CC139" s="45">
        <v>3.7500000000000001E-4</v>
      </c>
      <c r="CD139" s="45">
        <v>3.7500000000000001E-4</v>
      </c>
      <c r="CE139" s="45">
        <v>3.7500000000000001E-4</v>
      </c>
      <c r="CF139" s="45">
        <v>3.7500000000000001E-4</v>
      </c>
      <c r="CG139" s="45">
        <v>3.7500000000000001E-4</v>
      </c>
      <c r="CH139" s="45">
        <v>3.7500000000000001E-4</v>
      </c>
      <c r="CI139" s="45">
        <v>3.7500000000000001E-4</v>
      </c>
      <c r="CJ139" s="45">
        <v>3.7500000000000001E-4</v>
      </c>
      <c r="CK139" s="45">
        <v>3.7500000000000001E-4</v>
      </c>
      <c r="CL139" s="45">
        <v>3.7500000000000001E-4</v>
      </c>
      <c r="CM139" s="45">
        <v>3.7500000000000001E-4</v>
      </c>
      <c r="CN139" s="45">
        <v>3.7500000000000001E-4</v>
      </c>
      <c r="CO139" s="45">
        <v>3.7500000000000001E-4</v>
      </c>
      <c r="CP139" s="45">
        <v>3.7500000000000001E-4</v>
      </c>
      <c r="CQ139" s="45">
        <v>3.7500000000000001E-4</v>
      </c>
      <c r="CR139" s="45">
        <v>3.7500000000000001E-4</v>
      </c>
      <c r="CS139" s="45">
        <v>3.7500000000000001E-4</v>
      </c>
      <c r="CT139" s="45">
        <v>3.7500000000000001E-4</v>
      </c>
      <c r="CU139" s="45">
        <v>3.7500000000000001E-4</v>
      </c>
      <c r="CV139" s="45">
        <v>3.7500000000000001E-4</v>
      </c>
      <c r="CW139" s="45">
        <v>3.7500000000000001E-4</v>
      </c>
      <c r="CX139" s="45">
        <v>3.7500000000000001E-4</v>
      </c>
    </row>
    <row r="140" spans="1:102" ht="14.25" customHeight="1" x14ac:dyDescent="0.3">
      <c r="A140" s="45" t="s">
        <v>398</v>
      </c>
      <c r="B140" s="45">
        <v>0</v>
      </c>
      <c r="C140" s="45">
        <v>0</v>
      </c>
      <c r="D140" s="45">
        <v>0</v>
      </c>
      <c r="E140" s="45">
        <v>0</v>
      </c>
      <c r="F140" s="45">
        <v>0</v>
      </c>
      <c r="G140" s="45">
        <v>0</v>
      </c>
      <c r="H140" s="45">
        <v>0</v>
      </c>
      <c r="I140" s="45">
        <v>0</v>
      </c>
      <c r="J140" s="45">
        <v>0</v>
      </c>
      <c r="K140" s="45">
        <v>0</v>
      </c>
      <c r="L140" s="45">
        <v>0</v>
      </c>
      <c r="M140" s="45">
        <v>0</v>
      </c>
      <c r="N140" s="45">
        <v>0</v>
      </c>
      <c r="O140" s="45">
        <v>0</v>
      </c>
      <c r="P140" s="45">
        <v>0</v>
      </c>
      <c r="Q140" s="45">
        <v>1.2999999999999999E-5</v>
      </c>
      <c r="R140" s="45">
        <v>1.2999999999999999E-5</v>
      </c>
      <c r="S140" s="45">
        <v>1.2999999999999999E-5</v>
      </c>
      <c r="T140" s="45">
        <v>1.2999999999999999E-5</v>
      </c>
      <c r="U140" s="45">
        <v>1.2999999999999999E-5</v>
      </c>
      <c r="V140" s="45">
        <v>1.2999999999999999E-5</v>
      </c>
      <c r="W140" s="45">
        <v>1.2999999999999999E-5</v>
      </c>
      <c r="X140" s="45">
        <v>1.2999999999999999E-5</v>
      </c>
      <c r="Y140" s="45">
        <v>1.2999999999999999E-5</v>
      </c>
      <c r="Z140" s="45">
        <v>1.2999999999999999E-5</v>
      </c>
      <c r="AA140" s="45">
        <v>1.2999999999999999E-5</v>
      </c>
      <c r="AB140" s="45">
        <v>1.2999999999999999E-5</v>
      </c>
      <c r="AC140" s="45">
        <v>1.2999999999999999E-5</v>
      </c>
      <c r="AD140" s="45">
        <v>1.2999999999999999E-5</v>
      </c>
      <c r="AE140" s="45">
        <v>1.2999999999999999E-5</v>
      </c>
      <c r="AF140" s="45">
        <v>1.2999999999999999E-5</v>
      </c>
      <c r="AG140" s="45">
        <v>1.2999999999999999E-5</v>
      </c>
      <c r="AH140" s="45">
        <v>1.2999999999999999E-5</v>
      </c>
      <c r="AI140" s="45">
        <v>1.2999999999999999E-5</v>
      </c>
      <c r="AJ140" s="45">
        <v>1.2999999999999999E-5</v>
      </c>
      <c r="AK140" s="45">
        <v>1.2999999999999999E-5</v>
      </c>
      <c r="AL140" s="45">
        <v>1.2999999999999999E-5</v>
      </c>
      <c r="AM140" s="45">
        <v>1.2999999999999999E-5</v>
      </c>
      <c r="AN140" s="45">
        <v>1.2999999999999999E-5</v>
      </c>
      <c r="AO140" s="45">
        <v>1.2999999999999999E-5</v>
      </c>
      <c r="AP140" s="45">
        <v>7.4999999999999993E-5</v>
      </c>
      <c r="AQ140" s="45">
        <v>7.4999999999999993E-5</v>
      </c>
      <c r="AR140" s="45">
        <v>7.4999999999999993E-5</v>
      </c>
      <c r="AS140" s="45">
        <v>7.4999999999999993E-5</v>
      </c>
      <c r="AT140" s="45">
        <v>7.4999999999999993E-5</v>
      </c>
      <c r="AU140" s="45">
        <v>1.17E-4</v>
      </c>
      <c r="AV140" s="45">
        <v>1.17E-4</v>
      </c>
      <c r="AW140" s="45">
        <v>1.17E-4</v>
      </c>
      <c r="AX140" s="45">
        <v>1.17E-4</v>
      </c>
      <c r="AY140" s="45">
        <v>1.17E-4</v>
      </c>
      <c r="AZ140" s="45">
        <v>1.5899999999999999E-4</v>
      </c>
      <c r="BA140" s="45">
        <v>1.5899999999999999E-4</v>
      </c>
      <c r="BB140" s="45">
        <v>1.5899999999999999E-4</v>
      </c>
      <c r="BC140" s="45">
        <v>1.5899999999999999E-4</v>
      </c>
      <c r="BD140" s="45">
        <v>1.5899999999999999E-4</v>
      </c>
      <c r="BE140" s="45">
        <v>1.83E-4</v>
      </c>
      <c r="BF140" s="45">
        <v>1.83E-4</v>
      </c>
      <c r="BG140" s="45">
        <v>1.83E-4</v>
      </c>
      <c r="BH140" s="45">
        <v>1.83E-4</v>
      </c>
      <c r="BI140" s="45">
        <v>1.83E-4</v>
      </c>
      <c r="BJ140" s="45">
        <v>1.9000000000000001E-4</v>
      </c>
      <c r="BK140" s="45">
        <v>1.9000000000000001E-4</v>
      </c>
      <c r="BL140" s="45">
        <v>1.9000000000000001E-4</v>
      </c>
      <c r="BM140" s="45">
        <v>1.9000000000000001E-4</v>
      </c>
      <c r="BN140" s="45">
        <v>1.9000000000000001E-4</v>
      </c>
      <c r="BO140" s="45">
        <v>1.93E-4</v>
      </c>
      <c r="BP140" s="45">
        <v>1.93E-4</v>
      </c>
      <c r="BQ140" s="45">
        <v>1.93E-4</v>
      </c>
      <c r="BR140" s="45">
        <v>1.93E-4</v>
      </c>
      <c r="BS140" s="45">
        <v>1.93E-4</v>
      </c>
      <c r="BT140" s="45">
        <v>2.1499999999999999E-4</v>
      </c>
      <c r="BU140" s="45">
        <v>2.1499999999999999E-4</v>
      </c>
      <c r="BV140" s="45">
        <v>2.1499999999999999E-4</v>
      </c>
      <c r="BW140" s="45">
        <v>2.1499999999999999E-4</v>
      </c>
      <c r="BX140" s="45">
        <v>2.1499999999999999E-4</v>
      </c>
      <c r="BY140" s="45">
        <v>2.5799999999999998E-4</v>
      </c>
      <c r="BZ140" s="45">
        <v>2.5799999999999998E-4</v>
      </c>
      <c r="CA140" s="45">
        <v>2.5799999999999998E-4</v>
      </c>
      <c r="CB140" s="45">
        <v>2.5799999999999998E-4</v>
      </c>
      <c r="CC140" s="45">
        <v>2.5799999999999998E-4</v>
      </c>
      <c r="CD140" s="45">
        <v>2.5799999999999998E-4</v>
      </c>
      <c r="CE140" s="45">
        <v>2.5799999999999998E-4</v>
      </c>
      <c r="CF140" s="45">
        <v>2.5799999999999998E-4</v>
      </c>
      <c r="CG140" s="45">
        <v>2.5799999999999998E-4</v>
      </c>
      <c r="CH140" s="45">
        <v>2.5799999999999998E-4</v>
      </c>
      <c r="CI140" s="45">
        <v>2.5799999999999998E-4</v>
      </c>
      <c r="CJ140" s="45">
        <v>2.5799999999999998E-4</v>
      </c>
      <c r="CK140" s="45">
        <v>2.5799999999999998E-4</v>
      </c>
      <c r="CL140" s="45">
        <v>2.5799999999999998E-4</v>
      </c>
      <c r="CM140" s="45">
        <v>2.5799999999999998E-4</v>
      </c>
      <c r="CN140" s="45">
        <v>2.5799999999999998E-4</v>
      </c>
      <c r="CO140" s="45">
        <v>2.5799999999999998E-4</v>
      </c>
      <c r="CP140" s="45">
        <v>2.5799999999999998E-4</v>
      </c>
      <c r="CQ140" s="45">
        <v>2.5799999999999998E-4</v>
      </c>
      <c r="CR140" s="45">
        <v>2.5799999999999998E-4</v>
      </c>
      <c r="CS140" s="45">
        <v>2.5799999999999998E-4</v>
      </c>
      <c r="CT140" s="45">
        <v>2.5799999999999998E-4</v>
      </c>
      <c r="CU140" s="45">
        <v>2.5799999999999998E-4</v>
      </c>
      <c r="CV140" s="45">
        <v>2.5799999999999998E-4</v>
      </c>
      <c r="CW140" s="45">
        <v>2.5799999999999998E-4</v>
      </c>
      <c r="CX140" s="45">
        <v>2.5799999999999998E-4</v>
      </c>
    </row>
    <row r="141" spans="1:102" ht="14.25" customHeight="1" x14ac:dyDescent="0.3">
      <c r="A141" s="45" t="s">
        <v>400</v>
      </c>
      <c r="B141" s="45">
        <v>0</v>
      </c>
      <c r="C141" s="45">
        <v>0</v>
      </c>
      <c r="D141" s="45">
        <v>0</v>
      </c>
      <c r="E141" s="45">
        <v>0</v>
      </c>
      <c r="F141" s="45">
        <v>0</v>
      </c>
      <c r="G141" s="45">
        <v>0</v>
      </c>
      <c r="H141" s="45">
        <v>0</v>
      </c>
      <c r="I141" s="45">
        <v>0</v>
      </c>
      <c r="J141" s="45">
        <v>0</v>
      </c>
      <c r="K141" s="45">
        <v>0</v>
      </c>
      <c r="L141" s="45">
        <v>0</v>
      </c>
      <c r="M141" s="45">
        <v>0</v>
      </c>
      <c r="N141" s="45">
        <v>0</v>
      </c>
      <c r="O141" s="45">
        <v>0</v>
      </c>
      <c r="P141" s="45">
        <v>0</v>
      </c>
      <c r="Q141" s="45">
        <v>1.2E-5</v>
      </c>
      <c r="R141" s="45">
        <v>1.2E-5</v>
      </c>
      <c r="S141" s="45">
        <v>1.2E-5</v>
      </c>
      <c r="T141" s="45">
        <v>1.2E-5</v>
      </c>
      <c r="U141" s="45">
        <v>1.2E-5</v>
      </c>
      <c r="V141" s="45">
        <v>1.2E-5</v>
      </c>
      <c r="W141" s="45">
        <v>1.2E-5</v>
      </c>
      <c r="X141" s="45">
        <v>1.2E-5</v>
      </c>
      <c r="Y141" s="45">
        <v>1.2E-5</v>
      </c>
      <c r="Z141" s="45">
        <v>1.2E-5</v>
      </c>
      <c r="AA141" s="45">
        <v>1.2E-5</v>
      </c>
      <c r="AB141" s="45">
        <v>1.2E-5</v>
      </c>
      <c r="AC141" s="45">
        <v>1.2E-5</v>
      </c>
      <c r="AD141" s="45">
        <v>1.2E-5</v>
      </c>
      <c r="AE141" s="45">
        <v>1.2E-5</v>
      </c>
      <c r="AF141" s="45">
        <v>1.2E-5</v>
      </c>
      <c r="AG141" s="45">
        <v>1.2E-5</v>
      </c>
      <c r="AH141" s="45">
        <v>1.2E-5</v>
      </c>
      <c r="AI141" s="45">
        <v>1.2E-5</v>
      </c>
      <c r="AJ141" s="45">
        <v>1.2E-5</v>
      </c>
      <c r="AK141" s="45">
        <v>1.2E-5</v>
      </c>
      <c r="AL141" s="45">
        <v>1.2E-5</v>
      </c>
      <c r="AM141" s="45">
        <v>1.2E-5</v>
      </c>
      <c r="AN141" s="45">
        <v>1.2E-5</v>
      </c>
      <c r="AO141" s="45">
        <v>1.2E-5</v>
      </c>
      <c r="AP141" s="45">
        <v>5.1999999999999997E-5</v>
      </c>
      <c r="AQ141" s="45">
        <v>5.1999999999999997E-5</v>
      </c>
      <c r="AR141" s="45">
        <v>5.1999999999999997E-5</v>
      </c>
      <c r="AS141" s="45">
        <v>5.1999999999999997E-5</v>
      </c>
      <c r="AT141" s="45">
        <v>5.1999999999999997E-5</v>
      </c>
      <c r="AU141" s="45">
        <v>7.4999999999999993E-5</v>
      </c>
      <c r="AV141" s="45">
        <v>7.4999999999999993E-5</v>
      </c>
      <c r="AW141" s="45">
        <v>7.4999999999999993E-5</v>
      </c>
      <c r="AX141" s="45">
        <v>7.4999999999999993E-5</v>
      </c>
      <c r="AY141" s="45">
        <v>7.4999999999999993E-5</v>
      </c>
      <c r="AZ141" s="45">
        <v>9.3999999999999994E-5</v>
      </c>
      <c r="BA141" s="45">
        <v>9.3999999999999994E-5</v>
      </c>
      <c r="BB141" s="45">
        <v>9.3999999999999994E-5</v>
      </c>
      <c r="BC141" s="45">
        <v>9.3999999999999994E-5</v>
      </c>
      <c r="BD141" s="45">
        <v>9.3999999999999994E-5</v>
      </c>
      <c r="BE141" s="45">
        <v>1.01E-4</v>
      </c>
      <c r="BF141" s="45">
        <v>1.01E-4</v>
      </c>
      <c r="BG141" s="45">
        <v>1.01E-4</v>
      </c>
      <c r="BH141" s="45">
        <v>1.01E-4</v>
      </c>
      <c r="BI141" s="45">
        <v>1.01E-4</v>
      </c>
      <c r="BJ141" s="45">
        <v>1.11E-4</v>
      </c>
      <c r="BK141" s="45">
        <v>1.11E-4</v>
      </c>
      <c r="BL141" s="45">
        <v>1.11E-4</v>
      </c>
      <c r="BM141" s="45">
        <v>1.11E-4</v>
      </c>
      <c r="BN141" s="45">
        <v>1.11E-4</v>
      </c>
      <c r="BO141" s="45">
        <v>1.25E-4</v>
      </c>
      <c r="BP141" s="45">
        <v>1.25E-4</v>
      </c>
      <c r="BQ141" s="45">
        <v>1.25E-4</v>
      </c>
      <c r="BR141" s="45">
        <v>1.25E-4</v>
      </c>
      <c r="BS141" s="45">
        <v>1.25E-4</v>
      </c>
      <c r="BT141" s="45">
        <v>1.45E-4</v>
      </c>
      <c r="BU141" s="45">
        <v>1.45E-4</v>
      </c>
      <c r="BV141" s="45">
        <v>1.45E-4</v>
      </c>
      <c r="BW141" s="45">
        <v>1.45E-4</v>
      </c>
      <c r="BX141" s="45">
        <v>1.45E-4</v>
      </c>
      <c r="BY141" s="45">
        <v>2.2900000000000001E-4</v>
      </c>
      <c r="BZ141" s="45">
        <v>2.2900000000000001E-4</v>
      </c>
      <c r="CA141" s="45">
        <v>2.2900000000000001E-4</v>
      </c>
      <c r="CB141" s="45">
        <v>2.2900000000000001E-4</v>
      </c>
      <c r="CC141" s="45">
        <v>2.2900000000000001E-4</v>
      </c>
      <c r="CD141" s="45">
        <v>2.2900000000000001E-4</v>
      </c>
      <c r="CE141" s="45">
        <v>2.2900000000000001E-4</v>
      </c>
      <c r="CF141" s="45">
        <v>2.2900000000000001E-4</v>
      </c>
      <c r="CG141" s="45">
        <v>2.2900000000000001E-4</v>
      </c>
      <c r="CH141" s="45">
        <v>2.2900000000000001E-4</v>
      </c>
      <c r="CI141" s="45">
        <v>2.2900000000000001E-4</v>
      </c>
      <c r="CJ141" s="45">
        <v>2.2900000000000001E-4</v>
      </c>
      <c r="CK141" s="45">
        <v>2.2900000000000001E-4</v>
      </c>
      <c r="CL141" s="45">
        <v>2.2900000000000001E-4</v>
      </c>
      <c r="CM141" s="45">
        <v>2.2900000000000001E-4</v>
      </c>
      <c r="CN141" s="45">
        <v>2.2900000000000001E-4</v>
      </c>
      <c r="CO141" s="45">
        <v>2.2900000000000001E-4</v>
      </c>
      <c r="CP141" s="45">
        <v>2.2900000000000001E-4</v>
      </c>
      <c r="CQ141" s="45">
        <v>2.2900000000000001E-4</v>
      </c>
      <c r="CR141" s="45">
        <v>2.2900000000000001E-4</v>
      </c>
      <c r="CS141" s="45">
        <v>2.2900000000000001E-4</v>
      </c>
      <c r="CT141" s="45">
        <v>2.2900000000000001E-4</v>
      </c>
      <c r="CU141" s="45">
        <v>2.2900000000000001E-4</v>
      </c>
      <c r="CV141" s="45">
        <v>2.2900000000000001E-4</v>
      </c>
      <c r="CW141" s="45">
        <v>2.2900000000000001E-4</v>
      </c>
      <c r="CX141" s="45">
        <v>2.2900000000000001E-4</v>
      </c>
    </row>
    <row r="142" spans="1:102" ht="14.25" customHeight="1" x14ac:dyDescent="0.3">
      <c r="A142" s="45" t="s">
        <v>402</v>
      </c>
      <c r="B142" s="45">
        <v>0</v>
      </c>
      <c r="C142" s="45">
        <v>0</v>
      </c>
      <c r="D142" s="45">
        <v>0</v>
      </c>
      <c r="E142" s="45">
        <v>0</v>
      </c>
      <c r="F142" s="45">
        <v>0</v>
      </c>
      <c r="G142" s="45">
        <v>0</v>
      </c>
      <c r="H142" s="45">
        <v>0</v>
      </c>
      <c r="I142" s="45">
        <v>0</v>
      </c>
      <c r="J142" s="45">
        <v>0</v>
      </c>
      <c r="K142" s="45">
        <v>0</v>
      </c>
      <c r="L142" s="45">
        <v>0</v>
      </c>
      <c r="M142" s="45">
        <v>0</v>
      </c>
      <c r="N142" s="45">
        <v>0</v>
      </c>
      <c r="O142" s="45">
        <v>0</v>
      </c>
      <c r="P142" s="45">
        <v>0</v>
      </c>
      <c r="Q142" s="45">
        <v>0</v>
      </c>
      <c r="R142" s="45">
        <v>0</v>
      </c>
      <c r="S142" s="45">
        <v>0</v>
      </c>
      <c r="T142" s="45">
        <v>0</v>
      </c>
      <c r="U142" s="45">
        <v>0</v>
      </c>
      <c r="V142" s="45">
        <v>0</v>
      </c>
      <c r="W142" s="45">
        <v>0</v>
      </c>
      <c r="X142" s="45">
        <v>0</v>
      </c>
      <c r="Y142" s="45">
        <v>0</v>
      </c>
      <c r="Z142" s="45">
        <v>0</v>
      </c>
      <c r="AA142" s="45">
        <v>0</v>
      </c>
      <c r="AB142" s="45">
        <v>0</v>
      </c>
      <c r="AC142" s="45">
        <v>0</v>
      </c>
      <c r="AD142" s="45">
        <v>0</v>
      </c>
      <c r="AE142" s="45">
        <v>0</v>
      </c>
      <c r="AF142" s="45">
        <v>0</v>
      </c>
      <c r="AG142" s="45">
        <v>0</v>
      </c>
      <c r="AH142" s="45">
        <v>0</v>
      </c>
      <c r="AI142" s="45">
        <v>0</v>
      </c>
      <c r="AJ142" s="45">
        <v>0</v>
      </c>
      <c r="AK142" s="45">
        <v>0</v>
      </c>
      <c r="AL142" s="45">
        <v>0</v>
      </c>
      <c r="AM142" s="45">
        <v>0</v>
      </c>
      <c r="AN142" s="45">
        <v>0</v>
      </c>
      <c r="AO142" s="45">
        <v>0</v>
      </c>
      <c r="AP142" s="45">
        <v>0</v>
      </c>
      <c r="AQ142" s="45">
        <v>0</v>
      </c>
      <c r="AR142" s="45">
        <v>0</v>
      </c>
      <c r="AS142" s="45">
        <v>0</v>
      </c>
      <c r="AT142" s="45">
        <v>0</v>
      </c>
      <c r="AU142" s="45">
        <v>0</v>
      </c>
      <c r="AV142" s="45">
        <v>0</v>
      </c>
      <c r="AW142" s="45">
        <v>0</v>
      </c>
      <c r="AX142" s="45">
        <v>0</v>
      </c>
      <c r="AY142" s="45">
        <v>0</v>
      </c>
      <c r="AZ142" s="45">
        <v>0</v>
      </c>
      <c r="BA142" s="45">
        <v>0</v>
      </c>
      <c r="BB142" s="45">
        <v>0</v>
      </c>
      <c r="BC142" s="45">
        <v>0</v>
      </c>
      <c r="BD142" s="45">
        <v>0</v>
      </c>
      <c r="BE142" s="45">
        <v>0</v>
      </c>
      <c r="BF142" s="45">
        <v>0</v>
      </c>
      <c r="BG142" s="45">
        <v>0</v>
      </c>
      <c r="BH142" s="45">
        <v>0</v>
      </c>
      <c r="BI142" s="45">
        <v>0</v>
      </c>
      <c r="BJ142" s="45">
        <v>0</v>
      </c>
      <c r="BK142" s="45">
        <v>0</v>
      </c>
      <c r="BL142" s="45">
        <v>0</v>
      </c>
      <c r="BM142" s="45">
        <v>0</v>
      </c>
      <c r="BN142" s="45">
        <v>0</v>
      </c>
      <c r="BO142" s="45">
        <v>0</v>
      </c>
      <c r="BP142" s="45">
        <v>0</v>
      </c>
      <c r="BQ142" s="45">
        <v>0</v>
      </c>
      <c r="BR142" s="45">
        <v>0</v>
      </c>
      <c r="BS142" s="45">
        <v>0</v>
      </c>
      <c r="BT142" s="45">
        <v>0</v>
      </c>
      <c r="BU142" s="45">
        <v>0</v>
      </c>
      <c r="BV142" s="45">
        <v>0</v>
      </c>
      <c r="BW142" s="45">
        <v>0</v>
      </c>
      <c r="BX142" s="45">
        <v>0</v>
      </c>
      <c r="BY142" s="45">
        <v>0</v>
      </c>
      <c r="BZ142" s="45">
        <v>0</v>
      </c>
      <c r="CA142" s="45">
        <v>0</v>
      </c>
      <c r="CB142" s="45">
        <v>0</v>
      </c>
      <c r="CC142" s="45">
        <v>0</v>
      </c>
      <c r="CD142" s="45">
        <v>0</v>
      </c>
      <c r="CE142" s="45">
        <v>0</v>
      </c>
      <c r="CF142" s="45">
        <v>0</v>
      </c>
      <c r="CG142" s="45">
        <v>0</v>
      </c>
      <c r="CH142" s="45">
        <v>0</v>
      </c>
      <c r="CI142" s="45">
        <v>0</v>
      </c>
      <c r="CJ142" s="45">
        <v>0</v>
      </c>
      <c r="CK142" s="45">
        <v>0</v>
      </c>
      <c r="CL142" s="45">
        <v>0</v>
      </c>
      <c r="CM142" s="45">
        <v>0</v>
      </c>
      <c r="CN142" s="45">
        <v>0</v>
      </c>
      <c r="CO142" s="45">
        <v>0</v>
      </c>
      <c r="CP142" s="45">
        <v>0</v>
      </c>
      <c r="CQ142" s="45">
        <v>0</v>
      </c>
      <c r="CR142" s="45">
        <v>0</v>
      </c>
      <c r="CS142" s="45">
        <v>0</v>
      </c>
      <c r="CT142" s="45">
        <v>0</v>
      </c>
      <c r="CU142" s="45">
        <v>0</v>
      </c>
      <c r="CV142" s="45">
        <v>0</v>
      </c>
      <c r="CW142" s="45">
        <v>0</v>
      </c>
      <c r="CX142" s="45">
        <v>0</v>
      </c>
    </row>
    <row r="143" spans="1:102" ht="14.25" customHeight="1" x14ac:dyDescent="0.3">
      <c r="A143" s="45" t="s">
        <v>404</v>
      </c>
      <c r="B143" s="45">
        <v>0</v>
      </c>
      <c r="C143" s="45">
        <v>0</v>
      </c>
      <c r="D143" s="45">
        <v>0</v>
      </c>
      <c r="E143" s="45">
        <v>0</v>
      </c>
      <c r="F143" s="45">
        <v>0</v>
      </c>
      <c r="G143" s="45">
        <v>0</v>
      </c>
      <c r="H143" s="45">
        <v>0</v>
      </c>
      <c r="I143" s="45">
        <v>0</v>
      </c>
      <c r="J143" s="45">
        <v>0</v>
      </c>
      <c r="K143" s="45">
        <v>0</v>
      </c>
      <c r="L143" s="45">
        <v>0</v>
      </c>
      <c r="M143" s="45">
        <v>0</v>
      </c>
      <c r="N143" s="45">
        <v>0</v>
      </c>
      <c r="O143" s="45">
        <v>0</v>
      </c>
      <c r="P143" s="45">
        <v>0</v>
      </c>
      <c r="Q143" s="45">
        <v>3.4E-5</v>
      </c>
      <c r="R143" s="45">
        <v>3.4E-5</v>
      </c>
      <c r="S143" s="45">
        <v>3.4E-5</v>
      </c>
      <c r="T143" s="45">
        <v>3.4E-5</v>
      </c>
      <c r="U143" s="45">
        <v>3.4E-5</v>
      </c>
      <c r="V143" s="45">
        <v>3.4E-5</v>
      </c>
      <c r="W143" s="45">
        <v>3.4E-5</v>
      </c>
      <c r="X143" s="45">
        <v>3.4E-5</v>
      </c>
      <c r="Y143" s="45">
        <v>3.4E-5</v>
      </c>
      <c r="Z143" s="45">
        <v>3.4E-5</v>
      </c>
      <c r="AA143" s="45">
        <v>3.4E-5</v>
      </c>
      <c r="AB143" s="45">
        <v>3.4E-5</v>
      </c>
      <c r="AC143" s="45">
        <v>3.4E-5</v>
      </c>
      <c r="AD143" s="45">
        <v>3.4E-5</v>
      </c>
      <c r="AE143" s="45">
        <v>3.4E-5</v>
      </c>
      <c r="AF143" s="45">
        <v>3.4E-5</v>
      </c>
      <c r="AG143" s="45">
        <v>3.4E-5</v>
      </c>
      <c r="AH143" s="45">
        <v>3.4E-5</v>
      </c>
      <c r="AI143" s="45">
        <v>3.4E-5</v>
      </c>
      <c r="AJ143" s="45">
        <v>3.4E-5</v>
      </c>
      <c r="AK143" s="45">
        <v>3.4E-5</v>
      </c>
      <c r="AL143" s="45">
        <v>3.4E-5</v>
      </c>
      <c r="AM143" s="45">
        <v>3.4E-5</v>
      </c>
      <c r="AN143" s="45">
        <v>3.4E-5</v>
      </c>
      <c r="AO143" s="45">
        <v>3.4E-5</v>
      </c>
      <c r="AP143" s="45">
        <v>1.63E-4</v>
      </c>
      <c r="AQ143" s="45">
        <v>1.63E-4</v>
      </c>
      <c r="AR143" s="45">
        <v>1.63E-4</v>
      </c>
      <c r="AS143" s="45">
        <v>1.63E-4</v>
      </c>
      <c r="AT143" s="45">
        <v>1.63E-4</v>
      </c>
      <c r="AU143" s="45">
        <v>2.4000000000000001E-4</v>
      </c>
      <c r="AV143" s="45">
        <v>2.4000000000000001E-4</v>
      </c>
      <c r="AW143" s="45">
        <v>2.4000000000000001E-4</v>
      </c>
      <c r="AX143" s="45">
        <v>2.4000000000000001E-4</v>
      </c>
      <c r="AY143" s="45">
        <v>2.4000000000000001E-4</v>
      </c>
      <c r="AZ143" s="45">
        <v>3.1300000000000002E-4</v>
      </c>
      <c r="BA143" s="45">
        <v>3.1300000000000002E-4</v>
      </c>
      <c r="BB143" s="45">
        <v>3.1300000000000002E-4</v>
      </c>
      <c r="BC143" s="45">
        <v>3.1300000000000002E-4</v>
      </c>
      <c r="BD143" s="45">
        <v>3.1300000000000002E-4</v>
      </c>
      <c r="BE143" s="45">
        <v>3.4499999999999998E-4</v>
      </c>
      <c r="BF143" s="45">
        <v>3.4499999999999998E-4</v>
      </c>
      <c r="BG143" s="45">
        <v>3.4499999999999998E-4</v>
      </c>
      <c r="BH143" s="45">
        <v>3.4499999999999998E-4</v>
      </c>
      <c r="BI143" s="45">
        <v>3.4499999999999998E-4</v>
      </c>
      <c r="BJ143" s="45">
        <v>3.6499999999999998E-4</v>
      </c>
      <c r="BK143" s="45">
        <v>3.6499999999999998E-4</v>
      </c>
      <c r="BL143" s="45">
        <v>3.6499999999999998E-4</v>
      </c>
      <c r="BM143" s="45">
        <v>3.6499999999999998E-4</v>
      </c>
      <c r="BN143" s="45">
        <v>3.6499999999999998E-4</v>
      </c>
      <c r="BO143" s="45">
        <v>3.8200000000000002E-4</v>
      </c>
      <c r="BP143" s="45">
        <v>3.8200000000000002E-4</v>
      </c>
      <c r="BQ143" s="45">
        <v>3.8200000000000002E-4</v>
      </c>
      <c r="BR143" s="45">
        <v>3.8200000000000002E-4</v>
      </c>
      <c r="BS143" s="45">
        <v>3.8200000000000002E-4</v>
      </c>
      <c r="BT143" s="45">
        <v>3.9199999999999999E-4</v>
      </c>
      <c r="BU143" s="45">
        <v>3.9199999999999999E-4</v>
      </c>
      <c r="BV143" s="45">
        <v>3.9199999999999999E-4</v>
      </c>
      <c r="BW143" s="45">
        <v>3.9199999999999999E-4</v>
      </c>
      <c r="BX143" s="45">
        <v>3.9199999999999999E-4</v>
      </c>
      <c r="BY143" s="45">
        <v>3.7800000000000003E-4</v>
      </c>
      <c r="BZ143" s="45">
        <v>3.7800000000000003E-4</v>
      </c>
      <c r="CA143" s="45">
        <v>3.7800000000000003E-4</v>
      </c>
      <c r="CB143" s="45">
        <v>3.7800000000000003E-4</v>
      </c>
      <c r="CC143" s="45">
        <v>3.7800000000000003E-4</v>
      </c>
      <c r="CD143" s="45">
        <v>3.7800000000000003E-4</v>
      </c>
      <c r="CE143" s="45">
        <v>3.7800000000000003E-4</v>
      </c>
      <c r="CF143" s="45">
        <v>3.7800000000000003E-4</v>
      </c>
      <c r="CG143" s="45">
        <v>3.7800000000000003E-4</v>
      </c>
      <c r="CH143" s="45">
        <v>3.7800000000000003E-4</v>
      </c>
      <c r="CI143" s="45">
        <v>3.7800000000000003E-4</v>
      </c>
      <c r="CJ143" s="45">
        <v>3.7800000000000003E-4</v>
      </c>
      <c r="CK143" s="45">
        <v>3.7800000000000003E-4</v>
      </c>
      <c r="CL143" s="45">
        <v>3.7800000000000003E-4</v>
      </c>
      <c r="CM143" s="45">
        <v>3.7800000000000003E-4</v>
      </c>
      <c r="CN143" s="45">
        <v>3.7800000000000003E-4</v>
      </c>
      <c r="CO143" s="45">
        <v>3.7800000000000003E-4</v>
      </c>
      <c r="CP143" s="45">
        <v>3.7800000000000003E-4</v>
      </c>
      <c r="CQ143" s="45">
        <v>3.7800000000000003E-4</v>
      </c>
      <c r="CR143" s="45">
        <v>3.7800000000000003E-4</v>
      </c>
      <c r="CS143" s="45">
        <v>3.7800000000000003E-4</v>
      </c>
      <c r="CT143" s="45">
        <v>3.7800000000000003E-4</v>
      </c>
      <c r="CU143" s="45">
        <v>3.7800000000000003E-4</v>
      </c>
      <c r="CV143" s="45">
        <v>3.7800000000000003E-4</v>
      </c>
      <c r="CW143" s="45">
        <v>3.7800000000000003E-4</v>
      </c>
      <c r="CX143" s="45">
        <v>3.7800000000000003E-4</v>
      </c>
    </row>
    <row r="144" spans="1:102" ht="14.25" customHeight="1" x14ac:dyDescent="0.3">
      <c r="A144" s="45" t="s">
        <v>406</v>
      </c>
      <c r="B144" s="45">
        <v>0</v>
      </c>
      <c r="C144" s="45">
        <v>0</v>
      </c>
      <c r="D144" s="45">
        <v>0</v>
      </c>
      <c r="E144" s="45">
        <v>0</v>
      </c>
      <c r="F144" s="45">
        <v>0</v>
      </c>
      <c r="G144" s="45">
        <v>0</v>
      </c>
      <c r="H144" s="45">
        <v>0</v>
      </c>
      <c r="I144" s="45">
        <v>0</v>
      </c>
      <c r="J144" s="45">
        <v>0</v>
      </c>
      <c r="K144" s="45">
        <v>0</v>
      </c>
      <c r="L144" s="45">
        <v>0</v>
      </c>
      <c r="M144" s="45">
        <v>0</v>
      </c>
      <c r="N144" s="45">
        <v>0</v>
      </c>
      <c r="O144" s="45">
        <v>0</v>
      </c>
      <c r="P144" s="45">
        <v>0</v>
      </c>
      <c r="Q144" s="45">
        <v>3.4999999999999997E-5</v>
      </c>
      <c r="R144" s="45">
        <v>3.4999999999999997E-5</v>
      </c>
      <c r="S144" s="45">
        <v>3.4999999999999997E-5</v>
      </c>
      <c r="T144" s="45">
        <v>3.4999999999999997E-5</v>
      </c>
      <c r="U144" s="45">
        <v>3.4999999999999997E-5</v>
      </c>
      <c r="V144" s="45">
        <v>3.4999999999999997E-5</v>
      </c>
      <c r="W144" s="45">
        <v>3.4999999999999997E-5</v>
      </c>
      <c r="X144" s="45">
        <v>3.4999999999999997E-5</v>
      </c>
      <c r="Y144" s="45">
        <v>3.4999999999999997E-5</v>
      </c>
      <c r="Z144" s="45">
        <v>3.4999999999999997E-5</v>
      </c>
      <c r="AA144" s="45">
        <v>3.4999999999999997E-5</v>
      </c>
      <c r="AB144" s="45">
        <v>3.4999999999999997E-5</v>
      </c>
      <c r="AC144" s="45">
        <v>3.4999999999999997E-5</v>
      </c>
      <c r="AD144" s="45">
        <v>3.4999999999999997E-5</v>
      </c>
      <c r="AE144" s="45">
        <v>3.4999999999999997E-5</v>
      </c>
      <c r="AF144" s="45">
        <v>3.4999999999999997E-5</v>
      </c>
      <c r="AG144" s="45">
        <v>3.4999999999999997E-5</v>
      </c>
      <c r="AH144" s="45">
        <v>3.4999999999999997E-5</v>
      </c>
      <c r="AI144" s="45">
        <v>3.4999999999999997E-5</v>
      </c>
      <c r="AJ144" s="45">
        <v>3.4999999999999997E-5</v>
      </c>
      <c r="AK144" s="45">
        <v>3.4999999999999997E-5</v>
      </c>
      <c r="AL144" s="45">
        <v>3.4999999999999997E-5</v>
      </c>
      <c r="AM144" s="45">
        <v>3.4999999999999997E-5</v>
      </c>
      <c r="AN144" s="45">
        <v>3.4999999999999997E-5</v>
      </c>
      <c r="AO144" s="45">
        <v>3.4999999999999997E-5</v>
      </c>
      <c r="AP144" s="45">
        <v>1E-4</v>
      </c>
      <c r="AQ144" s="45">
        <v>1E-4</v>
      </c>
      <c r="AR144" s="45">
        <v>1E-4</v>
      </c>
      <c r="AS144" s="45">
        <v>1E-4</v>
      </c>
      <c r="AT144" s="45">
        <v>1E-4</v>
      </c>
      <c r="AU144" s="45">
        <v>1.21E-4</v>
      </c>
      <c r="AV144" s="45">
        <v>1.21E-4</v>
      </c>
      <c r="AW144" s="45">
        <v>1.21E-4</v>
      </c>
      <c r="AX144" s="45">
        <v>1.21E-4</v>
      </c>
      <c r="AY144" s="45">
        <v>1.21E-4</v>
      </c>
      <c r="AZ144" s="45">
        <v>1.3899999999999999E-4</v>
      </c>
      <c r="BA144" s="45">
        <v>1.3899999999999999E-4</v>
      </c>
      <c r="BB144" s="45">
        <v>1.3899999999999999E-4</v>
      </c>
      <c r="BC144" s="45">
        <v>1.3899999999999999E-4</v>
      </c>
      <c r="BD144" s="45">
        <v>1.3899999999999999E-4</v>
      </c>
      <c r="BE144" s="45">
        <v>1.5300000000000001E-4</v>
      </c>
      <c r="BF144" s="45">
        <v>1.5300000000000001E-4</v>
      </c>
      <c r="BG144" s="45">
        <v>1.5300000000000001E-4</v>
      </c>
      <c r="BH144" s="45">
        <v>1.5300000000000001E-4</v>
      </c>
      <c r="BI144" s="45">
        <v>1.5300000000000001E-4</v>
      </c>
      <c r="BJ144" s="45">
        <v>1.6899999999999999E-4</v>
      </c>
      <c r="BK144" s="45">
        <v>1.6899999999999999E-4</v>
      </c>
      <c r="BL144" s="45">
        <v>1.6899999999999999E-4</v>
      </c>
      <c r="BM144" s="45">
        <v>1.6899999999999999E-4</v>
      </c>
      <c r="BN144" s="45">
        <v>1.6899999999999999E-4</v>
      </c>
      <c r="BO144" s="45">
        <v>1.9000000000000001E-4</v>
      </c>
      <c r="BP144" s="45">
        <v>1.9000000000000001E-4</v>
      </c>
      <c r="BQ144" s="45">
        <v>1.9000000000000001E-4</v>
      </c>
      <c r="BR144" s="45">
        <v>1.9000000000000001E-4</v>
      </c>
      <c r="BS144" s="45">
        <v>1.9000000000000001E-4</v>
      </c>
      <c r="BT144" s="45">
        <v>2.1000000000000001E-4</v>
      </c>
      <c r="BU144" s="45">
        <v>2.1000000000000001E-4</v>
      </c>
      <c r="BV144" s="45">
        <v>2.1000000000000001E-4</v>
      </c>
      <c r="BW144" s="45">
        <v>2.1000000000000001E-4</v>
      </c>
      <c r="BX144" s="45">
        <v>2.1000000000000001E-4</v>
      </c>
      <c r="BY144" s="45">
        <v>2.3900000000000001E-4</v>
      </c>
      <c r="BZ144" s="45">
        <v>2.3900000000000001E-4</v>
      </c>
      <c r="CA144" s="45">
        <v>2.3900000000000001E-4</v>
      </c>
      <c r="CB144" s="45">
        <v>2.3900000000000001E-4</v>
      </c>
      <c r="CC144" s="45">
        <v>2.3900000000000001E-4</v>
      </c>
      <c r="CD144" s="45">
        <v>2.3900000000000001E-4</v>
      </c>
      <c r="CE144" s="45">
        <v>2.3900000000000001E-4</v>
      </c>
      <c r="CF144" s="45">
        <v>2.3900000000000001E-4</v>
      </c>
      <c r="CG144" s="45">
        <v>2.3900000000000001E-4</v>
      </c>
      <c r="CH144" s="45">
        <v>2.3900000000000001E-4</v>
      </c>
      <c r="CI144" s="45">
        <v>2.3900000000000001E-4</v>
      </c>
      <c r="CJ144" s="45">
        <v>2.3900000000000001E-4</v>
      </c>
      <c r="CK144" s="45">
        <v>2.3900000000000001E-4</v>
      </c>
      <c r="CL144" s="45">
        <v>2.3900000000000001E-4</v>
      </c>
      <c r="CM144" s="45">
        <v>2.3900000000000001E-4</v>
      </c>
      <c r="CN144" s="45">
        <v>2.3900000000000001E-4</v>
      </c>
      <c r="CO144" s="45">
        <v>2.3900000000000001E-4</v>
      </c>
      <c r="CP144" s="45">
        <v>2.3900000000000001E-4</v>
      </c>
      <c r="CQ144" s="45">
        <v>2.3900000000000001E-4</v>
      </c>
      <c r="CR144" s="45">
        <v>2.3900000000000001E-4</v>
      </c>
      <c r="CS144" s="45">
        <v>2.3900000000000001E-4</v>
      </c>
      <c r="CT144" s="45">
        <v>2.3900000000000001E-4</v>
      </c>
      <c r="CU144" s="45">
        <v>2.3900000000000001E-4</v>
      </c>
      <c r="CV144" s="45">
        <v>2.3900000000000001E-4</v>
      </c>
      <c r="CW144" s="45">
        <v>2.3900000000000001E-4</v>
      </c>
      <c r="CX144" s="45">
        <v>2.3900000000000001E-4</v>
      </c>
    </row>
    <row r="145" spans="1:102" ht="14.25" customHeight="1" x14ac:dyDescent="0.3">
      <c r="A145" s="45" t="s">
        <v>408</v>
      </c>
      <c r="B145" s="45">
        <v>0</v>
      </c>
      <c r="C145" s="45">
        <v>0</v>
      </c>
      <c r="D145" s="45">
        <v>0</v>
      </c>
      <c r="E145" s="45">
        <v>0</v>
      </c>
      <c r="F145" s="45">
        <v>0</v>
      </c>
      <c r="G145" s="45">
        <v>0</v>
      </c>
      <c r="H145" s="45">
        <v>0</v>
      </c>
      <c r="I145" s="45">
        <v>0</v>
      </c>
      <c r="J145" s="45">
        <v>0</v>
      </c>
      <c r="K145" s="45">
        <v>0</v>
      </c>
      <c r="L145" s="45">
        <v>0</v>
      </c>
      <c r="M145" s="45">
        <v>0</v>
      </c>
      <c r="N145" s="45">
        <v>0</v>
      </c>
      <c r="O145" s="45">
        <v>0</v>
      </c>
      <c r="P145" s="45">
        <v>0</v>
      </c>
      <c r="Q145" s="45">
        <v>4.5000000000000003E-5</v>
      </c>
      <c r="R145" s="45">
        <v>4.5000000000000003E-5</v>
      </c>
      <c r="S145" s="45">
        <v>4.5000000000000003E-5</v>
      </c>
      <c r="T145" s="45">
        <v>4.5000000000000003E-5</v>
      </c>
      <c r="U145" s="45">
        <v>4.5000000000000003E-5</v>
      </c>
      <c r="V145" s="45">
        <v>4.5000000000000003E-5</v>
      </c>
      <c r="W145" s="45">
        <v>4.5000000000000003E-5</v>
      </c>
      <c r="X145" s="45">
        <v>4.5000000000000003E-5</v>
      </c>
      <c r="Y145" s="45">
        <v>4.5000000000000003E-5</v>
      </c>
      <c r="Z145" s="45">
        <v>4.5000000000000003E-5</v>
      </c>
      <c r="AA145" s="45">
        <v>4.5000000000000003E-5</v>
      </c>
      <c r="AB145" s="45">
        <v>4.5000000000000003E-5</v>
      </c>
      <c r="AC145" s="45">
        <v>4.5000000000000003E-5</v>
      </c>
      <c r="AD145" s="45">
        <v>4.5000000000000003E-5</v>
      </c>
      <c r="AE145" s="45">
        <v>4.5000000000000003E-5</v>
      </c>
      <c r="AF145" s="45">
        <v>4.5000000000000003E-5</v>
      </c>
      <c r="AG145" s="45">
        <v>4.5000000000000003E-5</v>
      </c>
      <c r="AH145" s="45">
        <v>4.5000000000000003E-5</v>
      </c>
      <c r="AI145" s="45">
        <v>4.5000000000000003E-5</v>
      </c>
      <c r="AJ145" s="45">
        <v>4.5000000000000003E-5</v>
      </c>
      <c r="AK145" s="45">
        <v>4.5000000000000003E-5</v>
      </c>
      <c r="AL145" s="45">
        <v>4.5000000000000003E-5</v>
      </c>
      <c r="AM145" s="45">
        <v>4.5000000000000003E-5</v>
      </c>
      <c r="AN145" s="45">
        <v>4.5000000000000003E-5</v>
      </c>
      <c r="AO145" s="45">
        <v>4.5000000000000003E-5</v>
      </c>
      <c r="AP145" s="45">
        <v>3.2600000000000001E-4</v>
      </c>
      <c r="AQ145" s="45">
        <v>3.2600000000000001E-4</v>
      </c>
      <c r="AR145" s="45">
        <v>3.2600000000000001E-4</v>
      </c>
      <c r="AS145" s="45">
        <v>3.2600000000000001E-4</v>
      </c>
      <c r="AT145" s="45">
        <v>3.2600000000000001E-4</v>
      </c>
      <c r="AU145" s="45">
        <v>5.44E-4</v>
      </c>
      <c r="AV145" s="45">
        <v>5.44E-4</v>
      </c>
      <c r="AW145" s="45">
        <v>5.44E-4</v>
      </c>
      <c r="AX145" s="45">
        <v>5.44E-4</v>
      </c>
      <c r="AY145" s="45">
        <v>5.44E-4</v>
      </c>
      <c r="AZ145" s="45">
        <v>7.8600000000000002E-4</v>
      </c>
      <c r="BA145" s="45">
        <v>7.8600000000000002E-4</v>
      </c>
      <c r="BB145" s="45">
        <v>7.8600000000000002E-4</v>
      </c>
      <c r="BC145" s="45">
        <v>7.8600000000000002E-4</v>
      </c>
      <c r="BD145" s="45">
        <v>7.8600000000000002E-4</v>
      </c>
      <c r="BE145" s="45">
        <v>9.8400000000000007E-4</v>
      </c>
      <c r="BF145" s="45">
        <v>9.8400000000000007E-4</v>
      </c>
      <c r="BG145" s="45">
        <v>9.8400000000000007E-4</v>
      </c>
      <c r="BH145" s="45">
        <v>9.8400000000000007E-4</v>
      </c>
      <c r="BI145" s="45">
        <v>9.8400000000000007E-4</v>
      </c>
      <c r="BJ145" s="45">
        <v>1.0989999999999999E-3</v>
      </c>
      <c r="BK145" s="45">
        <v>1.0989999999999999E-3</v>
      </c>
      <c r="BL145" s="45">
        <v>1.0989999999999999E-3</v>
      </c>
      <c r="BM145" s="45">
        <v>1.0989999999999999E-3</v>
      </c>
      <c r="BN145" s="45">
        <v>1.0989999999999999E-3</v>
      </c>
      <c r="BO145" s="45">
        <v>1.1119999999999999E-3</v>
      </c>
      <c r="BP145" s="45">
        <v>1.1119999999999999E-3</v>
      </c>
      <c r="BQ145" s="45">
        <v>1.1119999999999999E-3</v>
      </c>
      <c r="BR145" s="45">
        <v>1.1119999999999999E-3</v>
      </c>
      <c r="BS145" s="45">
        <v>1.1119999999999999E-3</v>
      </c>
      <c r="BT145" s="45">
        <v>1.0250000000000001E-3</v>
      </c>
      <c r="BU145" s="45">
        <v>1.0250000000000001E-3</v>
      </c>
      <c r="BV145" s="45">
        <v>1.0250000000000001E-3</v>
      </c>
      <c r="BW145" s="45">
        <v>1.0250000000000001E-3</v>
      </c>
      <c r="BX145" s="45">
        <v>1.0250000000000001E-3</v>
      </c>
      <c r="BY145" s="45">
        <v>8.3299999999999997E-4</v>
      </c>
      <c r="BZ145" s="45">
        <v>8.3299999999999997E-4</v>
      </c>
      <c r="CA145" s="45">
        <v>8.3299999999999997E-4</v>
      </c>
      <c r="CB145" s="45">
        <v>8.3299999999999997E-4</v>
      </c>
      <c r="CC145" s="45">
        <v>8.3299999999999997E-4</v>
      </c>
      <c r="CD145" s="45">
        <v>8.3299999999999997E-4</v>
      </c>
      <c r="CE145" s="45">
        <v>8.3299999999999997E-4</v>
      </c>
      <c r="CF145" s="45">
        <v>8.3299999999999997E-4</v>
      </c>
      <c r="CG145" s="45">
        <v>8.3299999999999997E-4</v>
      </c>
      <c r="CH145" s="45">
        <v>8.3299999999999997E-4</v>
      </c>
      <c r="CI145" s="45">
        <v>8.3299999999999997E-4</v>
      </c>
      <c r="CJ145" s="45">
        <v>8.3299999999999997E-4</v>
      </c>
      <c r="CK145" s="45">
        <v>8.3299999999999997E-4</v>
      </c>
      <c r="CL145" s="45">
        <v>8.3299999999999997E-4</v>
      </c>
      <c r="CM145" s="45">
        <v>8.3299999999999997E-4</v>
      </c>
      <c r="CN145" s="45">
        <v>8.3299999999999997E-4</v>
      </c>
      <c r="CO145" s="45">
        <v>8.3299999999999997E-4</v>
      </c>
      <c r="CP145" s="45">
        <v>8.3299999999999997E-4</v>
      </c>
      <c r="CQ145" s="45">
        <v>8.3299999999999997E-4</v>
      </c>
      <c r="CR145" s="45">
        <v>8.3299999999999997E-4</v>
      </c>
      <c r="CS145" s="45">
        <v>8.3299999999999997E-4</v>
      </c>
      <c r="CT145" s="45">
        <v>8.3299999999999997E-4</v>
      </c>
      <c r="CU145" s="45">
        <v>8.3299999999999997E-4</v>
      </c>
      <c r="CV145" s="45">
        <v>8.3299999999999997E-4</v>
      </c>
      <c r="CW145" s="45">
        <v>8.3299999999999997E-4</v>
      </c>
      <c r="CX145" s="45">
        <v>8.3299999999999997E-4</v>
      </c>
    </row>
    <row r="146" spans="1:102" ht="14.25" customHeight="1" x14ac:dyDescent="0.3">
      <c r="A146" s="45" t="s">
        <v>410</v>
      </c>
      <c r="B146" s="45">
        <v>0</v>
      </c>
      <c r="C146" s="45">
        <v>0</v>
      </c>
      <c r="D146" s="45">
        <v>0</v>
      </c>
      <c r="E146" s="45">
        <v>0</v>
      </c>
      <c r="F146" s="45">
        <v>0</v>
      </c>
      <c r="G146" s="45">
        <v>0</v>
      </c>
      <c r="H146" s="45">
        <v>0</v>
      </c>
      <c r="I146" s="45">
        <v>0</v>
      </c>
      <c r="J146" s="45">
        <v>0</v>
      </c>
      <c r="K146" s="45">
        <v>0</v>
      </c>
      <c r="L146" s="45">
        <v>0</v>
      </c>
      <c r="M146" s="45">
        <v>0</v>
      </c>
      <c r="N146" s="45">
        <v>0</v>
      </c>
      <c r="O146" s="45">
        <v>0</v>
      </c>
      <c r="P146" s="45">
        <v>0</v>
      </c>
      <c r="Q146" s="45">
        <v>2.3E-5</v>
      </c>
      <c r="R146" s="45">
        <v>2.3E-5</v>
      </c>
      <c r="S146" s="45">
        <v>2.3E-5</v>
      </c>
      <c r="T146" s="45">
        <v>2.3E-5</v>
      </c>
      <c r="U146" s="45">
        <v>2.3E-5</v>
      </c>
      <c r="V146" s="45">
        <v>2.3E-5</v>
      </c>
      <c r="W146" s="45">
        <v>2.3E-5</v>
      </c>
      <c r="X146" s="45">
        <v>2.3E-5</v>
      </c>
      <c r="Y146" s="45">
        <v>2.3E-5</v>
      </c>
      <c r="Z146" s="45">
        <v>2.3E-5</v>
      </c>
      <c r="AA146" s="45">
        <v>2.3E-5</v>
      </c>
      <c r="AB146" s="45">
        <v>2.3E-5</v>
      </c>
      <c r="AC146" s="45">
        <v>2.3E-5</v>
      </c>
      <c r="AD146" s="45">
        <v>2.3E-5</v>
      </c>
      <c r="AE146" s="45">
        <v>2.3E-5</v>
      </c>
      <c r="AF146" s="45">
        <v>2.3E-5</v>
      </c>
      <c r="AG146" s="45">
        <v>2.3E-5</v>
      </c>
      <c r="AH146" s="45">
        <v>2.3E-5</v>
      </c>
      <c r="AI146" s="45">
        <v>2.3E-5</v>
      </c>
      <c r="AJ146" s="45">
        <v>2.3E-5</v>
      </c>
      <c r="AK146" s="45">
        <v>2.3E-5</v>
      </c>
      <c r="AL146" s="45">
        <v>2.3E-5</v>
      </c>
      <c r="AM146" s="45">
        <v>2.3E-5</v>
      </c>
      <c r="AN146" s="45">
        <v>2.3E-5</v>
      </c>
      <c r="AO146" s="45">
        <v>2.3E-5</v>
      </c>
      <c r="AP146" s="45">
        <v>9.2E-5</v>
      </c>
      <c r="AQ146" s="45">
        <v>9.2E-5</v>
      </c>
      <c r="AR146" s="45">
        <v>9.2E-5</v>
      </c>
      <c r="AS146" s="45">
        <v>9.2E-5</v>
      </c>
      <c r="AT146" s="45">
        <v>9.2E-5</v>
      </c>
      <c r="AU146" s="45">
        <v>1.18E-4</v>
      </c>
      <c r="AV146" s="45">
        <v>1.18E-4</v>
      </c>
      <c r="AW146" s="45">
        <v>1.18E-4</v>
      </c>
      <c r="AX146" s="45">
        <v>1.18E-4</v>
      </c>
      <c r="AY146" s="45">
        <v>1.18E-4</v>
      </c>
      <c r="AZ146" s="45">
        <v>1.3899999999999999E-4</v>
      </c>
      <c r="BA146" s="45">
        <v>1.3899999999999999E-4</v>
      </c>
      <c r="BB146" s="45">
        <v>1.3899999999999999E-4</v>
      </c>
      <c r="BC146" s="45">
        <v>1.3899999999999999E-4</v>
      </c>
      <c r="BD146" s="45">
        <v>1.3899999999999999E-4</v>
      </c>
      <c r="BE146" s="45">
        <v>1.5799999999999999E-4</v>
      </c>
      <c r="BF146" s="45">
        <v>1.5799999999999999E-4</v>
      </c>
      <c r="BG146" s="45">
        <v>1.5799999999999999E-4</v>
      </c>
      <c r="BH146" s="45">
        <v>1.5799999999999999E-4</v>
      </c>
      <c r="BI146" s="45">
        <v>1.5799999999999999E-4</v>
      </c>
      <c r="BJ146" s="45">
        <v>1.75E-4</v>
      </c>
      <c r="BK146" s="45">
        <v>1.75E-4</v>
      </c>
      <c r="BL146" s="45">
        <v>1.75E-4</v>
      </c>
      <c r="BM146" s="45">
        <v>1.75E-4</v>
      </c>
      <c r="BN146" s="45">
        <v>1.75E-4</v>
      </c>
      <c r="BO146" s="45">
        <v>2.1000000000000001E-4</v>
      </c>
      <c r="BP146" s="45">
        <v>2.1000000000000001E-4</v>
      </c>
      <c r="BQ146" s="45">
        <v>2.1000000000000001E-4</v>
      </c>
      <c r="BR146" s="45">
        <v>2.1000000000000001E-4</v>
      </c>
      <c r="BS146" s="45">
        <v>2.1000000000000001E-4</v>
      </c>
      <c r="BT146" s="45">
        <v>2.6400000000000002E-4</v>
      </c>
      <c r="BU146" s="45">
        <v>2.6400000000000002E-4</v>
      </c>
      <c r="BV146" s="45">
        <v>2.6400000000000002E-4</v>
      </c>
      <c r="BW146" s="45">
        <v>2.6400000000000002E-4</v>
      </c>
      <c r="BX146" s="45">
        <v>2.6400000000000002E-4</v>
      </c>
      <c r="BY146" s="45">
        <v>2.9599999999999998E-4</v>
      </c>
      <c r="BZ146" s="45">
        <v>2.9599999999999998E-4</v>
      </c>
      <c r="CA146" s="45">
        <v>2.9599999999999998E-4</v>
      </c>
      <c r="CB146" s="45">
        <v>2.9599999999999998E-4</v>
      </c>
      <c r="CC146" s="45">
        <v>2.9599999999999998E-4</v>
      </c>
      <c r="CD146" s="45">
        <v>2.9599999999999998E-4</v>
      </c>
      <c r="CE146" s="45">
        <v>2.9599999999999998E-4</v>
      </c>
      <c r="CF146" s="45">
        <v>2.9599999999999998E-4</v>
      </c>
      <c r="CG146" s="45">
        <v>2.9599999999999998E-4</v>
      </c>
      <c r="CH146" s="45">
        <v>2.9599999999999998E-4</v>
      </c>
      <c r="CI146" s="45">
        <v>2.9599999999999998E-4</v>
      </c>
      <c r="CJ146" s="45">
        <v>2.9599999999999998E-4</v>
      </c>
      <c r="CK146" s="45">
        <v>2.9599999999999998E-4</v>
      </c>
      <c r="CL146" s="45">
        <v>2.9599999999999998E-4</v>
      </c>
      <c r="CM146" s="45">
        <v>2.9599999999999998E-4</v>
      </c>
      <c r="CN146" s="45">
        <v>2.9599999999999998E-4</v>
      </c>
      <c r="CO146" s="45">
        <v>2.9599999999999998E-4</v>
      </c>
      <c r="CP146" s="45">
        <v>2.9599999999999998E-4</v>
      </c>
      <c r="CQ146" s="45">
        <v>2.9599999999999998E-4</v>
      </c>
      <c r="CR146" s="45">
        <v>2.9599999999999998E-4</v>
      </c>
      <c r="CS146" s="45">
        <v>2.9599999999999998E-4</v>
      </c>
      <c r="CT146" s="45">
        <v>2.9599999999999998E-4</v>
      </c>
      <c r="CU146" s="45">
        <v>2.9599999999999998E-4</v>
      </c>
      <c r="CV146" s="45">
        <v>2.9599999999999998E-4</v>
      </c>
      <c r="CW146" s="45">
        <v>2.9599999999999998E-4</v>
      </c>
      <c r="CX146" s="45">
        <v>2.9599999999999998E-4</v>
      </c>
    </row>
    <row r="147" spans="1:102" ht="14.25" customHeight="1" x14ac:dyDescent="0.3">
      <c r="A147" s="45" t="s">
        <v>412</v>
      </c>
      <c r="B147" s="45">
        <v>0</v>
      </c>
      <c r="C147" s="45">
        <v>0</v>
      </c>
      <c r="D147" s="45">
        <v>0</v>
      </c>
      <c r="E147" s="45">
        <v>0</v>
      </c>
      <c r="F147" s="45">
        <v>0</v>
      </c>
      <c r="G147" s="45">
        <v>0</v>
      </c>
      <c r="H147" s="45">
        <v>0</v>
      </c>
      <c r="I147" s="45">
        <v>0</v>
      </c>
      <c r="J147" s="45">
        <v>0</v>
      </c>
      <c r="K147" s="45">
        <v>0</v>
      </c>
      <c r="L147" s="45">
        <v>0</v>
      </c>
      <c r="M147" s="45">
        <v>0</v>
      </c>
      <c r="N147" s="45">
        <v>0</v>
      </c>
      <c r="O147" s="45">
        <v>0</v>
      </c>
      <c r="P147" s="45">
        <v>0</v>
      </c>
      <c r="Q147" s="45">
        <v>2.3E-5</v>
      </c>
      <c r="R147" s="45">
        <v>2.3E-5</v>
      </c>
      <c r="S147" s="45">
        <v>2.3E-5</v>
      </c>
      <c r="T147" s="45">
        <v>2.3E-5</v>
      </c>
      <c r="U147" s="45">
        <v>2.3E-5</v>
      </c>
      <c r="V147" s="45">
        <v>2.3E-5</v>
      </c>
      <c r="W147" s="45">
        <v>2.3E-5</v>
      </c>
      <c r="X147" s="45">
        <v>2.3E-5</v>
      </c>
      <c r="Y147" s="45">
        <v>2.3E-5</v>
      </c>
      <c r="Z147" s="45">
        <v>2.3E-5</v>
      </c>
      <c r="AA147" s="45">
        <v>2.3E-5</v>
      </c>
      <c r="AB147" s="45">
        <v>2.3E-5</v>
      </c>
      <c r="AC147" s="45">
        <v>2.3E-5</v>
      </c>
      <c r="AD147" s="45">
        <v>2.3E-5</v>
      </c>
      <c r="AE147" s="45">
        <v>2.3E-5</v>
      </c>
      <c r="AF147" s="45">
        <v>2.3E-5</v>
      </c>
      <c r="AG147" s="45">
        <v>2.3E-5</v>
      </c>
      <c r="AH147" s="45">
        <v>2.3E-5</v>
      </c>
      <c r="AI147" s="45">
        <v>2.3E-5</v>
      </c>
      <c r="AJ147" s="45">
        <v>2.3E-5</v>
      </c>
      <c r="AK147" s="45">
        <v>2.3E-5</v>
      </c>
      <c r="AL147" s="45">
        <v>2.3E-5</v>
      </c>
      <c r="AM147" s="45">
        <v>2.3E-5</v>
      </c>
      <c r="AN147" s="45">
        <v>2.3E-5</v>
      </c>
      <c r="AO147" s="45">
        <v>2.3E-5</v>
      </c>
      <c r="AP147" s="45">
        <v>9.2E-5</v>
      </c>
      <c r="AQ147" s="45">
        <v>9.2E-5</v>
      </c>
      <c r="AR147" s="45">
        <v>9.2E-5</v>
      </c>
      <c r="AS147" s="45">
        <v>9.2E-5</v>
      </c>
      <c r="AT147" s="45">
        <v>9.2E-5</v>
      </c>
      <c r="AU147" s="45">
        <v>1.18E-4</v>
      </c>
      <c r="AV147" s="45">
        <v>1.18E-4</v>
      </c>
      <c r="AW147" s="45">
        <v>1.18E-4</v>
      </c>
      <c r="AX147" s="45">
        <v>1.18E-4</v>
      </c>
      <c r="AY147" s="45">
        <v>1.18E-4</v>
      </c>
      <c r="AZ147" s="45">
        <v>1.3899999999999999E-4</v>
      </c>
      <c r="BA147" s="45">
        <v>1.3899999999999999E-4</v>
      </c>
      <c r="BB147" s="45">
        <v>1.3899999999999999E-4</v>
      </c>
      <c r="BC147" s="45">
        <v>1.3899999999999999E-4</v>
      </c>
      <c r="BD147" s="45">
        <v>1.3899999999999999E-4</v>
      </c>
      <c r="BE147" s="45">
        <v>1.5799999999999999E-4</v>
      </c>
      <c r="BF147" s="45">
        <v>1.5799999999999999E-4</v>
      </c>
      <c r="BG147" s="45">
        <v>1.5799999999999999E-4</v>
      </c>
      <c r="BH147" s="45">
        <v>1.5799999999999999E-4</v>
      </c>
      <c r="BI147" s="45">
        <v>1.5799999999999999E-4</v>
      </c>
      <c r="BJ147" s="45">
        <v>1.75E-4</v>
      </c>
      <c r="BK147" s="45">
        <v>1.75E-4</v>
      </c>
      <c r="BL147" s="45">
        <v>1.75E-4</v>
      </c>
      <c r="BM147" s="45">
        <v>1.75E-4</v>
      </c>
      <c r="BN147" s="45">
        <v>1.75E-4</v>
      </c>
      <c r="BO147" s="45">
        <v>2.1000000000000001E-4</v>
      </c>
      <c r="BP147" s="45">
        <v>2.1000000000000001E-4</v>
      </c>
      <c r="BQ147" s="45">
        <v>2.1000000000000001E-4</v>
      </c>
      <c r="BR147" s="45">
        <v>2.1000000000000001E-4</v>
      </c>
      <c r="BS147" s="45">
        <v>2.1000000000000001E-4</v>
      </c>
      <c r="BT147" s="45">
        <v>2.6400000000000002E-4</v>
      </c>
      <c r="BU147" s="45">
        <v>2.6400000000000002E-4</v>
      </c>
      <c r="BV147" s="45">
        <v>2.6400000000000002E-4</v>
      </c>
      <c r="BW147" s="45">
        <v>2.6400000000000002E-4</v>
      </c>
      <c r="BX147" s="45">
        <v>2.6400000000000002E-4</v>
      </c>
      <c r="BY147" s="45">
        <v>2.9599999999999998E-4</v>
      </c>
      <c r="BZ147" s="45">
        <v>2.9599999999999998E-4</v>
      </c>
      <c r="CA147" s="45">
        <v>2.9599999999999998E-4</v>
      </c>
      <c r="CB147" s="45">
        <v>2.9599999999999998E-4</v>
      </c>
      <c r="CC147" s="45">
        <v>2.9599999999999998E-4</v>
      </c>
      <c r="CD147" s="45">
        <v>2.9599999999999998E-4</v>
      </c>
      <c r="CE147" s="45">
        <v>2.9599999999999998E-4</v>
      </c>
      <c r="CF147" s="45">
        <v>2.9599999999999998E-4</v>
      </c>
      <c r="CG147" s="45">
        <v>2.9599999999999998E-4</v>
      </c>
      <c r="CH147" s="45">
        <v>2.9599999999999998E-4</v>
      </c>
      <c r="CI147" s="45">
        <v>2.9599999999999998E-4</v>
      </c>
      <c r="CJ147" s="45">
        <v>2.9599999999999998E-4</v>
      </c>
      <c r="CK147" s="45">
        <v>2.9599999999999998E-4</v>
      </c>
      <c r="CL147" s="45">
        <v>2.9599999999999998E-4</v>
      </c>
      <c r="CM147" s="45">
        <v>2.9599999999999998E-4</v>
      </c>
      <c r="CN147" s="45">
        <v>2.9599999999999998E-4</v>
      </c>
      <c r="CO147" s="45">
        <v>2.9599999999999998E-4</v>
      </c>
      <c r="CP147" s="45">
        <v>2.9599999999999998E-4</v>
      </c>
      <c r="CQ147" s="45">
        <v>2.9599999999999998E-4</v>
      </c>
      <c r="CR147" s="45">
        <v>2.9599999999999998E-4</v>
      </c>
      <c r="CS147" s="45">
        <v>2.9599999999999998E-4</v>
      </c>
      <c r="CT147" s="45">
        <v>2.9599999999999998E-4</v>
      </c>
      <c r="CU147" s="45">
        <v>2.9599999999999998E-4</v>
      </c>
      <c r="CV147" s="45">
        <v>2.9599999999999998E-4</v>
      </c>
      <c r="CW147" s="45">
        <v>2.9599999999999998E-4</v>
      </c>
      <c r="CX147" s="45">
        <v>2.9599999999999998E-4</v>
      </c>
    </row>
    <row r="148" spans="1:102" ht="14.25" customHeight="1" x14ac:dyDescent="0.3">
      <c r="A148" s="45" t="s">
        <v>414</v>
      </c>
      <c r="B148" s="45">
        <v>0</v>
      </c>
      <c r="C148" s="45">
        <v>0</v>
      </c>
      <c r="D148" s="45">
        <v>0</v>
      </c>
      <c r="E148" s="45">
        <v>0</v>
      </c>
      <c r="F148" s="45">
        <v>0</v>
      </c>
      <c r="G148" s="45">
        <v>0</v>
      </c>
      <c r="H148" s="45">
        <v>0</v>
      </c>
      <c r="I148" s="45">
        <v>0</v>
      </c>
      <c r="J148" s="45">
        <v>0</v>
      </c>
      <c r="K148" s="45">
        <v>0</v>
      </c>
      <c r="L148" s="45">
        <v>0</v>
      </c>
      <c r="M148" s="45">
        <v>0</v>
      </c>
      <c r="N148" s="45">
        <v>0</v>
      </c>
      <c r="O148" s="45">
        <v>0</v>
      </c>
      <c r="P148" s="45">
        <v>0</v>
      </c>
      <c r="Q148" s="45">
        <v>2.3E-5</v>
      </c>
      <c r="R148" s="45">
        <v>2.3E-5</v>
      </c>
      <c r="S148" s="45">
        <v>2.3E-5</v>
      </c>
      <c r="T148" s="45">
        <v>2.3E-5</v>
      </c>
      <c r="U148" s="45">
        <v>2.3E-5</v>
      </c>
      <c r="V148" s="45">
        <v>2.3E-5</v>
      </c>
      <c r="W148" s="45">
        <v>2.3E-5</v>
      </c>
      <c r="X148" s="45">
        <v>2.3E-5</v>
      </c>
      <c r="Y148" s="45">
        <v>2.3E-5</v>
      </c>
      <c r="Z148" s="45">
        <v>2.3E-5</v>
      </c>
      <c r="AA148" s="45">
        <v>2.3E-5</v>
      </c>
      <c r="AB148" s="45">
        <v>2.3E-5</v>
      </c>
      <c r="AC148" s="45">
        <v>2.3E-5</v>
      </c>
      <c r="AD148" s="45">
        <v>2.3E-5</v>
      </c>
      <c r="AE148" s="45">
        <v>2.3E-5</v>
      </c>
      <c r="AF148" s="45">
        <v>2.3E-5</v>
      </c>
      <c r="AG148" s="45">
        <v>2.3E-5</v>
      </c>
      <c r="AH148" s="45">
        <v>2.3E-5</v>
      </c>
      <c r="AI148" s="45">
        <v>2.3E-5</v>
      </c>
      <c r="AJ148" s="45">
        <v>2.3E-5</v>
      </c>
      <c r="AK148" s="45">
        <v>2.3E-5</v>
      </c>
      <c r="AL148" s="45">
        <v>2.3E-5</v>
      </c>
      <c r="AM148" s="45">
        <v>2.3E-5</v>
      </c>
      <c r="AN148" s="45">
        <v>2.3E-5</v>
      </c>
      <c r="AO148" s="45">
        <v>2.3E-5</v>
      </c>
      <c r="AP148" s="45">
        <v>9.2E-5</v>
      </c>
      <c r="AQ148" s="45">
        <v>9.2E-5</v>
      </c>
      <c r="AR148" s="45">
        <v>9.2E-5</v>
      </c>
      <c r="AS148" s="45">
        <v>9.2E-5</v>
      </c>
      <c r="AT148" s="45">
        <v>9.2E-5</v>
      </c>
      <c r="AU148" s="45">
        <v>1.18E-4</v>
      </c>
      <c r="AV148" s="45">
        <v>1.18E-4</v>
      </c>
      <c r="AW148" s="45">
        <v>1.18E-4</v>
      </c>
      <c r="AX148" s="45">
        <v>1.18E-4</v>
      </c>
      <c r="AY148" s="45">
        <v>1.18E-4</v>
      </c>
      <c r="AZ148" s="45">
        <v>1.3899999999999999E-4</v>
      </c>
      <c r="BA148" s="45">
        <v>1.3899999999999999E-4</v>
      </c>
      <c r="BB148" s="45">
        <v>1.3899999999999999E-4</v>
      </c>
      <c r="BC148" s="45">
        <v>1.3899999999999999E-4</v>
      </c>
      <c r="BD148" s="45">
        <v>1.3899999999999999E-4</v>
      </c>
      <c r="BE148" s="45">
        <v>1.5799999999999999E-4</v>
      </c>
      <c r="BF148" s="45">
        <v>1.5799999999999999E-4</v>
      </c>
      <c r="BG148" s="45">
        <v>1.5799999999999999E-4</v>
      </c>
      <c r="BH148" s="45">
        <v>1.5799999999999999E-4</v>
      </c>
      <c r="BI148" s="45">
        <v>1.5799999999999999E-4</v>
      </c>
      <c r="BJ148" s="45">
        <v>1.75E-4</v>
      </c>
      <c r="BK148" s="45">
        <v>1.75E-4</v>
      </c>
      <c r="BL148" s="45">
        <v>1.75E-4</v>
      </c>
      <c r="BM148" s="45">
        <v>1.75E-4</v>
      </c>
      <c r="BN148" s="45">
        <v>1.75E-4</v>
      </c>
      <c r="BO148" s="45">
        <v>2.1000000000000001E-4</v>
      </c>
      <c r="BP148" s="45">
        <v>2.1000000000000001E-4</v>
      </c>
      <c r="BQ148" s="45">
        <v>2.1000000000000001E-4</v>
      </c>
      <c r="BR148" s="45">
        <v>2.1000000000000001E-4</v>
      </c>
      <c r="BS148" s="45">
        <v>2.1000000000000001E-4</v>
      </c>
      <c r="BT148" s="45">
        <v>2.6400000000000002E-4</v>
      </c>
      <c r="BU148" s="45">
        <v>2.6400000000000002E-4</v>
      </c>
      <c r="BV148" s="45">
        <v>2.6400000000000002E-4</v>
      </c>
      <c r="BW148" s="45">
        <v>2.6400000000000002E-4</v>
      </c>
      <c r="BX148" s="45">
        <v>2.6400000000000002E-4</v>
      </c>
      <c r="BY148" s="45">
        <v>2.9599999999999998E-4</v>
      </c>
      <c r="BZ148" s="45">
        <v>2.9599999999999998E-4</v>
      </c>
      <c r="CA148" s="45">
        <v>2.9599999999999998E-4</v>
      </c>
      <c r="CB148" s="45">
        <v>2.9599999999999998E-4</v>
      </c>
      <c r="CC148" s="45">
        <v>2.9599999999999998E-4</v>
      </c>
      <c r="CD148" s="45">
        <v>2.9599999999999998E-4</v>
      </c>
      <c r="CE148" s="45">
        <v>2.9599999999999998E-4</v>
      </c>
      <c r="CF148" s="45">
        <v>2.9599999999999998E-4</v>
      </c>
      <c r="CG148" s="45">
        <v>2.9599999999999998E-4</v>
      </c>
      <c r="CH148" s="45">
        <v>2.9599999999999998E-4</v>
      </c>
      <c r="CI148" s="45">
        <v>2.9599999999999998E-4</v>
      </c>
      <c r="CJ148" s="45">
        <v>2.9599999999999998E-4</v>
      </c>
      <c r="CK148" s="45">
        <v>2.9599999999999998E-4</v>
      </c>
      <c r="CL148" s="45">
        <v>2.9599999999999998E-4</v>
      </c>
      <c r="CM148" s="45">
        <v>2.9599999999999998E-4</v>
      </c>
      <c r="CN148" s="45">
        <v>2.9599999999999998E-4</v>
      </c>
      <c r="CO148" s="45">
        <v>2.9599999999999998E-4</v>
      </c>
      <c r="CP148" s="45">
        <v>2.9599999999999998E-4</v>
      </c>
      <c r="CQ148" s="45">
        <v>2.9599999999999998E-4</v>
      </c>
      <c r="CR148" s="45">
        <v>2.9599999999999998E-4</v>
      </c>
      <c r="CS148" s="45">
        <v>2.9599999999999998E-4</v>
      </c>
      <c r="CT148" s="45">
        <v>2.9599999999999998E-4</v>
      </c>
      <c r="CU148" s="45">
        <v>2.9599999999999998E-4</v>
      </c>
      <c r="CV148" s="45">
        <v>2.9599999999999998E-4</v>
      </c>
      <c r="CW148" s="45">
        <v>2.9599999999999998E-4</v>
      </c>
      <c r="CX148" s="45">
        <v>2.9599999999999998E-4</v>
      </c>
    </row>
    <row r="149" spans="1:102" ht="14.25" customHeight="1" x14ac:dyDescent="0.3">
      <c r="A149" s="45" t="s">
        <v>416</v>
      </c>
      <c r="B149" s="45">
        <v>0</v>
      </c>
      <c r="C149" s="45">
        <v>0</v>
      </c>
      <c r="D149" s="45">
        <v>0</v>
      </c>
      <c r="E149" s="45">
        <v>0</v>
      </c>
      <c r="F149" s="45">
        <v>0</v>
      </c>
      <c r="G149" s="45">
        <v>0</v>
      </c>
      <c r="H149" s="45">
        <v>0</v>
      </c>
      <c r="I149" s="45">
        <v>0</v>
      </c>
      <c r="J149" s="45">
        <v>0</v>
      </c>
      <c r="K149" s="45">
        <v>0</v>
      </c>
      <c r="L149" s="45">
        <v>0</v>
      </c>
      <c r="M149" s="45">
        <v>0</v>
      </c>
      <c r="N149" s="45">
        <v>0</v>
      </c>
      <c r="O149" s="45">
        <v>0</v>
      </c>
      <c r="P149" s="45">
        <v>0</v>
      </c>
      <c r="Q149" s="45">
        <v>0</v>
      </c>
      <c r="R149" s="45">
        <v>0</v>
      </c>
      <c r="S149" s="45">
        <v>0</v>
      </c>
      <c r="T149" s="45">
        <v>0</v>
      </c>
      <c r="U149" s="45">
        <v>0</v>
      </c>
      <c r="V149" s="45">
        <v>0</v>
      </c>
      <c r="W149" s="45">
        <v>0</v>
      </c>
      <c r="X149" s="45">
        <v>0</v>
      </c>
      <c r="Y149" s="45">
        <v>0</v>
      </c>
      <c r="Z149" s="45">
        <v>0</v>
      </c>
      <c r="AA149" s="45">
        <v>0</v>
      </c>
      <c r="AB149" s="45">
        <v>0</v>
      </c>
      <c r="AC149" s="45">
        <v>0</v>
      </c>
      <c r="AD149" s="45">
        <v>0</v>
      </c>
      <c r="AE149" s="45">
        <v>0</v>
      </c>
      <c r="AF149" s="45">
        <v>0</v>
      </c>
      <c r="AG149" s="45">
        <v>0</v>
      </c>
      <c r="AH149" s="45">
        <v>0</v>
      </c>
      <c r="AI149" s="45">
        <v>0</v>
      </c>
      <c r="AJ149" s="45">
        <v>0</v>
      </c>
      <c r="AK149" s="45">
        <v>0</v>
      </c>
      <c r="AL149" s="45">
        <v>0</v>
      </c>
      <c r="AM149" s="45">
        <v>0</v>
      </c>
      <c r="AN149" s="45">
        <v>0</v>
      </c>
      <c r="AO149" s="45">
        <v>0</v>
      </c>
      <c r="AP149" s="45">
        <v>0</v>
      </c>
      <c r="AQ149" s="45">
        <v>0</v>
      </c>
      <c r="AR149" s="45">
        <v>0</v>
      </c>
      <c r="AS149" s="45">
        <v>0</v>
      </c>
      <c r="AT149" s="45">
        <v>0</v>
      </c>
      <c r="AU149" s="45">
        <v>2.31E-4</v>
      </c>
      <c r="AV149" s="45">
        <v>2.31E-4</v>
      </c>
      <c r="AW149" s="45">
        <v>2.31E-4</v>
      </c>
      <c r="AX149" s="45">
        <v>2.31E-4</v>
      </c>
      <c r="AY149" s="45">
        <v>2.31E-4</v>
      </c>
      <c r="AZ149" s="45">
        <v>0</v>
      </c>
      <c r="BA149" s="45">
        <v>0</v>
      </c>
      <c r="BB149" s="45">
        <v>0</v>
      </c>
      <c r="BC149" s="45">
        <v>0</v>
      </c>
      <c r="BD149" s="45">
        <v>0</v>
      </c>
      <c r="BE149" s="45">
        <v>0</v>
      </c>
      <c r="BF149" s="45">
        <v>0</v>
      </c>
      <c r="BG149" s="45">
        <v>0</v>
      </c>
      <c r="BH149" s="45">
        <v>0</v>
      </c>
      <c r="BI149" s="45">
        <v>0</v>
      </c>
      <c r="BJ149" s="45">
        <v>0</v>
      </c>
      <c r="BK149" s="45">
        <v>0</v>
      </c>
      <c r="BL149" s="45">
        <v>0</v>
      </c>
      <c r="BM149" s="45">
        <v>0</v>
      </c>
      <c r="BN149" s="45">
        <v>0</v>
      </c>
      <c r="BO149" s="45">
        <v>5.8600000000000004E-4</v>
      </c>
      <c r="BP149" s="45">
        <v>5.8600000000000004E-4</v>
      </c>
      <c r="BQ149" s="45">
        <v>5.8600000000000004E-4</v>
      </c>
      <c r="BR149" s="45">
        <v>5.8600000000000004E-4</v>
      </c>
      <c r="BS149" s="45">
        <v>5.8600000000000004E-4</v>
      </c>
      <c r="BT149" s="45">
        <v>0</v>
      </c>
      <c r="BU149" s="45">
        <v>0</v>
      </c>
      <c r="BV149" s="45">
        <v>0</v>
      </c>
      <c r="BW149" s="45">
        <v>0</v>
      </c>
      <c r="BX149" s="45">
        <v>0</v>
      </c>
      <c r="BY149" s="45">
        <v>0</v>
      </c>
      <c r="BZ149" s="45">
        <v>0</v>
      </c>
      <c r="CA149" s="45">
        <v>0</v>
      </c>
      <c r="CB149" s="45">
        <v>0</v>
      </c>
      <c r="CC149" s="45">
        <v>0</v>
      </c>
      <c r="CD149" s="45">
        <v>0</v>
      </c>
      <c r="CE149" s="45">
        <v>0</v>
      </c>
      <c r="CF149" s="45">
        <v>0</v>
      </c>
      <c r="CG149" s="45">
        <v>0</v>
      </c>
      <c r="CH149" s="45">
        <v>0</v>
      </c>
      <c r="CI149" s="45">
        <v>0</v>
      </c>
      <c r="CJ149" s="45">
        <v>0</v>
      </c>
      <c r="CK149" s="45">
        <v>0</v>
      </c>
      <c r="CL149" s="45">
        <v>0</v>
      </c>
      <c r="CM149" s="45">
        <v>0</v>
      </c>
      <c r="CN149" s="45">
        <v>0</v>
      </c>
      <c r="CO149" s="45">
        <v>0</v>
      </c>
      <c r="CP149" s="45">
        <v>0</v>
      </c>
      <c r="CQ149" s="45">
        <v>0</v>
      </c>
      <c r="CR149" s="45">
        <v>0</v>
      </c>
      <c r="CS149" s="45">
        <v>0</v>
      </c>
      <c r="CT149" s="45">
        <v>0</v>
      </c>
      <c r="CU149" s="45">
        <v>0</v>
      </c>
      <c r="CV149" s="45">
        <v>0</v>
      </c>
      <c r="CW149" s="45">
        <v>0</v>
      </c>
      <c r="CX149" s="45">
        <v>0</v>
      </c>
    </row>
    <row r="150" spans="1:102" ht="14.25" customHeight="1" x14ac:dyDescent="0.3">
      <c r="A150" s="45" t="s">
        <v>418</v>
      </c>
      <c r="B150" s="45">
        <v>0</v>
      </c>
      <c r="C150" s="45">
        <v>0</v>
      </c>
      <c r="D150" s="45">
        <v>0</v>
      </c>
      <c r="E150" s="45">
        <v>0</v>
      </c>
      <c r="F150" s="45">
        <v>0</v>
      </c>
      <c r="G150" s="45">
        <v>0</v>
      </c>
      <c r="H150" s="45">
        <v>0</v>
      </c>
      <c r="I150" s="45">
        <v>0</v>
      </c>
      <c r="J150" s="45">
        <v>0</v>
      </c>
      <c r="K150" s="45">
        <v>0</v>
      </c>
      <c r="L150" s="45">
        <v>0</v>
      </c>
      <c r="M150" s="45">
        <v>0</v>
      </c>
      <c r="N150" s="45">
        <v>0</v>
      </c>
      <c r="O150" s="45">
        <v>0</v>
      </c>
      <c r="P150" s="45">
        <v>0</v>
      </c>
      <c r="Q150" s="45">
        <v>1.7E-5</v>
      </c>
      <c r="R150" s="45">
        <v>1.7E-5</v>
      </c>
      <c r="S150" s="45">
        <v>1.7E-5</v>
      </c>
      <c r="T150" s="45">
        <v>1.7E-5</v>
      </c>
      <c r="U150" s="45">
        <v>1.7E-5</v>
      </c>
      <c r="V150" s="45">
        <v>1.7E-5</v>
      </c>
      <c r="W150" s="45">
        <v>1.7E-5</v>
      </c>
      <c r="X150" s="45">
        <v>1.7E-5</v>
      </c>
      <c r="Y150" s="45">
        <v>1.7E-5</v>
      </c>
      <c r="Z150" s="45">
        <v>1.7E-5</v>
      </c>
      <c r="AA150" s="45">
        <v>1.7E-5</v>
      </c>
      <c r="AB150" s="45">
        <v>1.7E-5</v>
      </c>
      <c r="AC150" s="45">
        <v>1.7E-5</v>
      </c>
      <c r="AD150" s="45">
        <v>1.7E-5</v>
      </c>
      <c r="AE150" s="45">
        <v>1.7E-5</v>
      </c>
      <c r="AF150" s="45">
        <v>1.7E-5</v>
      </c>
      <c r="AG150" s="45">
        <v>1.7E-5</v>
      </c>
      <c r="AH150" s="45">
        <v>1.7E-5</v>
      </c>
      <c r="AI150" s="45">
        <v>1.7E-5</v>
      </c>
      <c r="AJ150" s="45">
        <v>1.7E-5</v>
      </c>
      <c r="AK150" s="45">
        <v>1.7E-5</v>
      </c>
      <c r="AL150" s="45">
        <v>1.7E-5</v>
      </c>
      <c r="AM150" s="45">
        <v>1.7E-5</v>
      </c>
      <c r="AN150" s="45">
        <v>1.7E-5</v>
      </c>
      <c r="AO150" s="45">
        <v>1.7E-5</v>
      </c>
      <c r="AP150" s="45">
        <v>6.0000000000000002E-5</v>
      </c>
      <c r="AQ150" s="45">
        <v>6.0000000000000002E-5</v>
      </c>
      <c r="AR150" s="45">
        <v>6.0000000000000002E-5</v>
      </c>
      <c r="AS150" s="45">
        <v>6.0000000000000002E-5</v>
      </c>
      <c r="AT150" s="45">
        <v>6.0000000000000002E-5</v>
      </c>
      <c r="AU150" s="45">
        <v>7.7999999999999999E-5</v>
      </c>
      <c r="AV150" s="45">
        <v>7.7999999999999999E-5</v>
      </c>
      <c r="AW150" s="45">
        <v>7.7999999999999999E-5</v>
      </c>
      <c r="AX150" s="45">
        <v>7.7999999999999999E-5</v>
      </c>
      <c r="AY150" s="45">
        <v>7.7999999999999999E-5</v>
      </c>
      <c r="AZ150" s="45">
        <v>9.7999999999999997E-5</v>
      </c>
      <c r="BA150" s="45">
        <v>9.7999999999999997E-5</v>
      </c>
      <c r="BB150" s="45">
        <v>9.7999999999999997E-5</v>
      </c>
      <c r="BC150" s="45">
        <v>9.7999999999999997E-5</v>
      </c>
      <c r="BD150" s="45">
        <v>9.7999999999999997E-5</v>
      </c>
      <c r="BE150" s="45">
        <v>1.11E-4</v>
      </c>
      <c r="BF150" s="45">
        <v>1.11E-4</v>
      </c>
      <c r="BG150" s="45">
        <v>1.11E-4</v>
      </c>
      <c r="BH150" s="45">
        <v>1.11E-4</v>
      </c>
      <c r="BI150" s="45">
        <v>1.11E-4</v>
      </c>
      <c r="BJ150" s="45">
        <v>1.1400000000000001E-4</v>
      </c>
      <c r="BK150" s="45">
        <v>1.1400000000000001E-4</v>
      </c>
      <c r="BL150" s="45">
        <v>1.1400000000000001E-4</v>
      </c>
      <c r="BM150" s="45">
        <v>1.1400000000000001E-4</v>
      </c>
      <c r="BN150" s="45">
        <v>1.1400000000000001E-4</v>
      </c>
      <c r="BO150" s="45">
        <v>1.15E-4</v>
      </c>
      <c r="BP150" s="45">
        <v>1.15E-4</v>
      </c>
      <c r="BQ150" s="45">
        <v>1.15E-4</v>
      </c>
      <c r="BR150" s="45">
        <v>1.15E-4</v>
      </c>
      <c r="BS150" s="45">
        <v>1.15E-4</v>
      </c>
      <c r="BT150" s="45">
        <v>1.35E-4</v>
      </c>
      <c r="BU150" s="45">
        <v>1.35E-4</v>
      </c>
      <c r="BV150" s="45">
        <v>1.35E-4</v>
      </c>
      <c r="BW150" s="45">
        <v>1.35E-4</v>
      </c>
      <c r="BX150" s="45">
        <v>1.35E-4</v>
      </c>
      <c r="BY150" s="45">
        <v>1.63E-4</v>
      </c>
      <c r="BZ150" s="45">
        <v>1.63E-4</v>
      </c>
      <c r="CA150" s="45">
        <v>1.63E-4</v>
      </c>
      <c r="CB150" s="45">
        <v>1.63E-4</v>
      </c>
      <c r="CC150" s="45">
        <v>1.63E-4</v>
      </c>
      <c r="CD150" s="45">
        <v>1.63E-4</v>
      </c>
      <c r="CE150" s="45">
        <v>1.63E-4</v>
      </c>
      <c r="CF150" s="45">
        <v>1.63E-4</v>
      </c>
      <c r="CG150" s="45">
        <v>1.63E-4</v>
      </c>
      <c r="CH150" s="45">
        <v>1.63E-4</v>
      </c>
      <c r="CI150" s="45">
        <v>1.63E-4</v>
      </c>
      <c r="CJ150" s="45">
        <v>1.63E-4</v>
      </c>
      <c r="CK150" s="45">
        <v>1.63E-4</v>
      </c>
      <c r="CL150" s="45">
        <v>1.63E-4</v>
      </c>
      <c r="CM150" s="45">
        <v>1.63E-4</v>
      </c>
      <c r="CN150" s="45">
        <v>1.63E-4</v>
      </c>
      <c r="CO150" s="45">
        <v>1.63E-4</v>
      </c>
      <c r="CP150" s="45">
        <v>1.63E-4</v>
      </c>
      <c r="CQ150" s="45">
        <v>1.63E-4</v>
      </c>
      <c r="CR150" s="45">
        <v>1.63E-4</v>
      </c>
      <c r="CS150" s="45">
        <v>1.63E-4</v>
      </c>
      <c r="CT150" s="45">
        <v>1.63E-4</v>
      </c>
      <c r="CU150" s="45">
        <v>1.63E-4</v>
      </c>
      <c r="CV150" s="45">
        <v>1.63E-4</v>
      </c>
      <c r="CW150" s="45">
        <v>1.63E-4</v>
      </c>
      <c r="CX150" s="45">
        <v>1.63E-4</v>
      </c>
    </row>
    <row r="151" spans="1:102" ht="14.25" customHeight="1" x14ac:dyDescent="0.3">
      <c r="A151" s="45" t="s">
        <v>420</v>
      </c>
      <c r="B151" s="45">
        <v>0</v>
      </c>
      <c r="C151" s="45">
        <v>0</v>
      </c>
      <c r="D151" s="45">
        <v>0</v>
      </c>
      <c r="E151" s="45">
        <v>0</v>
      </c>
      <c r="F151" s="45">
        <v>0</v>
      </c>
      <c r="G151" s="45">
        <v>0</v>
      </c>
      <c r="H151" s="45">
        <v>0</v>
      </c>
      <c r="I151" s="45">
        <v>0</v>
      </c>
      <c r="J151" s="45">
        <v>0</v>
      </c>
      <c r="K151" s="45">
        <v>0</v>
      </c>
      <c r="L151" s="45">
        <v>0</v>
      </c>
      <c r="M151" s="45">
        <v>0</v>
      </c>
      <c r="N151" s="45">
        <v>0</v>
      </c>
      <c r="O151" s="45">
        <v>0</v>
      </c>
      <c r="P151" s="45">
        <v>0</v>
      </c>
      <c r="Q151" s="45">
        <v>4.3999999999999999E-5</v>
      </c>
      <c r="R151" s="45">
        <v>4.3999999999999999E-5</v>
      </c>
      <c r="S151" s="45">
        <v>4.3999999999999999E-5</v>
      </c>
      <c r="T151" s="45">
        <v>4.3999999999999999E-5</v>
      </c>
      <c r="U151" s="45">
        <v>4.3999999999999999E-5</v>
      </c>
      <c r="V151" s="45">
        <v>4.3999999999999999E-5</v>
      </c>
      <c r="W151" s="45">
        <v>4.3999999999999999E-5</v>
      </c>
      <c r="X151" s="45">
        <v>4.3999999999999999E-5</v>
      </c>
      <c r="Y151" s="45">
        <v>4.3999999999999999E-5</v>
      </c>
      <c r="Z151" s="45">
        <v>4.3999999999999999E-5</v>
      </c>
      <c r="AA151" s="45">
        <v>4.3999999999999999E-5</v>
      </c>
      <c r="AB151" s="45">
        <v>4.3999999999999999E-5</v>
      </c>
      <c r="AC151" s="45">
        <v>4.3999999999999999E-5</v>
      </c>
      <c r="AD151" s="45">
        <v>4.3999999999999999E-5</v>
      </c>
      <c r="AE151" s="45">
        <v>4.3999999999999999E-5</v>
      </c>
      <c r="AF151" s="45">
        <v>4.3999999999999999E-5</v>
      </c>
      <c r="AG151" s="45">
        <v>4.3999999999999999E-5</v>
      </c>
      <c r="AH151" s="45">
        <v>4.3999999999999999E-5</v>
      </c>
      <c r="AI151" s="45">
        <v>4.3999999999999999E-5</v>
      </c>
      <c r="AJ151" s="45">
        <v>4.3999999999999999E-5</v>
      </c>
      <c r="AK151" s="45">
        <v>4.3999999999999999E-5</v>
      </c>
      <c r="AL151" s="45">
        <v>4.3999999999999999E-5</v>
      </c>
      <c r="AM151" s="45">
        <v>4.3999999999999999E-5</v>
      </c>
      <c r="AN151" s="45">
        <v>4.3999999999999999E-5</v>
      </c>
      <c r="AO151" s="45">
        <v>4.3999999999999999E-5</v>
      </c>
      <c r="AP151" s="45">
        <v>2.4000000000000001E-4</v>
      </c>
      <c r="AQ151" s="45">
        <v>2.4000000000000001E-4</v>
      </c>
      <c r="AR151" s="45">
        <v>2.4000000000000001E-4</v>
      </c>
      <c r="AS151" s="45">
        <v>2.4000000000000001E-4</v>
      </c>
      <c r="AT151" s="45">
        <v>2.4000000000000001E-4</v>
      </c>
      <c r="AU151" s="45">
        <v>3.6900000000000002E-4</v>
      </c>
      <c r="AV151" s="45">
        <v>3.6900000000000002E-4</v>
      </c>
      <c r="AW151" s="45">
        <v>3.6900000000000002E-4</v>
      </c>
      <c r="AX151" s="45">
        <v>3.6900000000000002E-4</v>
      </c>
      <c r="AY151" s="45">
        <v>3.6900000000000002E-4</v>
      </c>
      <c r="AZ151" s="45">
        <v>5.1999999999999995E-4</v>
      </c>
      <c r="BA151" s="45">
        <v>5.1999999999999995E-4</v>
      </c>
      <c r="BB151" s="45">
        <v>5.1999999999999995E-4</v>
      </c>
      <c r="BC151" s="45">
        <v>5.1999999999999995E-4</v>
      </c>
      <c r="BD151" s="45">
        <v>5.1999999999999995E-4</v>
      </c>
      <c r="BE151" s="45">
        <v>6.7699999999999998E-4</v>
      </c>
      <c r="BF151" s="45">
        <v>6.7699999999999998E-4</v>
      </c>
      <c r="BG151" s="45">
        <v>6.7699999999999998E-4</v>
      </c>
      <c r="BH151" s="45">
        <v>6.7699999999999998E-4</v>
      </c>
      <c r="BI151" s="45">
        <v>6.7699999999999998E-4</v>
      </c>
      <c r="BJ151" s="45">
        <v>8.2899999999999998E-4</v>
      </c>
      <c r="BK151" s="45">
        <v>8.2899999999999998E-4</v>
      </c>
      <c r="BL151" s="45">
        <v>8.2899999999999998E-4</v>
      </c>
      <c r="BM151" s="45">
        <v>8.2899999999999998E-4</v>
      </c>
      <c r="BN151" s="45">
        <v>8.2899999999999998E-4</v>
      </c>
      <c r="BO151" s="45">
        <v>9.7400000000000004E-4</v>
      </c>
      <c r="BP151" s="45">
        <v>9.7400000000000004E-4</v>
      </c>
      <c r="BQ151" s="45">
        <v>9.7400000000000004E-4</v>
      </c>
      <c r="BR151" s="45">
        <v>9.7400000000000004E-4</v>
      </c>
      <c r="BS151" s="45">
        <v>9.7400000000000004E-4</v>
      </c>
      <c r="BT151" s="45">
        <v>1.096E-3</v>
      </c>
      <c r="BU151" s="45">
        <v>1.096E-3</v>
      </c>
      <c r="BV151" s="45">
        <v>1.096E-3</v>
      </c>
      <c r="BW151" s="45">
        <v>1.096E-3</v>
      </c>
      <c r="BX151" s="45">
        <v>1.096E-3</v>
      </c>
      <c r="BY151" s="45">
        <v>1.2260000000000001E-3</v>
      </c>
      <c r="BZ151" s="45">
        <v>1.2260000000000001E-3</v>
      </c>
      <c r="CA151" s="45">
        <v>1.2260000000000001E-3</v>
      </c>
      <c r="CB151" s="45">
        <v>1.2260000000000001E-3</v>
      </c>
      <c r="CC151" s="45">
        <v>1.2260000000000001E-3</v>
      </c>
      <c r="CD151" s="45">
        <v>1.2260000000000001E-3</v>
      </c>
      <c r="CE151" s="45">
        <v>1.2260000000000001E-3</v>
      </c>
      <c r="CF151" s="45">
        <v>1.2260000000000001E-3</v>
      </c>
      <c r="CG151" s="45">
        <v>1.2260000000000001E-3</v>
      </c>
      <c r="CH151" s="45">
        <v>1.2260000000000001E-3</v>
      </c>
      <c r="CI151" s="45">
        <v>1.2260000000000001E-3</v>
      </c>
      <c r="CJ151" s="45">
        <v>1.2260000000000001E-3</v>
      </c>
      <c r="CK151" s="45">
        <v>1.2260000000000001E-3</v>
      </c>
      <c r="CL151" s="45">
        <v>1.2260000000000001E-3</v>
      </c>
      <c r="CM151" s="45">
        <v>1.2260000000000001E-3</v>
      </c>
      <c r="CN151" s="45">
        <v>1.2260000000000001E-3</v>
      </c>
      <c r="CO151" s="45">
        <v>1.2260000000000001E-3</v>
      </c>
      <c r="CP151" s="45">
        <v>1.2260000000000001E-3</v>
      </c>
      <c r="CQ151" s="45">
        <v>1.2260000000000001E-3</v>
      </c>
      <c r="CR151" s="45">
        <v>1.2260000000000001E-3</v>
      </c>
      <c r="CS151" s="45">
        <v>1.2260000000000001E-3</v>
      </c>
      <c r="CT151" s="45">
        <v>1.2260000000000001E-3</v>
      </c>
      <c r="CU151" s="45">
        <v>1.2260000000000001E-3</v>
      </c>
      <c r="CV151" s="45">
        <v>1.2260000000000001E-3</v>
      </c>
      <c r="CW151" s="45">
        <v>1.2260000000000001E-3</v>
      </c>
      <c r="CX151" s="45">
        <v>1.2260000000000001E-3</v>
      </c>
    </row>
    <row r="152" spans="1:102" ht="14.25" customHeight="1" x14ac:dyDescent="0.3">
      <c r="A152" s="45" t="s">
        <v>422</v>
      </c>
      <c r="B152" s="45">
        <v>0</v>
      </c>
      <c r="C152" s="45">
        <v>0</v>
      </c>
      <c r="D152" s="45">
        <v>0</v>
      </c>
      <c r="E152" s="45">
        <v>0</v>
      </c>
      <c r="F152" s="45">
        <v>0</v>
      </c>
      <c r="G152" s="45">
        <v>0</v>
      </c>
      <c r="H152" s="45">
        <v>0</v>
      </c>
      <c r="I152" s="45">
        <v>0</v>
      </c>
      <c r="J152" s="45">
        <v>0</v>
      </c>
      <c r="K152" s="45">
        <v>0</v>
      </c>
      <c r="L152" s="45">
        <v>0</v>
      </c>
      <c r="M152" s="45">
        <v>0</v>
      </c>
      <c r="N152" s="45">
        <v>0</v>
      </c>
      <c r="O152" s="45">
        <v>0</v>
      </c>
      <c r="P152" s="45">
        <v>0</v>
      </c>
      <c r="Q152" s="45">
        <v>9.9999999999999995E-7</v>
      </c>
      <c r="R152" s="45">
        <v>9.9999999999999995E-7</v>
      </c>
      <c r="S152" s="45">
        <v>9.9999999999999995E-7</v>
      </c>
      <c r="T152" s="45">
        <v>9.9999999999999995E-7</v>
      </c>
      <c r="U152" s="45">
        <v>9.9999999999999995E-7</v>
      </c>
      <c r="V152" s="45">
        <v>9.9999999999999995E-7</v>
      </c>
      <c r="W152" s="45">
        <v>9.9999999999999995E-7</v>
      </c>
      <c r="X152" s="45">
        <v>9.9999999999999995E-7</v>
      </c>
      <c r="Y152" s="45">
        <v>9.9999999999999995E-7</v>
      </c>
      <c r="Z152" s="45">
        <v>9.9999999999999995E-7</v>
      </c>
      <c r="AA152" s="45">
        <v>9.9999999999999995E-7</v>
      </c>
      <c r="AB152" s="45">
        <v>9.9999999999999995E-7</v>
      </c>
      <c r="AC152" s="45">
        <v>9.9999999999999995E-7</v>
      </c>
      <c r="AD152" s="45">
        <v>9.9999999999999995E-7</v>
      </c>
      <c r="AE152" s="45">
        <v>9.9999999999999995E-7</v>
      </c>
      <c r="AF152" s="45">
        <v>9.9999999999999995E-7</v>
      </c>
      <c r="AG152" s="45">
        <v>9.9999999999999995E-7</v>
      </c>
      <c r="AH152" s="45">
        <v>9.9999999999999995E-7</v>
      </c>
      <c r="AI152" s="45">
        <v>9.9999999999999995E-7</v>
      </c>
      <c r="AJ152" s="45">
        <v>9.9999999999999995E-7</v>
      </c>
      <c r="AK152" s="45">
        <v>9.9999999999999995E-7</v>
      </c>
      <c r="AL152" s="45">
        <v>9.9999999999999995E-7</v>
      </c>
      <c r="AM152" s="45">
        <v>9.9999999999999995E-7</v>
      </c>
      <c r="AN152" s="45">
        <v>9.9999999999999995E-7</v>
      </c>
      <c r="AO152" s="45">
        <v>9.9999999999999995E-7</v>
      </c>
      <c r="AP152" s="45">
        <v>1.0000000000000001E-5</v>
      </c>
      <c r="AQ152" s="45">
        <v>1.0000000000000001E-5</v>
      </c>
      <c r="AR152" s="45">
        <v>1.0000000000000001E-5</v>
      </c>
      <c r="AS152" s="45">
        <v>1.0000000000000001E-5</v>
      </c>
      <c r="AT152" s="45">
        <v>1.0000000000000001E-5</v>
      </c>
      <c r="AU152" s="45">
        <v>1.5999999999999999E-5</v>
      </c>
      <c r="AV152" s="45">
        <v>1.5999999999999999E-5</v>
      </c>
      <c r="AW152" s="45">
        <v>1.5999999999999999E-5</v>
      </c>
      <c r="AX152" s="45">
        <v>1.5999999999999999E-5</v>
      </c>
      <c r="AY152" s="45">
        <v>1.5999999999999999E-5</v>
      </c>
      <c r="AZ152" s="45">
        <v>2.3E-5</v>
      </c>
      <c r="BA152" s="45">
        <v>2.3E-5</v>
      </c>
      <c r="BB152" s="45">
        <v>2.3E-5</v>
      </c>
      <c r="BC152" s="45">
        <v>2.3E-5</v>
      </c>
      <c r="BD152" s="45">
        <v>2.3E-5</v>
      </c>
      <c r="BE152" s="45">
        <v>3.1000000000000001E-5</v>
      </c>
      <c r="BF152" s="45">
        <v>3.1000000000000001E-5</v>
      </c>
      <c r="BG152" s="45">
        <v>3.1000000000000001E-5</v>
      </c>
      <c r="BH152" s="45">
        <v>3.1000000000000001E-5</v>
      </c>
      <c r="BI152" s="45">
        <v>3.1000000000000001E-5</v>
      </c>
      <c r="BJ152" s="45">
        <v>4.0000000000000003E-5</v>
      </c>
      <c r="BK152" s="45">
        <v>4.0000000000000003E-5</v>
      </c>
      <c r="BL152" s="45">
        <v>4.0000000000000003E-5</v>
      </c>
      <c r="BM152" s="45">
        <v>4.0000000000000003E-5</v>
      </c>
      <c r="BN152" s="45">
        <v>4.0000000000000003E-5</v>
      </c>
      <c r="BO152" s="45">
        <v>5.3999999999999998E-5</v>
      </c>
      <c r="BP152" s="45">
        <v>5.3999999999999998E-5</v>
      </c>
      <c r="BQ152" s="45">
        <v>5.3999999999999998E-5</v>
      </c>
      <c r="BR152" s="45">
        <v>5.3999999999999998E-5</v>
      </c>
      <c r="BS152" s="45">
        <v>5.3999999999999998E-5</v>
      </c>
      <c r="BT152" s="45">
        <v>7.7000000000000001E-5</v>
      </c>
      <c r="BU152" s="45">
        <v>7.7000000000000001E-5</v>
      </c>
      <c r="BV152" s="45">
        <v>7.7000000000000001E-5</v>
      </c>
      <c r="BW152" s="45">
        <v>7.7000000000000001E-5</v>
      </c>
      <c r="BX152" s="45">
        <v>7.7000000000000001E-5</v>
      </c>
      <c r="BY152" s="45">
        <v>9.0000000000000006E-5</v>
      </c>
      <c r="BZ152" s="45">
        <v>9.0000000000000006E-5</v>
      </c>
      <c r="CA152" s="45">
        <v>9.0000000000000006E-5</v>
      </c>
      <c r="CB152" s="45">
        <v>9.0000000000000006E-5</v>
      </c>
      <c r="CC152" s="45">
        <v>9.0000000000000006E-5</v>
      </c>
      <c r="CD152" s="45">
        <v>9.0000000000000006E-5</v>
      </c>
      <c r="CE152" s="45">
        <v>9.0000000000000006E-5</v>
      </c>
      <c r="CF152" s="45">
        <v>9.0000000000000006E-5</v>
      </c>
      <c r="CG152" s="45">
        <v>9.0000000000000006E-5</v>
      </c>
      <c r="CH152" s="45">
        <v>9.0000000000000006E-5</v>
      </c>
      <c r="CI152" s="45">
        <v>9.0000000000000006E-5</v>
      </c>
      <c r="CJ152" s="45">
        <v>9.0000000000000006E-5</v>
      </c>
      <c r="CK152" s="45">
        <v>9.0000000000000006E-5</v>
      </c>
      <c r="CL152" s="45">
        <v>9.0000000000000006E-5</v>
      </c>
      <c r="CM152" s="45">
        <v>9.0000000000000006E-5</v>
      </c>
      <c r="CN152" s="45">
        <v>9.0000000000000006E-5</v>
      </c>
      <c r="CO152" s="45">
        <v>9.0000000000000006E-5</v>
      </c>
      <c r="CP152" s="45">
        <v>9.0000000000000006E-5</v>
      </c>
      <c r="CQ152" s="45">
        <v>9.0000000000000006E-5</v>
      </c>
      <c r="CR152" s="45">
        <v>9.0000000000000006E-5</v>
      </c>
      <c r="CS152" s="45">
        <v>9.0000000000000006E-5</v>
      </c>
      <c r="CT152" s="45">
        <v>9.0000000000000006E-5</v>
      </c>
      <c r="CU152" s="45">
        <v>9.0000000000000006E-5</v>
      </c>
      <c r="CV152" s="45">
        <v>9.0000000000000006E-5</v>
      </c>
      <c r="CW152" s="45">
        <v>9.0000000000000006E-5</v>
      </c>
      <c r="CX152" s="45">
        <v>9.0000000000000006E-5</v>
      </c>
    </row>
    <row r="153" spans="1:102" ht="14.25" customHeight="1" x14ac:dyDescent="0.3">
      <c r="A153" s="45" t="s">
        <v>424</v>
      </c>
      <c r="B153" s="45">
        <v>0</v>
      </c>
      <c r="C153" s="45">
        <v>0</v>
      </c>
      <c r="D153" s="45">
        <v>0</v>
      </c>
      <c r="E153" s="45">
        <v>0</v>
      </c>
      <c r="F153" s="45">
        <v>0</v>
      </c>
      <c r="G153" s="45">
        <v>0</v>
      </c>
      <c r="H153" s="45">
        <v>0</v>
      </c>
      <c r="I153" s="45">
        <v>0</v>
      </c>
      <c r="J153" s="45">
        <v>0</v>
      </c>
      <c r="K153" s="45">
        <v>0</v>
      </c>
      <c r="L153" s="45">
        <v>0</v>
      </c>
      <c r="M153" s="45">
        <v>0</v>
      </c>
      <c r="N153" s="45">
        <v>0</v>
      </c>
      <c r="O153" s="45">
        <v>0</v>
      </c>
      <c r="P153" s="45">
        <v>0</v>
      </c>
      <c r="Q153" s="45">
        <v>4.3000000000000002E-5</v>
      </c>
      <c r="R153" s="45">
        <v>4.3000000000000002E-5</v>
      </c>
      <c r="S153" s="45">
        <v>4.3000000000000002E-5</v>
      </c>
      <c r="T153" s="45">
        <v>4.3000000000000002E-5</v>
      </c>
      <c r="U153" s="45">
        <v>4.3000000000000002E-5</v>
      </c>
      <c r="V153" s="45">
        <v>4.3000000000000002E-5</v>
      </c>
      <c r="W153" s="45">
        <v>4.3000000000000002E-5</v>
      </c>
      <c r="X153" s="45">
        <v>4.3000000000000002E-5</v>
      </c>
      <c r="Y153" s="45">
        <v>4.3000000000000002E-5</v>
      </c>
      <c r="Z153" s="45">
        <v>4.3000000000000002E-5</v>
      </c>
      <c r="AA153" s="45">
        <v>4.3000000000000002E-5</v>
      </c>
      <c r="AB153" s="45">
        <v>4.3000000000000002E-5</v>
      </c>
      <c r="AC153" s="45">
        <v>4.3000000000000002E-5</v>
      </c>
      <c r="AD153" s="45">
        <v>4.3000000000000002E-5</v>
      </c>
      <c r="AE153" s="45">
        <v>4.3000000000000002E-5</v>
      </c>
      <c r="AF153" s="45">
        <v>4.3000000000000002E-5</v>
      </c>
      <c r="AG153" s="45">
        <v>4.3000000000000002E-5</v>
      </c>
      <c r="AH153" s="45">
        <v>4.3000000000000002E-5</v>
      </c>
      <c r="AI153" s="45">
        <v>4.3000000000000002E-5</v>
      </c>
      <c r="AJ153" s="45">
        <v>4.3000000000000002E-5</v>
      </c>
      <c r="AK153" s="45">
        <v>4.3000000000000002E-5</v>
      </c>
      <c r="AL153" s="45">
        <v>4.3000000000000002E-5</v>
      </c>
      <c r="AM153" s="45">
        <v>4.3000000000000002E-5</v>
      </c>
      <c r="AN153" s="45">
        <v>4.3000000000000002E-5</v>
      </c>
      <c r="AO153" s="45">
        <v>4.3000000000000002E-5</v>
      </c>
      <c r="AP153" s="45">
        <v>2.7099999999999997E-4</v>
      </c>
      <c r="AQ153" s="45">
        <v>2.7099999999999997E-4</v>
      </c>
      <c r="AR153" s="45">
        <v>2.7099999999999997E-4</v>
      </c>
      <c r="AS153" s="45">
        <v>2.7099999999999997E-4</v>
      </c>
      <c r="AT153" s="45">
        <v>2.7099999999999997E-4</v>
      </c>
      <c r="AU153" s="45">
        <v>4.3399999999999998E-4</v>
      </c>
      <c r="AV153" s="45">
        <v>4.3399999999999998E-4</v>
      </c>
      <c r="AW153" s="45">
        <v>4.3399999999999998E-4</v>
      </c>
      <c r="AX153" s="45">
        <v>4.3399999999999998E-4</v>
      </c>
      <c r="AY153" s="45">
        <v>4.3399999999999998E-4</v>
      </c>
      <c r="AZ153" s="45">
        <v>6.3000000000000003E-4</v>
      </c>
      <c r="BA153" s="45">
        <v>6.3000000000000003E-4</v>
      </c>
      <c r="BB153" s="45">
        <v>6.3000000000000003E-4</v>
      </c>
      <c r="BC153" s="45">
        <v>6.3000000000000003E-4</v>
      </c>
      <c r="BD153" s="45">
        <v>6.3000000000000003E-4</v>
      </c>
      <c r="BE153" s="45">
        <v>8.4099999999999995E-4</v>
      </c>
      <c r="BF153" s="45">
        <v>8.4099999999999995E-4</v>
      </c>
      <c r="BG153" s="45">
        <v>8.4099999999999995E-4</v>
      </c>
      <c r="BH153" s="45">
        <v>8.4099999999999995E-4</v>
      </c>
      <c r="BI153" s="45">
        <v>8.4099999999999995E-4</v>
      </c>
      <c r="BJ153" s="45">
        <v>1.054E-3</v>
      </c>
      <c r="BK153" s="45">
        <v>1.054E-3</v>
      </c>
      <c r="BL153" s="45">
        <v>1.054E-3</v>
      </c>
      <c r="BM153" s="45">
        <v>1.054E-3</v>
      </c>
      <c r="BN153" s="45">
        <v>1.054E-3</v>
      </c>
      <c r="BO153" s="45">
        <v>1.2509999999999999E-3</v>
      </c>
      <c r="BP153" s="45">
        <v>1.2509999999999999E-3</v>
      </c>
      <c r="BQ153" s="45">
        <v>1.2509999999999999E-3</v>
      </c>
      <c r="BR153" s="45">
        <v>1.2509999999999999E-3</v>
      </c>
      <c r="BS153" s="45">
        <v>1.2509999999999999E-3</v>
      </c>
      <c r="BT153" s="45">
        <v>1.4189999999999999E-3</v>
      </c>
      <c r="BU153" s="45">
        <v>1.4189999999999999E-3</v>
      </c>
      <c r="BV153" s="45">
        <v>1.4189999999999999E-3</v>
      </c>
      <c r="BW153" s="45">
        <v>1.4189999999999999E-3</v>
      </c>
      <c r="BX153" s="45">
        <v>1.4189999999999999E-3</v>
      </c>
      <c r="BY153" s="45">
        <v>1.578E-3</v>
      </c>
      <c r="BZ153" s="45">
        <v>1.578E-3</v>
      </c>
      <c r="CA153" s="45">
        <v>1.578E-3</v>
      </c>
      <c r="CB153" s="45">
        <v>1.578E-3</v>
      </c>
      <c r="CC153" s="45">
        <v>1.578E-3</v>
      </c>
      <c r="CD153" s="45">
        <v>1.578E-3</v>
      </c>
      <c r="CE153" s="45">
        <v>1.578E-3</v>
      </c>
      <c r="CF153" s="45">
        <v>1.578E-3</v>
      </c>
      <c r="CG153" s="45">
        <v>1.578E-3</v>
      </c>
      <c r="CH153" s="45">
        <v>1.578E-3</v>
      </c>
      <c r="CI153" s="45">
        <v>1.578E-3</v>
      </c>
      <c r="CJ153" s="45">
        <v>1.578E-3</v>
      </c>
      <c r="CK153" s="45">
        <v>1.578E-3</v>
      </c>
      <c r="CL153" s="45">
        <v>1.578E-3</v>
      </c>
      <c r="CM153" s="45">
        <v>1.578E-3</v>
      </c>
      <c r="CN153" s="45">
        <v>1.578E-3</v>
      </c>
      <c r="CO153" s="45">
        <v>1.578E-3</v>
      </c>
      <c r="CP153" s="45">
        <v>1.578E-3</v>
      </c>
      <c r="CQ153" s="45">
        <v>1.578E-3</v>
      </c>
      <c r="CR153" s="45">
        <v>1.578E-3</v>
      </c>
      <c r="CS153" s="45">
        <v>1.578E-3</v>
      </c>
      <c r="CT153" s="45">
        <v>1.578E-3</v>
      </c>
      <c r="CU153" s="45">
        <v>1.578E-3</v>
      </c>
      <c r="CV153" s="45">
        <v>1.578E-3</v>
      </c>
      <c r="CW153" s="45">
        <v>1.578E-3</v>
      </c>
      <c r="CX153" s="45">
        <v>1.578E-3</v>
      </c>
    </row>
    <row r="154" spans="1:102" ht="14.25" customHeight="1" x14ac:dyDescent="0.3">
      <c r="A154" s="45" t="s">
        <v>426</v>
      </c>
      <c r="B154" s="45">
        <v>0</v>
      </c>
      <c r="C154" s="45">
        <v>0</v>
      </c>
      <c r="D154" s="45">
        <v>0</v>
      </c>
      <c r="E154" s="45">
        <v>0</v>
      </c>
      <c r="F154" s="45">
        <v>0</v>
      </c>
      <c r="G154" s="45">
        <v>0</v>
      </c>
      <c r="H154" s="45">
        <v>0</v>
      </c>
      <c r="I154" s="45">
        <v>0</v>
      </c>
      <c r="J154" s="45">
        <v>0</v>
      </c>
      <c r="K154" s="45">
        <v>0</v>
      </c>
      <c r="L154" s="45">
        <v>0</v>
      </c>
      <c r="M154" s="45">
        <v>0</v>
      </c>
      <c r="N154" s="45">
        <v>0</v>
      </c>
      <c r="O154" s="45">
        <v>0</v>
      </c>
      <c r="P154" s="45">
        <v>0</v>
      </c>
      <c r="Q154" s="45">
        <v>2.3E-5</v>
      </c>
      <c r="R154" s="45">
        <v>2.3E-5</v>
      </c>
      <c r="S154" s="45">
        <v>2.3E-5</v>
      </c>
      <c r="T154" s="45">
        <v>2.3E-5</v>
      </c>
      <c r="U154" s="45">
        <v>2.3E-5</v>
      </c>
      <c r="V154" s="45">
        <v>2.3E-5</v>
      </c>
      <c r="W154" s="45">
        <v>2.3E-5</v>
      </c>
      <c r="X154" s="45">
        <v>2.3E-5</v>
      </c>
      <c r="Y154" s="45">
        <v>2.3E-5</v>
      </c>
      <c r="Z154" s="45">
        <v>2.3E-5</v>
      </c>
      <c r="AA154" s="45">
        <v>2.3E-5</v>
      </c>
      <c r="AB154" s="45">
        <v>2.3E-5</v>
      </c>
      <c r="AC154" s="45">
        <v>2.3E-5</v>
      </c>
      <c r="AD154" s="45">
        <v>2.3E-5</v>
      </c>
      <c r="AE154" s="45">
        <v>2.3E-5</v>
      </c>
      <c r="AF154" s="45">
        <v>2.3E-5</v>
      </c>
      <c r="AG154" s="45">
        <v>2.3E-5</v>
      </c>
      <c r="AH154" s="45">
        <v>2.3E-5</v>
      </c>
      <c r="AI154" s="45">
        <v>2.3E-5</v>
      </c>
      <c r="AJ154" s="45">
        <v>2.3E-5</v>
      </c>
      <c r="AK154" s="45">
        <v>2.3E-5</v>
      </c>
      <c r="AL154" s="45">
        <v>2.3E-5</v>
      </c>
      <c r="AM154" s="45">
        <v>2.3E-5</v>
      </c>
      <c r="AN154" s="45">
        <v>2.3E-5</v>
      </c>
      <c r="AO154" s="45">
        <v>2.3E-5</v>
      </c>
      <c r="AP154" s="45">
        <v>1.1400000000000001E-4</v>
      </c>
      <c r="AQ154" s="45">
        <v>1.1400000000000001E-4</v>
      </c>
      <c r="AR154" s="45">
        <v>1.1400000000000001E-4</v>
      </c>
      <c r="AS154" s="45">
        <v>1.1400000000000001E-4</v>
      </c>
      <c r="AT154" s="45">
        <v>1.1400000000000001E-4</v>
      </c>
      <c r="AU154" s="45">
        <v>1.63E-4</v>
      </c>
      <c r="AV154" s="45">
        <v>1.63E-4</v>
      </c>
      <c r="AW154" s="45">
        <v>1.63E-4</v>
      </c>
      <c r="AX154" s="45">
        <v>1.63E-4</v>
      </c>
      <c r="AY154" s="45">
        <v>1.63E-4</v>
      </c>
      <c r="AZ154" s="45">
        <v>2.12E-4</v>
      </c>
      <c r="BA154" s="45">
        <v>2.12E-4</v>
      </c>
      <c r="BB154" s="45">
        <v>2.12E-4</v>
      </c>
      <c r="BC154" s="45">
        <v>2.12E-4</v>
      </c>
      <c r="BD154" s="45">
        <v>2.12E-4</v>
      </c>
      <c r="BE154" s="45">
        <v>2.43E-4</v>
      </c>
      <c r="BF154" s="45">
        <v>2.43E-4</v>
      </c>
      <c r="BG154" s="45">
        <v>2.43E-4</v>
      </c>
      <c r="BH154" s="45">
        <v>2.43E-4</v>
      </c>
      <c r="BI154" s="45">
        <v>2.43E-4</v>
      </c>
      <c r="BJ154" s="45">
        <v>2.5599999999999999E-4</v>
      </c>
      <c r="BK154" s="45">
        <v>2.5599999999999999E-4</v>
      </c>
      <c r="BL154" s="45">
        <v>2.5599999999999999E-4</v>
      </c>
      <c r="BM154" s="45">
        <v>2.5599999999999999E-4</v>
      </c>
      <c r="BN154" s="45">
        <v>2.5599999999999999E-4</v>
      </c>
      <c r="BO154" s="45">
        <v>2.7399999999999999E-4</v>
      </c>
      <c r="BP154" s="45">
        <v>2.7399999999999999E-4</v>
      </c>
      <c r="BQ154" s="45">
        <v>2.7399999999999999E-4</v>
      </c>
      <c r="BR154" s="45">
        <v>2.7399999999999999E-4</v>
      </c>
      <c r="BS154" s="45">
        <v>2.7399999999999999E-4</v>
      </c>
      <c r="BT154" s="45">
        <v>3.1100000000000002E-4</v>
      </c>
      <c r="BU154" s="45">
        <v>3.1100000000000002E-4</v>
      </c>
      <c r="BV154" s="45">
        <v>3.1100000000000002E-4</v>
      </c>
      <c r="BW154" s="45">
        <v>3.1100000000000002E-4</v>
      </c>
      <c r="BX154" s="45">
        <v>3.1100000000000002E-4</v>
      </c>
      <c r="BY154" s="45">
        <v>3.2000000000000003E-4</v>
      </c>
      <c r="BZ154" s="45">
        <v>3.2000000000000003E-4</v>
      </c>
      <c r="CA154" s="45">
        <v>3.2000000000000003E-4</v>
      </c>
      <c r="CB154" s="45">
        <v>3.2000000000000003E-4</v>
      </c>
      <c r="CC154" s="45">
        <v>3.2000000000000003E-4</v>
      </c>
      <c r="CD154" s="45">
        <v>3.2000000000000003E-4</v>
      </c>
      <c r="CE154" s="45">
        <v>3.2000000000000003E-4</v>
      </c>
      <c r="CF154" s="45">
        <v>3.2000000000000003E-4</v>
      </c>
      <c r="CG154" s="45">
        <v>3.2000000000000003E-4</v>
      </c>
      <c r="CH154" s="45">
        <v>3.2000000000000003E-4</v>
      </c>
      <c r="CI154" s="45">
        <v>3.2000000000000003E-4</v>
      </c>
      <c r="CJ154" s="45">
        <v>3.2000000000000003E-4</v>
      </c>
      <c r="CK154" s="45">
        <v>3.2000000000000003E-4</v>
      </c>
      <c r="CL154" s="45">
        <v>3.2000000000000003E-4</v>
      </c>
      <c r="CM154" s="45">
        <v>3.2000000000000003E-4</v>
      </c>
      <c r="CN154" s="45">
        <v>3.2000000000000003E-4</v>
      </c>
      <c r="CO154" s="45">
        <v>3.2000000000000003E-4</v>
      </c>
      <c r="CP154" s="45">
        <v>3.2000000000000003E-4</v>
      </c>
      <c r="CQ154" s="45">
        <v>3.2000000000000003E-4</v>
      </c>
      <c r="CR154" s="45">
        <v>3.2000000000000003E-4</v>
      </c>
      <c r="CS154" s="45">
        <v>3.2000000000000003E-4</v>
      </c>
      <c r="CT154" s="45">
        <v>3.2000000000000003E-4</v>
      </c>
      <c r="CU154" s="45">
        <v>3.2000000000000003E-4</v>
      </c>
      <c r="CV154" s="45">
        <v>3.2000000000000003E-4</v>
      </c>
      <c r="CW154" s="45">
        <v>3.2000000000000003E-4</v>
      </c>
      <c r="CX154" s="45">
        <v>3.2000000000000003E-4</v>
      </c>
    </row>
    <row r="155" spans="1:102" ht="14.25" customHeight="1" x14ac:dyDescent="0.3">
      <c r="A155" s="45" t="s">
        <v>428</v>
      </c>
      <c r="B155" s="45">
        <v>0</v>
      </c>
      <c r="C155" s="45">
        <v>0</v>
      </c>
      <c r="D155" s="45">
        <v>0</v>
      </c>
      <c r="E155" s="45">
        <v>0</v>
      </c>
      <c r="F155" s="45">
        <v>0</v>
      </c>
      <c r="G155" s="45">
        <v>0</v>
      </c>
      <c r="H155" s="45">
        <v>0</v>
      </c>
      <c r="I155" s="45">
        <v>0</v>
      </c>
      <c r="J155" s="45">
        <v>0</v>
      </c>
      <c r="K155" s="45">
        <v>0</v>
      </c>
      <c r="L155" s="45">
        <v>0</v>
      </c>
      <c r="M155" s="45">
        <v>0</v>
      </c>
      <c r="N155" s="45">
        <v>0</v>
      </c>
      <c r="O155" s="45">
        <v>0</v>
      </c>
      <c r="P155" s="45">
        <v>0</v>
      </c>
      <c r="Q155" s="45">
        <v>4.3999999999999999E-5</v>
      </c>
      <c r="R155" s="45">
        <v>4.3999999999999999E-5</v>
      </c>
      <c r="S155" s="45">
        <v>4.3999999999999999E-5</v>
      </c>
      <c r="T155" s="45">
        <v>4.3999999999999999E-5</v>
      </c>
      <c r="U155" s="45">
        <v>4.3999999999999999E-5</v>
      </c>
      <c r="V155" s="45">
        <v>4.3999999999999999E-5</v>
      </c>
      <c r="W155" s="45">
        <v>4.3999999999999999E-5</v>
      </c>
      <c r="X155" s="45">
        <v>4.3999999999999999E-5</v>
      </c>
      <c r="Y155" s="45">
        <v>4.3999999999999999E-5</v>
      </c>
      <c r="Z155" s="45">
        <v>4.3999999999999999E-5</v>
      </c>
      <c r="AA155" s="45">
        <v>4.3999999999999999E-5</v>
      </c>
      <c r="AB155" s="45">
        <v>4.3999999999999999E-5</v>
      </c>
      <c r="AC155" s="45">
        <v>4.3999999999999999E-5</v>
      </c>
      <c r="AD155" s="45">
        <v>4.3999999999999999E-5</v>
      </c>
      <c r="AE155" s="45">
        <v>4.3999999999999999E-5</v>
      </c>
      <c r="AF155" s="45">
        <v>4.3999999999999999E-5</v>
      </c>
      <c r="AG155" s="45">
        <v>4.3999999999999999E-5</v>
      </c>
      <c r="AH155" s="45">
        <v>4.3999999999999999E-5</v>
      </c>
      <c r="AI155" s="45">
        <v>4.3999999999999999E-5</v>
      </c>
      <c r="AJ155" s="45">
        <v>4.3999999999999999E-5</v>
      </c>
      <c r="AK155" s="45">
        <v>4.3999999999999999E-5</v>
      </c>
      <c r="AL155" s="45">
        <v>4.3999999999999999E-5</v>
      </c>
      <c r="AM155" s="45">
        <v>4.3999999999999999E-5</v>
      </c>
      <c r="AN155" s="45">
        <v>4.3999999999999999E-5</v>
      </c>
      <c r="AO155" s="45">
        <v>4.3999999999999999E-5</v>
      </c>
      <c r="AP155" s="45">
        <v>2.4000000000000001E-4</v>
      </c>
      <c r="AQ155" s="45">
        <v>2.4000000000000001E-4</v>
      </c>
      <c r="AR155" s="45">
        <v>2.4000000000000001E-4</v>
      </c>
      <c r="AS155" s="45">
        <v>2.4000000000000001E-4</v>
      </c>
      <c r="AT155" s="45">
        <v>2.4000000000000001E-4</v>
      </c>
      <c r="AU155" s="45">
        <v>3.6900000000000002E-4</v>
      </c>
      <c r="AV155" s="45">
        <v>3.6900000000000002E-4</v>
      </c>
      <c r="AW155" s="45">
        <v>3.6900000000000002E-4</v>
      </c>
      <c r="AX155" s="45">
        <v>3.6900000000000002E-4</v>
      </c>
      <c r="AY155" s="45">
        <v>3.6900000000000002E-4</v>
      </c>
      <c r="AZ155" s="45">
        <v>5.1999999999999995E-4</v>
      </c>
      <c r="BA155" s="45">
        <v>5.1999999999999995E-4</v>
      </c>
      <c r="BB155" s="45">
        <v>5.1999999999999995E-4</v>
      </c>
      <c r="BC155" s="45">
        <v>5.1999999999999995E-4</v>
      </c>
      <c r="BD155" s="45">
        <v>5.1999999999999995E-4</v>
      </c>
      <c r="BE155" s="45">
        <v>6.7699999999999998E-4</v>
      </c>
      <c r="BF155" s="45">
        <v>6.7699999999999998E-4</v>
      </c>
      <c r="BG155" s="45">
        <v>6.7699999999999998E-4</v>
      </c>
      <c r="BH155" s="45">
        <v>6.7699999999999998E-4</v>
      </c>
      <c r="BI155" s="45">
        <v>6.7699999999999998E-4</v>
      </c>
      <c r="BJ155" s="45">
        <v>8.2899999999999998E-4</v>
      </c>
      <c r="BK155" s="45">
        <v>8.2899999999999998E-4</v>
      </c>
      <c r="BL155" s="45">
        <v>8.2899999999999998E-4</v>
      </c>
      <c r="BM155" s="45">
        <v>8.2899999999999998E-4</v>
      </c>
      <c r="BN155" s="45">
        <v>8.2899999999999998E-4</v>
      </c>
      <c r="BO155" s="45">
        <v>9.7400000000000004E-4</v>
      </c>
      <c r="BP155" s="45">
        <v>9.7400000000000004E-4</v>
      </c>
      <c r="BQ155" s="45">
        <v>9.7400000000000004E-4</v>
      </c>
      <c r="BR155" s="45">
        <v>9.7400000000000004E-4</v>
      </c>
      <c r="BS155" s="45">
        <v>9.7400000000000004E-4</v>
      </c>
      <c r="BT155" s="45">
        <v>1.096E-3</v>
      </c>
      <c r="BU155" s="45">
        <v>1.096E-3</v>
      </c>
      <c r="BV155" s="45">
        <v>1.096E-3</v>
      </c>
      <c r="BW155" s="45">
        <v>1.096E-3</v>
      </c>
      <c r="BX155" s="45">
        <v>1.096E-3</v>
      </c>
      <c r="BY155" s="45">
        <v>1.2260000000000001E-3</v>
      </c>
      <c r="BZ155" s="45">
        <v>1.2260000000000001E-3</v>
      </c>
      <c r="CA155" s="45">
        <v>1.2260000000000001E-3</v>
      </c>
      <c r="CB155" s="45">
        <v>1.2260000000000001E-3</v>
      </c>
      <c r="CC155" s="45">
        <v>1.2260000000000001E-3</v>
      </c>
      <c r="CD155" s="45">
        <v>1.2260000000000001E-3</v>
      </c>
      <c r="CE155" s="45">
        <v>1.2260000000000001E-3</v>
      </c>
      <c r="CF155" s="45">
        <v>1.2260000000000001E-3</v>
      </c>
      <c r="CG155" s="45">
        <v>1.2260000000000001E-3</v>
      </c>
      <c r="CH155" s="45">
        <v>1.2260000000000001E-3</v>
      </c>
      <c r="CI155" s="45">
        <v>1.2260000000000001E-3</v>
      </c>
      <c r="CJ155" s="45">
        <v>1.2260000000000001E-3</v>
      </c>
      <c r="CK155" s="45">
        <v>1.2260000000000001E-3</v>
      </c>
      <c r="CL155" s="45">
        <v>1.2260000000000001E-3</v>
      </c>
      <c r="CM155" s="45">
        <v>1.2260000000000001E-3</v>
      </c>
      <c r="CN155" s="45">
        <v>1.2260000000000001E-3</v>
      </c>
      <c r="CO155" s="45">
        <v>1.2260000000000001E-3</v>
      </c>
      <c r="CP155" s="45">
        <v>1.2260000000000001E-3</v>
      </c>
      <c r="CQ155" s="45">
        <v>1.2260000000000001E-3</v>
      </c>
      <c r="CR155" s="45">
        <v>1.2260000000000001E-3</v>
      </c>
      <c r="CS155" s="45">
        <v>1.2260000000000001E-3</v>
      </c>
      <c r="CT155" s="45">
        <v>1.2260000000000001E-3</v>
      </c>
      <c r="CU155" s="45">
        <v>1.2260000000000001E-3</v>
      </c>
      <c r="CV155" s="45">
        <v>1.2260000000000001E-3</v>
      </c>
      <c r="CW155" s="45">
        <v>1.2260000000000001E-3</v>
      </c>
      <c r="CX155" s="45">
        <v>1.2260000000000001E-3</v>
      </c>
    </row>
    <row r="156" spans="1:102" ht="14.25" customHeight="1" x14ac:dyDescent="0.3">
      <c r="A156" s="45" t="s">
        <v>430</v>
      </c>
      <c r="B156" s="45">
        <v>0</v>
      </c>
      <c r="C156" s="45">
        <v>0</v>
      </c>
      <c r="D156" s="45">
        <v>0</v>
      </c>
      <c r="E156" s="45">
        <v>0</v>
      </c>
      <c r="F156" s="45">
        <v>0</v>
      </c>
      <c r="G156" s="45">
        <v>0</v>
      </c>
      <c r="H156" s="45">
        <v>0</v>
      </c>
      <c r="I156" s="45">
        <v>0</v>
      </c>
      <c r="J156" s="45">
        <v>0</v>
      </c>
      <c r="K156" s="45">
        <v>0</v>
      </c>
      <c r="L156" s="45">
        <v>0</v>
      </c>
      <c r="M156" s="45">
        <v>0</v>
      </c>
      <c r="N156" s="45">
        <v>0</v>
      </c>
      <c r="O156" s="45">
        <v>0</v>
      </c>
      <c r="P156" s="45">
        <v>0</v>
      </c>
      <c r="Q156" s="45">
        <v>4.5000000000000003E-5</v>
      </c>
      <c r="R156" s="45">
        <v>4.5000000000000003E-5</v>
      </c>
      <c r="S156" s="45">
        <v>4.5000000000000003E-5</v>
      </c>
      <c r="T156" s="45">
        <v>4.5000000000000003E-5</v>
      </c>
      <c r="U156" s="45">
        <v>4.5000000000000003E-5</v>
      </c>
      <c r="V156" s="45">
        <v>4.5000000000000003E-5</v>
      </c>
      <c r="W156" s="45">
        <v>4.5000000000000003E-5</v>
      </c>
      <c r="X156" s="45">
        <v>4.5000000000000003E-5</v>
      </c>
      <c r="Y156" s="45">
        <v>4.5000000000000003E-5</v>
      </c>
      <c r="Z156" s="45">
        <v>4.5000000000000003E-5</v>
      </c>
      <c r="AA156" s="45">
        <v>4.5000000000000003E-5</v>
      </c>
      <c r="AB156" s="45">
        <v>4.5000000000000003E-5</v>
      </c>
      <c r="AC156" s="45">
        <v>4.5000000000000003E-5</v>
      </c>
      <c r="AD156" s="45">
        <v>4.5000000000000003E-5</v>
      </c>
      <c r="AE156" s="45">
        <v>4.5000000000000003E-5</v>
      </c>
      <c r="AF156" s="45">
        <v>4.5000000000000003E-5</v>
      </c>
      <c r="AG156" s="45">
        <v>4.5000000000000003E-5</v>
      </c>
      <c r="AH156" s="45">
        <v>4.5000000000000003E-5</v>
      </c>
      <c r="AI156" s="45">
        <v>4.5000000000000003E-5</v>
      </c>
      <c r="AJ156" s="45">
        <v>4.5000000000000003E-5</v>
      </c>
      <c r="AK156" s="45">
        <v>4.5000000000000003E-5</v>
      </c>
      <c r="AL156" s="45">
        <v>4.5000000000000003E-5</v>
      </c>
      <c r="AM156" s="45">
        <v>4.5000000000000003E-5</v>
      </c>
      <c r="AN156" s="45">
        <v>4.5000000000000003E-5</v>
      </c>
      <c r="AO156" s="45">
        <v>4.5000000000000003E-5</v>
      </c>
      <c r="AP156" s="45">
        <v>2.3000000000000001E-4</v>
      </c>
      <c r="AQ156" s="45">
        <v>2.3000000000000001E-4</v>
      </c>
      <c r="AR156" s="45">
        <v>2.3000000000000001E-4</v>
      </c>
      <c r="AS156" s="45">
        <v>2.3000000000000001E-4</v>
      </c>
      <c r="AT156" s="45">
        <v>2.3000000000000001E-4</v>
      </c>
      <c r="AU156" s="45">
        <v>3.4200000000000002E-4</v>
      </c>
      <c r="AV156" s="45">
        <v>3.4200000000000002E-4</v>
      </c>
      <c r="AW156" s="45">
        <v>3.4200000000000002E-4</v>
      </c>
      <c r="AX156" s="45">
        <v>3.4200000000000002E-4</v>
      </c>
      <c r="AY156" s="45">
        <v>3.4200000000000002E-4</v>
      </c>
      <c r="AZ156" s="45">
        <v>5.1699999999999999E-4</v>
      </c>
      <c r="BA156" s="45">
        <v>5.1699999999999999E-4</v>
      </c>
      <c r="BB156" s="45">
        <v>5.1699999999999999E-4</v>
      </c>
      <c r="BC156" s="45">
        <v>5.1699999999999999E-4</v>
      </c>
      <c r="BD156" s="45">
        <v>5.1699999999999999E-4</v>
      </c>
      <c r="BE156" s="45">
        <v>7.1500000000000003E-4</v>
      </c>
      <c r="BF156" s="45">
        <v>7.1500000000000003E-4</v>
      </c>
      <c r="BG156" s="45">
        <v>7.1500000000000003E-4</v>
      </c>
      <c r="BH156" s="45">
        <v>7.1500000000000003E-4</v>
      </c>
      <c r="BI156" s="45">
        <v>7.1500000000000003E-4</v>
      </c>
      <c r="BJ156" s="45">
        <v>9.3899999999999995E-4</v>
      </c>
      <c r="BK156" s="45">
        <v>9.3899999999999995E-4</v>
      </c>
      <c r="BL156" s="45">
        <v>9.3899999999999995E-4</v>
      </c>
      <c r="BM156" s="45">
        <v>9.3899999999999995E-4</v>
      </c>
      <c r="BN156" s="45">
        <v>9.3899999999999995E-4</v>
      </c>
      <c r="BO156" s="45">
        <v>1.199E-3</v>
      </c>
      <c r="BP156" s="45">
        <v>1.199E-3</v>
      </c>
      <c r="BQ156" s="45">
        <v>1.199E-3</v>
      </c>
      <c r="BR156" s="45">
        <v>1.199E-3</v>
      </c>
      <c r="BS156" s="45">
        <v>1.199E-3</v>
      </c>
      <c r="BT156" s="45">
        <v>1.603E-3</v>
      </c>
      <c r="BU156" s="45">
        <v>1.603E-3</v>
      </c>
      <c r="BV156" s="45">
        <v>1.603E-3</v>
      </c>
      <c r="BW156" s="45">
        <v>1.603E-3</v>
      </c>
      <c r="BX156" s="45">
        <v>1.603E-3</v>
      </c>
      <c r="BY156" s="45">
        <v>1.9659999999999999E-3</v>
      </c>
      <c r="BZ156" s="45">
        <v>1.9659999999999999E-3</v>
      </c>
      <c r="CA156" s="45">
        <v>1.9659999999999999E-3</v>
      </c>
      <c r="CB156" s="45">
        <v>1.9659999999999999E-3</v>
      </c>
      <c r="CC156" s="45">
        <v>1.9659999999999999E-3</v>
      </c>
      <c r="CD156" s="45">
        <v>1.9659999999999999E-3</v>
      </c>
      <c r="CE156" s="45">
        <v>1.9659999999999999E-3</v>
      </c>
      <c r="CF156" s="45">
        <v>1.9659999999999999E-3</v>
      </c>
      <c r="CG156" s="45">
        <v>1.9659999999999999E-3</v>
      </c>
      <c r="CH156" s="45">
        <v>1.9659999999999999E-3</v>
      </c>
      <c r="CI156" s="45">
        <v>1.9659999999999999E-3</v>
      </c>
      <c r="CJ156" s="45">
        <v>1.9659999999999999E-3</v>
      </c>
      <c r="CK156" s="45">
        <v>1.9659999999999999E-3</v>
      </c>
      <c r="CL156" s="45">
        <v>1.9659999999999999E-3</v>
      </c>
      <c r="CM156" s="45">
        <v>1.9659999999999999E-3</v>
      </c>
      <c r="CN156" s="45">
        <v>1.9659999999999999E-3</v>
      </c>
      <c r="CO156" s="45">
        <v>1.9659999999999999E-3</v>
      </c>
      <c r="CP156" s="45">
        <v>1.9659999999999999E-3</v>
      </c>
      <c r="CQ156" s="45">
        <v>1.9659999999999999E-3</v>
      </c>
      <c r="CR156" s="45">
        <v>1.9659999999999999E-3</v>
      </c>
      <c r="CS156" s="45">
        <v>1.9659999999999999E-3</v>
      </c>
      <c r="CT156" s="45">
        <v>1.9659999999999999E-3</v>
      </c>
      <c r="CU156" s="45">
        <v>1.9659999999999999E-3</v>
      </c>
      <c r="CV156" s="45">
        <v>1.9659999999999999E-3</v>
      </c>
      <c r="CW156" s="45">
        <v>1.9659999999999999E-3</v>
      </c>
      <c r="CX156" s="45">
        <v>1.9659999999999999E-3</v>
      </c>
    </row>
    <row r="157" spans="1:102" ht="14.25" customHeight="1" x14ac:dyDescent="0.3">
      <c r="A157" s="45" t="s">
        <v>432</v>
      </c>
      <c r="B157" s="45">
        <v>0</v>
      </c>
      <c r="C157" s="45">
        <v>0</v>
      </c>
      <c r="D157" s="45">
        <v>0</v>
      </c>
      <c r="E157" s="45">
        <v>0</v>
      </c>
      <c r="F157" s="45">
        <v>0</v>
      </c>
      <c r="G157" s="45">
        <v>0</v>
      </c>
      <c r="H157" s="45">
        <v>0</v>
      </c>
      <c r="I157" s="45">
        <v>0</v>
      </c>
      <c r="J157" s="45">
        <v>0</v>
      </c>
      <c r="K157" s="45">
        <v>0</v>
      </c>
      <c r="L157" s="45">
        <v>0</v>
      </c>
      <c r="M157" s="45">
        <v>0</v>
      </c>
      <c r="N157" s="45">
        <v>0</v>
      </c>
      <c r="O157" s="45">
        <v>0</v>
      </c>
      <c r="P157" s="45">
        <v>0</v>
      </c>
      <c r="Q157" s="45">
        <v>6.0000000000000002E-6</v>
      </c>
      <c r="R157" s="45">
        <v>6.0000000000000002E-6</v>
      </c>
      <c r="S157" s="45">
        <v>6.0000000000000002E-6</v>
      </c>
      <c r="T157" s="45">
        <v>6.0000000000000002E-6</v>
      </c>
      <c r="U157" s="45">
        <v>6.0000000000000002E-6</v>
      </c>
      <c r="V157" s="45">
        <v>6.0000000000000002E-6</v>
      </c>
      <c r="W157" s="45">
        <v>6.0000000000000002E-6</v>
      </c>
      <c r="X157" s="45">
        <v>6.0000000000000002E-6</v>
      </c>
      <c r="Y157" s="45">
        <v>6.0000000000000002E-6</v>
      </c>
      <c r="Z157" s="45">
        <v>6.0000000000000002E-6</v>
      </c>
      <c r="AA157" s="45">
        <v>6.0000000000000002E-6</v>
      </c>
      <c r="AB157" s="45">
        <v>6.0000000000000002E-6</v>
      </c>
      <c r="AC157" s="45">
        <v>6.0000000000000002E-6</v>
      </c>
      <c r="AD157" s="45">
        <v>6.0000000000000002E-6</v>
      </c>
      <c r="AE157" s="45">
        <v>6.0000000000000002E-6</v>
      </c>
      <c r="AF157" s="45">
        <v>6.0000000000000002E-6</v>
      </c>
      <c r="AG157" s="45">
        <v>6.0000000000000002E-6</v>
      </c>
      <c r="AH157" s="45">
        <v>6.0000000000000002E-6</v>
      </c>
      <c r="AI157" s="45">
        <v>6.0000000000000002E-6</v>
      </c>
      <c r="AJ157" s="45">
        <v>6.0000000000000002E-6</v>
      </c>
      <c r="AK157" s="45">
        <v>6.0000000000000002E-6</v>
      </c>
      <c r="AL157" s="45">
        <v>6.0000000000000002E-6</v>
      </c>
      <c r="AM157" s="45">
        <v>6.0000000000000002E-6</v>
      </c>
      <c r="AN157" s="45">
        <v>6.0000000000000002E-6</v>
      </c>
      <c r="AO157" s="45">
        <v>6.0000000000000002E-6</v>
      </c>
      <c r="AP157" s="45">
        <v>2.6999999999999999E-5</v>
      </c>
      <c r="AQ157" s="45">
        <v>2.6999999999999999E-5</v>
      </c>
      <c r="AR157" s="45">
        <v>2.6999999999999999E-5</v>
      </c>
      <c r="AS157" s="45">
        <v>2.6999999999999999E-5</v>
      </c>
      <c r="AT157" s="45">
        <v>2.6999999999999999E-5</v>
      </c>
      <c r="AU157" s="45">
        <v>3.8999999999999999E-5</v>
      </c>
      <c r="AV157" s="45">
        <v>3.8999999999999999E-5</v>
      </c>
      <c r="AW157" s="45">
        <v>3.8999999999999999E-5</v>
      </c>
      <c r="AX157" s="45">
        <v>3.8999999999999999E-5</v>
      </c>
      <c r="AY157" s="45">
        <v>3.8999999999999999E-5</v>
      </c>
      <c r="AZ157" s="45">
        <v>5.1E-5</v>
      </c>
      <c r="BA157" s="45">
        <v>5.1E-5</v>
      </c>
      <c r="BB157" s="45">
        <v>5.1E-5</v>
      </c>
      <c r="BC157" s="45">
        <v>5.1E-5</v>
      </c>
      <c r="BD157" s="45">
        <v>5.1E-5</v>
      </c>
      <c r="BE157" s="45">
        <v>5.8E-5</v>
      </c>
      <c r="BF157" s="45">
        <v>5.8E-5</v>
      </c>
      <c r="BG157" s="45">
        <v>5.8E-5</v>
      </c>
      <c r="BH157" s="45">
        <v>5.8E-5</v>
      </c>
      <c r="BI157" s="45">
        <v>5.8E-5</v>
      </c>
      <c r="BJ157" s="45">
        <v>7.4999999999999993E-5</v>
      </c>
      <c r="BK157" s="45">
        <v>7.4999999999999993E-5</v>
      </c>
      <c r="BL157" s="45">
        <v>7.4999999999999993E-5</v>
      </c>
      <c r="BM157" s="45">
        <v>7.4999999999999993E-5</v>
      </c>
      <c r="BN157" s="45">
        <v>7.4999999999999993E-5</v>
      </c>
      <c r="BO157" s="45">
        <v>1.21E-4</v>
      </c>
      <c r="BP157" s="45">
        <v>1.21E-4</v>
      </c>
      <c r="BQ157" s="45">
        <v>1.21E-4</v>
      </c>
      <c r="BR157" s="45">
        <v>1.21E-4</v>
      </c>
      <c r="BS157" s="45">
        <v>1.21E-4</v>
      </c>
      <c r="BT157" s="45">
        <v>1.75E-4</v>
      </c>
      <c r="BU157" s="45">
        <v>1.75E-4</v>
      </c>
      <c r="BV157" s="45">
        <v>1.75E-4</v>
      </c>
      <c r="BW157" s="45">
        <v>1.75E-4</v>
      </c>
      <c r="BX157" s="45">
        <v>1.75E-4</v>
      </c>
      <c r="BY157" s="45">
        <v>2.5599999999999999E-4</v>
      </c>
      <c r="BZ157" s="45">
        <v>2.5599999999999999E-4</v>
      </c>
      <c r="CA157" s="45">
        <v>2.5599999999999999E-4</v>
      </c>
      <c r="CB157" s="45">
        <v>2.5599999999999999E-4</v>
      </c>
      <c r="CC157" s="45">
        <v>2.5599999999999999E-4</v>
      </c>
      <c r="CD157" s="45">
        <v>2.5599999999999999E-4</v>
      </c>
      <c r="CE157" s="45">
        <v>2.5599999999999999E-4</v>
      </c>
      <c r="CF157" s="45">
        <v>2.5599999999999999E-4</v>
      </c>
      <c r="CG157" s="45">
        <v>2.5599999999999999E-4</v>
      </c>
      <c r="CH157" s="45">
        <v>2.5599999999999999E-4</v>
      </c>
      <c r="CI157" s="45">
        <v>2.5599999999999999E-4</v>
      </c>
      <c r="CJ157" s="45">
        <v>2.5599999999999999E-4</v>
      </c>
      <c r="CK157" s="45">
        <v>2.5599999999999999E-4</v>
      </c>
      <c r="CL157" s="45">
        <v>2.5599999999999999E-4</v>
      </c>
      <c r="CM157" s="45">
        <v>2.5599999999999999E-4</v>
      </c>
      <c r="CN157" s="45">
        <v>2.5599999999999999E-4</v>
      </c>
      <c r="CO157" s="45">
        <v>2.5599999999999999E-4</v>
      </c>
      <c r="CP157" s="45">
        <v>2.5599999999999999E-4</v>
      </c>
      <c r="CQ157" s="45">
        <v>2.5599999999999999E-4</v>
      </c>
      <c r="CR157" s="45">
        <v>2.5599999999999999E-4</v>
      </c>
      <c r="CS157" s="45">
        <v>2.5599999999999999E-4</v>
      </c>
      <c r="CT157" s="45">
        <v>2.5599999999999999E-4</v>
      </c>
      <c r="CU157" s="45">
        <v>2.5599999999999999E-4</v>
      </c>
      <c r="CV157" s="45">
        <v>2.5599999999999999E-4</v>
      </c>
      <c r="CW157" s="45">
        <v>2.5599999999999999E-4</v>
      </c>
      <c r="CX157" s="45">
        <v>2.5599999999999999E-4</v>
      </c>
    </row>
    <row r="158" spans="1:102" ht="14.25" customHeight="1" x14ac:dyDescent="0.3">
      <c r="A158" s="45" t="s">
        <v>434</v>
      </c>
      <c r="B158" s="45">
        <v>0</v>
      </c>
      <c r="C158" s="45">
        <v>0</v>
      </c>
      <c r="D158" s="45">
        <v>0</v>
      </c>
      <c r="E158" s="45">
        <v>0</v>
      </c>
      <c r="F158" s="45">
        <v>0</v>
      </c>
      <c r="G158" s="45">
        <v>0</v>
      </c>
      <c r="H158" s="45">
        <v>0</v>
      </c>
      <c r="I158" s="45">
        <v>0</v>
      </c>
      <c r="J158" s="45">
        <v>0</v>
      </c>
      <c r="K158" s="45">
        <v>0</v>
      </c>
      <c r="L158" s="45">
        <v>0</v>
      </c>
      <c r="M158" s="45">
        <v>0</v>
      </c>
      <c r="N158" s="45">
        <v>0</v>
      </c>
      <c r="O158" s="45">
        <v>0</v>
      </c>
      <c r="P158" s="45">
        <v>0</v>
      </c>
      <c r="Q158" s="45">
        <v>1.5E-5</v>
      </c>
      <c r="R158" s="45">
        <v>1.5E-5</v>
      </c>
      <c r="S158" s="45">
        <v>1.5E-5</v>
      </c>
      <c r="T158" s="45">
        <v>1.5E-5</v>
      </c>
      <c r="U158" s="45">
        <v>1.5E-5</v>
      </c>
      <c r="V158" s="45">
        <v>1.5E-5</v>
      </c>
      <c r="W158" s="45">
        <v>1.5E-5</v>
      </c>
      <c r="X158" s="45">
        <v>1.5E-5</v>
      </c>
      <c r="Y158" s="45">
        <v>1.5E-5</v>
      </c>
      <c r="Z158" s="45">
        <v>1.5E-5</v>
      </c>
      <c r="AA158" s="45">
        <v>1.5E-5</v>
      </c>
      <c r="AB158" s="45">
        <v>1.5E-5</v>
      </c>
      <c r="AC158" s="45">
        <v>1.5E-5</v>
      </c>
      <c r="AD158" s="45">
        <v>1.5E-5</v>
      </c>
      <c r="AE158" s="45">
        <v>1.5E-5</v>
      </c>
      <c r="AF158" s="45">
        <v>1.5E-5</v>
      </c>
      <c r="AG158" s="45">
        <v>1.5E-5</v>
      </c>
      <c r="AH158" s="45">
        <v>1.5E-5</v>
      </c>
      <c r="AI158" s="45">
        <v>1.5E-5</v>
      </c>
      <c r="AJ158" s="45">
        <v>1.5E-5</v>
      </c>
      <c r="AK158" s="45">
        <v>1.5E-5</v>
      </c>
      <c r="AL158" s="45">
        <v>1.5E-5</v>
      </c>
      <c r="AM158" s="45">
        <v>1.5E-5</v>
      </c>
      <c r="AN158" s="45">
        <v>1.5E-5</v>
      </c>
      <c r="AO158" s="45">
        <v>1.5E-5</v>
      </c>
      <c r="AP158" s="45">
        <v>7.4999999999999993E-5</v>
      </c>
      <c r="AQ158" s="45">
        <v>7.4999999999999993E-5</v>
      </c>
      <c r="AR158" s="45">
        <v>7.4999999999999993E-5</v>
      </c>
      <c r="AS158" s="45">
        <v>7.4999999999999993E-5</v>
      </c>
      <c r="AT158" s="45">
        <v>7.4999999999999993E-5</v>
      </c>
      <c r="AU158" s="45">
        <v>1.0900000000000001E-4</v>
      </c>
      <c r="AV158" s="45">
        <v>1.0900000000000001E-4</v>
      </c>
      <c r="AW158" s="45">
        <v>1.0900000000000001E-4</v>
      </c>
      <c r="AX158" s="45">
        <v>1.0900000000000001E-4</v>
      </c>
      <c r="AY158" s="45">
        <v>1.0900000000000001E-4</v>
      </c>
      <c r="AZ158" s="45">
        <v>1.4200000000000001E-4</v>
      </c>
      <c r="BA158" s="45">
        <v>1.4200000000000001E-4</v>
      </c>
      <c r="BB158" s="45">
        <v>1.4200000000000001E-4</v>
      </c>
      <c r="BC158" s="45">
        <v>1.4200000000000001E-4</v>
      </c>
      <c r="BD158" s="45">
        <v>1.4200000000000001E-4</v>
      </c>
      <c r="BE158" s="45">
        <v>1.66E-4</v>
      </c>
      <c r="BF158" s="45">
        <v>1.66E-4</v>
      </c>
      <c r="BG158" s="45">
        <v>1.66E-4</v>
      </c>
      <c r="BH158" s="45">
        <v>1.66E-4</v>
      </c>
      <c r="BI158" s="45">
        <v>1.66E-4</v>
      </c>
      <c r="BJ158" s="45">
        <v>1.8000000000000001E-4</v>
      </c>
      <c r="BK158" s="45">
        <v>1.8000000000000001E-4</v>
      </c>
      <c r="BL158" s="45">
        <v>1.8000000000000001E-4</v>
      </c>
      <c r="BM158" s="45">
        <v>1.8000000000000001E-4</v>
      </c>
      <c r="BN158" s="45">
        <v>1.8000000000000001E-4</v>
      </c>
      <c r="BO158" s="45">
        <v>1.92E-4</v>
      </c>
      <c r="BP158" s="45">
        <v>1.92E-4</v>
      </c>
      <c r="BQ158" s="45">
        <v>1.92E-4</v>
      </c>
      <c r="BR158" s="45">
        <v>1.92E-4</v>
      </c>
      <c r="BS158" s="45">
        <v>1.92E-4</v>
      </c>
      <c r="BT158" s="45">
        <v>2.03E-4</v>
      </c>
      <c r="BU158" s="45">
        <v>2.03E-4</v>
      </c>
      <c r="BV158" s="45">
        <v>2.03E-4</v>
      </c>
      <c r="BW158" s="45">
        <v>2.03E-4</v>
      </c>
      <c r="BX158" s="45">
        <v>2.03E-4</v>
      </c>
      <c r="BY158" s="45">
        <v>2.2100000000000001E-4</v>
      </c>
      <c r="BZ158" s="45">
        <v>2.2100000000000001E-4</v>
      </c>
      <c r="CA158" s="45">
        <v>2.2100000000000001E-4</v>
      </c>
      <c r="CB158" s="45">
        <v>2.2100000000000001E-4</v>
      </c>
      <c r="CC158" s="45">
        <v>2.2100000000000001E-4</v>
      </c>
      <c r="CD158" s="45">
        <v>2.2100000000000001E-4</v>
      </c>
      <c r="CE158" s="45">
        <v>2.2100000000000001E-4</v>
      </c>
      <c r="CF158" s="45">
        <v>2.2100000000000001E-4</v>
      </c>
      <c r="CG158" s="45">
        <v>2.2100000000000001E-4</v>
      </c>
      <c r="CH158" s="45">
        <v>2.2100000000000001E-4</v>
      </c>
      <c r="CI158" s="45">
        <v>2.2100000000000001E-4</v>
      </c>
      <c r="CJ158" s="45">
        <v>2.2100000000000001E-4</v>
      </c>
      <c r="CK158" s="45">
        <v>2.2100000000000001E-4</v>
      </c>
      <c r="CL158" s="45">
        <v>2.2100000000000001E-4</v>
      </c>
      <c r="CM158" s="45">
        <v>2.2100000000000001E-4</v>
      </c>
      <c r="CN158" s="45">
        <v>2.2100000000000001E-4</v>
      </c>
      <c r="CO158" s="45">
        <v>2.2100000000000001E-4</v>
      </c>
      <c r="CP158" s="45">
        <v>2.2100000000000001E-4</v>
      </c>
      <c r="CQ158" s="45">
        <v>2.2100000000000001E-4</v>
      </c>
      <c r="CR158" s="45">
        <v>2.2100000000000001E-4</v>
      </c>
      <c r="CS158" s="45">
        <v>2.2100000000000001E-4</v>
      </c>
      <c r="CT158" s="45">
        <v>2.2100000000000001E-4</v>
      </c>
      <c r="CU158" s="45">
        <v>2.2100000000000001E-4</v>
      </c>
      <c r="CV158" s="45">
        <v>2.2100000000000001E-4</v>
      </c>
      <c r="CW158" s="45">
        <v>2.2100000000000001E-4</v>
      </c>
      <c r="CX158" s="45">
        <v>2.2100000000000001E-4</v>
      </c>
    </row>
    <row r="159" spans="1:102" ht="14.25" customHeight="1" x14ac:dyDescent="0.3">
      <c r="A159" s="45" t="s">
        <v>436</v>
      </c>
      <c r="B159" s="45">
        <v>0</v>
      </c>
      <c r="C159" s="45">
        <v>0</v>
      </c>
      <c r="D159" s="45">
        <v>0</v>
      </c>
      <c r="E159" s="45">
        <v>0</v>
      </c>
      <c r="F159" s="45">
        <v>0</v>
      </c>
      <c r="G159" s="45">
        <v>0</v>
      </c>
      <c r="H159" s="45">
        <v>0</v>
      </c>
      <c r="I159" s="45">
        <v>0</v>
      </c>
      <c r="J159" s="45">
        <v>0</v>
      </c>
      <c r="K159" s="45">
        <v>0</v>
      </c>
      <c r="L159" s="45">
        <v>0</v>
      </c>
      <c r="M159" s="45">
        <v>0</v>
      </c>
      <c r="N159" s="45">
        <v>0</v>
      </c>
      <c r="O159" s="45">
        <v>0</v>
      </c>
      <c r="P159" s="45">
        <v>0</v>
      </c>
      <c r="Q159" s="45">
        <v>9.0000000000000002E-6</v>
      </c>
      <c r="R159" s="45">
        <v>9.0000000000000002E-6</v>
      </c>
      <c r="S159" s="45">
        <v>9.0000000000000002E-6</v>
      </c>
      <c r="T159" s="45">
        <v>9.0000000000000002E-6</v>
      </c>
      <c r="U159" s="45">
        <v>9.0000000000000002E-6</v>
      </c>
      <c r="V159" s="45">
        <v>9.0000000000000002E-6</v>
      </c>
      <c r="W159" s="45">
        <v>9.0000000000000002E-6</v>
      </c>
      <c r="X159" s="45">
        <v>9.0000000000000002E-6</v>
      </c>
      <c r="Y159" s="45">
        <v>9.0000000000000002E-6</v>
      </c>
      <c r="Z159" s="45">
        <v>9.0000000000000002E-6</v>
      </c>
      <c r="AA159" s="45">
        <v>9.0000000000000002E-6</v>
      </c>
      <c r="AB159" s="45">
        <v>9.0000000000000002E-6</v>
      </c>
      <c r="AC159" s="45">
        <v>9.0000000000000002E-6</v>
      </c>
      <c r="AD159" s="45">
        <v>9.0000000000000002E-6</v>
      </c>
      <c r="AE159" s="45">
        <v>9.0000000000000002E-6</v>
      </c>
      <c r="AF159" s="45">
        <v>9.0000000000000002E-6</v>
      </c>
      <c r="AG159" s="45">
        <v>9.0000000000000002E-6</v>
      </c>
      <c r="AH159" s="45">
        <v>9.0000000000000002E-6</v>
      </c>
      <c r="AI159" s="45">
        <v>9.0000000000000002E-6</v>
      </c>
      <c r="AJ159" s="45">
        <v>9.0000000000000002E-6</v>
      </c>
      <c r="AK159" s="45">
        <v>9.0000000000000002E-6</v>
      </c>
      <c r="AL159" s="45">
        <v>9.0000000000000002E-6</v>
      </c>
      <c r="AM159" s="45">
        <v>9.0000000000000002E-6</v>
      </c>
      <c r="AN159" s="45">
        <v>9.0000000000000002E-6</v>
      </c>
      <c r="AO159" s="45">
        <v>9.0000000000000002E-6</v>
      </c>
      <c r="AP159" s="45">
        <v>2.8E-5</v>
      </c>
      <c r="AQ159" s="45">
        <v>2.8E-5</v>
      </c>
      <c r="AR159" s="45">
        <v>2.8E-5</v>
      </c>
      <c r="AS159" s="45">
        <v>2.8E-5</v>
      </c>
      <c r="AT159" s="45">
        <v>2.8E-5</v>
      </c>
      <c r="AU159" s="45">
        <v>5.3000000000000001E-5</v>
      </c>
      <c r="AV159" s="45">
        <v>5.3000000000000001E-5</v>
      </c>
      <c r="AW159" s="45">
        <v>5.3000000000000001E-5</v>
      </c>
      <c r="AX159" s="45">
        <v>5.3000000000000001E-5</v>
      </c>
      <c r="AY159" s="45">
        <v>5.3000000000000001E-5</v>
      </c>
      <c r="AZ159" s="45">
        <v>7.7999999999999999E-5</v>
      </c>
      <c r="BA159" s="45">
        <v>7.7999999999999999E-5</v>
      </c>
      <c r="BB159" s="45">
        <v>7.7999999999999999E-5</v>
      </c>
      <c r="BC159" s="45">
        <v>7.7999999999999999E-5</v>
      </c>
      <c r="BD159" s="45">
        <v>7.7999999999999999E-5</v>
      </c>
      <c r="BE159" s="45">
        <v>9.2999999999999997E-5</v>
      </c>
      <c r="BF159" s="45">
        <v>9.2999999999999997E-5</v>
      </c>
      <c r="BG159" s="45">
        <v>9.2999999999999997E-5</v>
      </c>
      <c r="BH159" s="45">
        <v>9.2999999999999997E-5</v>
      </c>
      <c r="BI159" s="45">
        <v>9.2999999999999997E-5</v>
      </c>
      <c r="BJ159" s="45">
        <v>1.05E-4</v>
      </c>
      <c r="BK159" s="45">
        <v>1.05E-4</v>
      </c>
      <c r="BL159" s="45">
        <v>1.05E-4</v>
      </c>
      <c r="BM159" s="45">
        <v>1.05E-4</v>
      </c>
      <c r="BN159" s="45">
        <v>1.05E-4</v>
      </c>
      <c r="BO159" s="45">
        <v>9.6000000000000002E-5</v>
      </c>
      <c r="BP159" s="45">
        <v>9.6000000000000002E-5</v>
      </c>
      <c r="BQ159" s="45">
        <v>9.6000000000000002E-5</v>
      </c>
      <c r="BR159" s="45">
        <v>9.6000000000000002E-5</v>
      </c>
      <c r="BS159" s="45">
        <v>9.6000000000000002E-5</v>
      </c>
      <c r="BT159" s="45">
        <v>1.25E-4</v>
      </c>
      <c r="BU159" s="45">
        <v>1.25E-4</v>
      </c>
      <c r="BV159" s="45">
        <v>1.25E-4</v>
      </c>
      <c r="BW159" s="45">
        <v>1.25E-4</v>
      </c>
      <c r="BX159" s="45">
        <v>1.25E-4</v>
      </c>
      <c r="BY159" s="45">
        <v>2.1900000000000001E-4</v>
      </c>
      <c r="BZ159" s="45">
        <v>2.1900000000000001E-4</v>
      </c>
      <c r="CA159" s="45">
        <v>2.1900000000000001E-4</v>
      </c>
      <c r="CB159" s="45">
        <v>2.1900000000000001E-4</v>
      </c>
      <c r="CC159" s="45">
        <v>2.1900000000000001E-4</v>
      </c>
      <c r="CD159" s="45">
        <v>2.1900000000000001E-4</v>
      </c>
      <c r="CE159" s="45">
        <v>2.1900000000000001E-4</v>
      </c>
      <c r="CF159" s="45">
        <v>2.1900000000000001E-4</v>
      </c>
      <c r="CG159" s="45">
        <v>2.1900000000000001E-4</v>
      </c>
      <c r="CH159" s="45">
        <v>2.1900000000000001E-4</v>
      </c>
      <c r="CI159" s="45">
        <v>2.1900000000000001E-4</v>
      </c>
      <c r="CJ159" s="45">
        <v>2.1900000000000001E-4</v>
      </c>
      <c r="CK159" s="45">
        <v>2.1900000000000001E-4</v>
      </c>
      <c r="CL159" s="45">
        <v>2.1900000000000001E-4</v>
      </c>
      <c r="CM159" s="45">
        <v>2.1900000000000001E-4</v>
      </c>
      <c r="CN159" s="45">
        <v>2.1900000000000001E-4</v>
      </c>
      <c r="CO159" s="45">
        <v>2.1900000000000001E-4</v>
      </c>
      <c r="CP159" s="45">
        <v>2.1900000000000001E-4</v>
      </c>
      <c r="CQ159" s="45">
        <v>2.1900000000000001E-4</v>
      </c>
      <c r="CR159" s="45">
        <v>2.1900000000000001E-4</v>
      </c>
      <c r="CS159" s="45">
        <v>2.1900000000000001E-4</v>
      </c>
      <c r="CT159" s="45">
        <v>2.1900000000000001E-4</v>
      </c>
      <c r="CU159" s="45">
        <v>2.1900000000000001E-4</v>
      </c>
      <c r="CV159" s="45">
        <v>2.1900000000000001E-4</v>
      </c>
      <c r="CW159" s="45">
        <v>2.1900000000000001E-4</v>
      </c>
      <c r="CX159" s="45">
        <v>2.1900000000000001E-4</v>
      </c>
    </row>
    <row r="160" spans="1:102" ht="14.25" customHeight="1" x14ac:dyDescent="0.3">
      <c r="A160" s="45" t="s">
        <v>438</v>
      </c>
      <c r="B160" s="45">
        <v>0</v>
      </c>
      <c r="C160" s="45">
        <v>0</v>
      </c>
      <c r="D160" s="45">
        <v>0</v>
      </c>
      <c r="E160" s="45">
        <v>0</v>
      </c>
      <c r="F160" s="45">
        <v>0</v>
      </c>
      <c r="G160" s="45">
        <v>0</v>
      </c>
      <c r="H160" s="45">
        <v>0</v>
      </c>
      <c r="I160" s="45">
        <v>0</v>
      </c>
      <c r="J160" s="45">
        <v>0</v>
      </c>
      <c r="K160" s="45">
        <v>0</v>
      </c>
      <c r="L160" s="45">
        <v>0</v>
      </c>
      <c r="M160" s="45">
        <v>0</v>
      </c>
      <c r="N160" s="45">
        <v>0</v>
      </c>
      <c r="O160" s="45">
        <v>0</v>
      </c>
      <c r="P160" s="45">
        <v>0</v>
      </c>
      <c r="Q160" s="45">
        <v>4.5000000000000003E-5</v>
      </c>
      <c r="R160" s="45">
        <v>4.5000000000000003E-5</v>
      </c>
      <c r="S160" s="45">
        <v>4.5000000000000003E-5</v>
      </c>
      <c r="T160" s="45">
        <v>4.5000000000000003E-5</v>
      </c>
      <c r="U160" s="45">
        <v>4.5000000000000003E-5</v>
      </c>
      <c r="V160" s="45">
        <v>4.5000000000000003E-5</v>
      </c>
      <c r="W160" s="45">
        <v>4.5000000000000003E-5</v>
      </c>
      <c r="X160" s="45">
        <v>4.5000000000000003E-5</v>
      </c>
      <c r="Y160" s="45">
        <v>4.5000000000000003E-5</v>
      </c>
      <c r="Z160" s="45">
        <v>4.5000000000000003E-5</v>
      </c>
      <c r="AA160" s="45">
        <v>4.5000000000000003E-5</v>
      </c>
      <c r="AB160" s="45">
        <v>4.5000000000000003E-5</v>
      </c>
      <c r="AC160" s="45">
        <v>4.5000000000000003E-5</v>
      </c>
      <c r="AD160" s="45">
        <v>4.5000000000000003E-5</v>
      </c>
      <c r="AE160" s="45">
        <v>4.5000000000000003E-5</v>
      </c>
      <c r="AF160" s="45">
        <v>4.5000000000000003E-5</v>
      </c>
      <c r="AG160" s="45">
        <v>4.5000000000000003E-5</v>
      </c>
      <c r="AH160" s="45">
        <v>4.5000000000000003E-5</v>
      </c>
      <c r="AI160" s="45">
        <v>4.5000000000000003E-5</v>
      </c>
      <c r="AJ160" s="45">
        <v>4.5000000000000003E-5</v>
      </c>
      <c r="AK160" s="45">
        <v>4.5000000000000003E-5</v>
      </c>
      <c r="AL160" s="45">
        <v>4.5000000000000003E-5</v>
      </c>
      <c r="AM160" s="45">
        <v>4.5000000000000003E-5</v>
      </c>
      <c r="AN160" s="45">
        <v>4.5000000000000003E-5</v>
      </c>
      <c r="AO160" s="45">
        <v>4.5000000000000003E-5</v>
      </c>
      <c r="AP160" s="45">
        <v>2.9799999999999998E-4</v>
      </c>
      <c r="AQ160" s="45">
        <v>2.9799999999999998E-4</v>
      </c>
      <c r="AR160" s="45">
        <v>2.9799999999999998E-4</v>
      </c>
      <c r="AS160" s="45">
        <v>2.9799999999999998E-4</v>
      </c>
      <c r="AT160" s="45">
        <v>2.9799999999999998E-4</v>
      </c>
      <c r="AU160" s="45">
        <v>3.7599999999999998E-4</v>
      </c>
      <c r="AV160" s="45">
        <v>3.7599999999999998E-4</v>
      </c>
      <c r="AW160" s="45">
        <v>3.7599999999999998E-4</v>
      </c>
      <c r="AX160" s="45">
        <v>3.7599999999999998E-4</v>
      </c>
      <c r="AY160" s="45">
        <v>3.7599999999999998E-4</v>
      </c>
      <c r="AZ160" s="45">
        <v>4.6500000000000003E-4</v>
      </c>
      <c r="BA160" s="45">
        <v>4.6500000000000003E-4</v>
      </c>
      <c r="BB160" s="45">
        <v>4.6500000000000003E-4</v>
      </c>
      <c r="BC160" s="45">
        <v>4.6500000000000003E-4</v>
      </c>
      <c r="BD160" s="45">
        <v>4.6500000000000003E-4</v>
      </c>
      <c r="BE160" s="45">
        <v>2.9700000000000001E-4</v>
      </c>
      <c r="BF160" s="45">
        <v>2.9700000000000001E-4</v>
      </c>
      <c r="BG160" s="45">
        <v>2.9700000000000001E-4</v>
      </c>
      <c r="BH160" s="45">
        <v>2.9700000000000001E-4</v>
      </c>
      <c r="BI160" s="45">
        <v>2.9700000000000001E-4</v>
      </c>
      <c r="BJ160" s="45">
        <v>1.098E-3</v>
      </c>
      <c r="BK160" s="45">
        <v>1.098E-3</v>
      </c>
      <c r="BL160" s="45">
        <v>1.098E-3</v>
      </c>
      <c r="BM160" s="45">
        <v>1.098E-3</v>
      </c>
      <c r="BN160" s="45">
        <v>1.098E-3</v>
      </c>
      <c r="BO160" s="45">
        <v>7.0600000000000003E-4</v>
      </c>
      <c r="BP160" s="45">
        <v>7.0600000000000003E-4</v>
      </c>
      <c r="BQ160" s="45">
        <v>7.0600000000000003E-4</v>
      </c>
      <c r="BR160" s="45">
        <v>7.0600000000000003E-4</v>
      </c>
      <c r="BS160" s="45">
        <v>7.0600000000000003E-4</v>
      </c>
      <c r="BT160" s="45">
        <v>3.8299999999999999E-4</v>
      </c>
      <c r="BU160" s="45">
        <v>3.8299999999999999E-4</v>
      </c>
      <c r="BV160" s="45">
        <v>3.8299999999999999E-4</v>
      </c>
      <c r="BW160" s="45">
        <v>3.8299999999999999E-4</v>
      </c>
      <c r="BX160" s="45">
        <v>3.8299999999999999E-4</v>
      </c>
      <c r="BY160" s="45">
        <v>7.3200000000000001E-4</v>
      </c>
      <c r="BZ160" s="45">
        <v>7.3200000000000001E-4</v>
      </c>
      <c r="CA160" s="45">
        <v>7.3200000000000001E-4</v>
      </c>
      <c r="CB160" s="45">
        <v>7.3200000000000001E-4</v>
      </c>
      <c r="CC160" s="45">
        <v>7.3200000000000001E-4</v>
      </c>
      <c r="CD160" s="45">
        <v>7.3200000000000001E-4</v>
      </c>
      <c r="CE160" s="45">
        <v>7.3200000000000001E-4</v>
      </c>
      <c r="CF160" s="45">
        <v>7.3200000000000001E-4</v>
      </c>
      <c r="CG160" s="45">
        <v>7.3200000000000001E-4</v>
      </c>
      <c r="CH160" s="45">
        <v>7.3200000000000001E-4</v>
      </c>
      <c r="CI160" s="45">
        <v>7.3200000000000001E-4</v>
      </c>
      <c r="CJ160" s="45">
        <v>7.3200000000000001E-4</v>
      </c>
      <c r="CK160" s="45">
        <v>7.3200000000000001E-4</v>
      </c>
      <c r="CL160" s="45">
        <v>7.3200000000000001E-4</v>
      </c>
      <c r="CM160" s="45">
        <v>7.3200000000000001E-4</v>
      </c>
      <c r="CN160" s="45">
        <v>7.3200000000000001E-4</v>
      </c>
      <c r="CO160" s="45">
        <v>7.3200000000000001E-4</v>
      </c>
      <c r="CP160" s="45">
        <v>7.3200000000000001E-4</v>
      </c>
      <c r="CQ160" s="45">
        <v>7.3200000000000001E-4</v>
      </c>
      <c r="CR160" s="45">
        <v>7.3200000000000001E-4</v>
      </c>
      <c r="CS160" s="45">
        <v>7.3200000000000001E-4</v>
      </c>
      <c r="CT160" s="45">
        <v>7.3200000000000001E-4</v>
      </c>
      <c r="CU160" s="45">
        <v>7.3200000000000001E-4</v>
      </c>
      <c r="CV160" s="45">
        <v>7.3200000000000001E-4</v>
      </c>
      <c r="CW160" s="45">
        <v>7.3200000000000001E-4</v>
      </c>
      <c r="CX160" s="45">
        <v>7.3200000000000001E-4</v>
      </c>
    </row>
    <row r="161" spans="1:102" ht="14.25" customHeight="1" x14ac:dyDescent="0.3">
      <c r="A161" s="45" t="s">
        <v>440</v>
      </c>
      <c r="B161" s="45">
        <v>0</v>
      </c>
      <c r="C161" s="45">
        <v>0</v>
      </c>
      <c r="D161" s="45">
        <v>0</v>
      </c>
      <c r="E161" s="45">
        <v>0</v>
      </c>
      <c r="F161" s="45">
        <v>0</v>
      </c>
      <c r="G161" s="45">
        <v>0</v>
      </c>
      <c r="H161" s="45">
        <v>0</v>
      </c>
      <c r="I161" s="45">
        <v>0</v>
      </c>
      <c r="J161" s="45">
        <v>0</v>
      </c>
      <c r="K161" s="45">
        <v>0</v>
      </c>
      <c r="L161" s="45">
        <v>0</v>
      </c>
      <c r="M161" s="45">
        <v>0</v>
      </c>
      <c r="N161" s="45">
        <v>0</v>
      </c>
      <c r="O161" s="45">
        <v>0</v>
      </c>
      <c r="P161" s="45">
        <v>0</v>
      </c>
      <c r="Q161" s="45">
        <v>3.4999999999999997E-5</v>
      </c>
      <c r="R161" s="45">
        <v>3.4999999999999997E-5</v>
      </c>
      <c r="S161" s="45">
        <v>3.4999999999999997E-5</v>
      </c>
      <c r="T161" s="45">
        <v>3.4999999999999997E-5</v>
      </c>
      <c r="U161" s="45">
        <v>3.4999999999999997E-5</v>
      </c>
      <c r="V161" s="45">
        <v>3.4999999999999997E-5</v>
      </c>
      <c r="W161" s="45">
        <v>3.4999999999999997E-5</v>
      </c>
      <c r="X161" s="45">
        <v>3.4999999999999997E-5</v>
      </c>
      <c r="Y161" s="45">
        <v>3.4999999999999997E-5</v>
      </c>
      <c r="Z161" s="45">
        <v>3.4999999999999997E-5</v>
      </c>
      <c r="AA161" s="45">
        <v>3.4999999999999997E-5</v>
      </c>
      <c r="AB161" s="45">
        <v>3.4999999999999997E-5</v>
      </c>
      <c r="AC161" s="45">
        <v>3.4999999999999997E-5</v>
      </c>
      <c r="AD161" s="45">
        <v>3.4999999999999997E-5</v>
      </c>
      <c r="AE161" s="45">
        <v>3.4999999999999997E-5</v>
      </c>
      <c r="AF161" s="45">
        <v>3.4999999999999997E-5</v>
      </c>
      <c r="AG161" s="45">
        <v>3.4999999999999997E-5</v>
      </c>
      <c r="AH161" s="45">
        <v>3.4999999999999997E-5</v>
      </c>
      <c r="AI161" s="45">
        <v>3.4999999999999997E-5</v>
      </c>
      <c r="AJ161" s="45">
        <v>3.4999999999999997E-5</v>
      </c>
      <c r="AK161" s="45">
        <v>3.4999999999999997E-5</v>
      </c>
      <c r="AL161" s="45">
        <v>3.4999999999999997E-5</v>
      </c>
      <c r="AM161" s="45">
        <v>3.4999999999999997E-5</v>
      </c>
      <c r="AN161" s="45">
        <v>3.4999999999999997E-5</v>
      </c>
      <c r="AO161" s="45">
        <v>3.4999999999999997E-5</v>
      </c>
      <c r="AP161" s="45">
        <v>2.13E-4</v>
      </c>
      <c r="AQ161" s="45">
        <v>2.13E-4</v>
      </c>
      <c r="AR161" s="45">
        <v>2.13E-4</v>
      </c>
      <c r="AS161" s="45">
        <v>2.13E-4</v>
      </c>
      <c r="AT161" s="45">
        <v>2.13E-4</v>
      </c>
      <c r="AU161" s="45">
        <v>3.4400000000000001E-4</v>
      </c>
      <c r="AV161" s="45">
        <v>3.4400000000000001E-4</v>
      </c>
      <c r="AW161" s="45">
        <v>3.4400000000000001E-4</v>
      </c>
      <c r="AX161" s="45">
        <v>3.4400000000000001E-4</v>
      </c>
      <c r="AY161" s="45">
        <v>3.4400000000000001E-4</v>
      </c>
      <c r="AZ161" s="45">
        <v>5.0500000000000002E-4</v>
      </c>
      <c r="BA161" s="45">
        <v>5.0500000000000002E-4</v>
      </c>
      <c r="BB161" s="45">
        <v>5.0500000000000002E-4</v>
      </c>
      <c r="BC161" s="45">
        <v>5.0500000000000002E-4</v>
      </c>
      <c r="BD161" s="45">
        <v>5.0500000000000002E-4</v>
      </c>
      <c r="BE161" s="45">
        <v>6.7699999999999998E-4</v>
      </c>
      <c r="BF161" s="45">
        <v>6.7699999999999998E-4</v>
      </c>
      <c r="BG161" s="45">
        <v>6.7699999999999998E-4</v>
      </c>
      <c r="BH161" s="45">
        <v>6.7699999999999998E-4</v>
      </c>
      <c r="BI161" s="45">
        <v>6.7699999999999998E-4</v>
      </c>
      <c r="BJ161" s="45">
        <v>8.4400000000000002E-4</v>
      </c>
      <c r="BK161" s="45">
        <v>8.4400000000000002E-4</v>
      </c>
      <c r="BL161" s="45">
        <v>8.4400000000000002E-4</v>
      </c>
      <c r="BM161" s="45">
        <v>8.4400000000000002E-4</v>
      </c>
      <c r="BN161" s="45">
        <v>8.4400000000000002E-4</v>
      </c>
      <c r="BO161" s="45">
        <v>9.6599999999999995E-4</v>
      </c>
      <c r="BP161" s="45">
        <v>9.6599999999999995E-4</v>
      </c>
      <c r="BQ161" s="45">
        <v>9.6599999999999995E-4</v>
      </c>
      <c r="BR161" s="45">
        <v>9.6599999999999995E-4</v>
      </c>
      <c r="BS161" s="45">
        <v>9.6599999999999995E-4</v>
      </c>
      <c r="BT161" s="45">
        <v>1.0039999999999999E-3</v>
      </c>
      <c r="BU161" s="45">
        <v>1.0039999999999999E-3</v>
      </c>
      <c r="BV161" s="45">
        <v>1.0039999999999999E-3</v>
      </c>
      <c r="BW161" s="45">
        <v>1.0039999999999999E-3</v>
      </c>
      <c r="BX161" s="45">
        <v>1.0039999999999999E-3</v>
      </c>
      <c r="BY161" s="45">
        <v>9.7000000000000005E-4</v>
      </c>
      <c r="BZ161" s="45">
        <v>9.7000000000000005E-4</v>
      </c>
      <c r="CA161" s="45">
        <v>9.7000000000000005E-4</v>
      </c>
      <c r="CB161" s="45">
        <v>9.7000000000000005E-4</v>
      </c>
      <c r="CC161" s="45">
        <v>9.7000000000000005E-4</v>
      </c>
      <c r="CD161" s="45">
        <v>9.7000000000000005E-4</v>
      </c>
      <c r="CE161" s="45">
        <v>9.7000000000000005E-4</v>
      </c>
      <c r="CF161" s="45">
        <v>9.7000000000000005E-4</v>
      </c>
      <c r="CG161" s="45">
        <v>9.7000000000000005E-4</v>
      </c>
      <c r="CH161" s="45">
        <v>9.7000000000000005E-4</v>
      </c>
      <c r="CI161" s="45">
        <v>9.7000000000000005E-4</v>
      </c>
      <c r="CJ161" s="45">
        <v>9.7000000000000005E-4</v>
      </c>
      <c r="CK161" s="45">
        <v>9.7000000000000005E-4</v>
      </c>
      <c r="CL161" s="45">
        <v>9.7000000000000005E-4</v>
      </c>
      <c r="CM161" s="45">
        <v>9.7000000000000005E-4</v>
      </c>
      <c r="CN161" s="45">
        <v>9.7000000000000005E-4</v>
      </c>
      <c r="CO161" s="45">
        <v>9.7000000000000005E-4</v>
      </c>
      <c r="CP161" s="45">
        <v>9.7000000000000005E-4</v>
      </c>
      <c r="CQ161" s="45">
        <v>9.7000000000000005E-4</v>
      </c>
      <c r="CR161" s="45">
        <v>9.7000000000000005E-4</v>
      </c>
      <c r="CS161" s="45">
        <v>9.7000000000000005E-4</v>
      </c>
      <c r="CT161" s="45">
        <v>9.7000000000000005E-4</v>
      </c>
      <c r="CU161" s="45">
        <v>9.7000000000000005E-4</v>
      </c>
      <c r="CV161" s="45">
        <v>9.7000000000000005E-4</v>
      </c>
      <c r="CW161" s="45">
        <v>9.7000000000000005E-4</v>
      </c>
      <c r="CX161" s="45">
        <v>9.7000000000000005E-4</v>
      </c>
    </row>
    <row r="162" spans="1:102" ht="14.25" customHeight="1" x14ac:dyDescent="0.3">
      <c r="A162" s="45" t="s">
        <v>442</v>
      </c>
      <c r="B162" s="45">
        <v>0</v>
      </c>
      <c r="C162" s="45">
        <v>0</v>
      </c>
      <c r="D162" s="45">
        <v>0</v>
      </c>
      <c r="E162" s="45">
        <v>0</v>
      </c>
      <c r="F162" s="45">
        <v>0</v>
      </c>
      <c r="G162" s="45">
        <v>0</v>
      </c>
      <c r="H162" s="45">
        <v>0</v>
      </c>
      <c r="I162" s="45">
        <v>0</v>
      </c>
      <c r="J162" s="45">
        <v>0</v>
      </c>
      <c r="K162" s="45">
        <v>0</v>
      </c>
      <c r="L162" s="45">
        <v>0</v>
      </c>
      <c r="M162" s="45">
        <v>0</v>
      </c>
      <c r="N162" s="45">
        <v>0</v>
      </c>
      <c r="O162" s="45">
        <v>0</v>
      </c>
      <c r="P162" s="45">
        <v>0</v>
      </c>
      <c r="Q162" s="45">
        <v>5.7000000000000003E-5</v>
      </c>
      <c r="R162" s="45">
        <v>5.7000000000000003E-5</v>
      </c>
      <c r="S162" s="45">
        <v>5.7000000000000003E-5</v>
      </c>
      <c r="T162" s="45">
        <v>5.7000000000000003E-5</v>
      </c>
      <c r="U162" s="45">
        <v>5.7000000000000003E-5</v>
      </c>
      <c r="V162" s="45">
        <v>5.7000000000000003E-5</v>
      </c>
      <c r="W162" s="45">
        <v>5.7000000000000003E-5</v>
      </c>
      <c r="X162" s="45">
        <v>5.7000000000000003E-5</v>
      </c>
      <c r="Y162" s="45">
        <v>5.7000000000000003E-5</v>
      </c>
      <c r="Z162" s="45">
        <v>5.7000000000000003E-5</v>
      </c>
      <c r="AA162" s="45">
        <v>5.7000000000000003E-5</v>
      </c>
      <c r="AB162" s="45">
        <v>5.7000000000000003E-5</v>
      </c>
      <c r="AC162" s="45">
        <v>5.7000000000000003E-5</v>
      </c>
      <c r="AD162" s="45">
        <v>5.7000000000000003E-5</v>
      </c>
      <c r="AE162" s="45">
        <v>5.7000000000000003E-5</v>
      </c>
      <c r="AF162" s="45">
        <v>5.7000000000000003E-5</v>
      </c>
      <c r="AG162" s="45">
        <v>5.7000000000000003E-5</v>
      </c>
      <c r="AH162" s="45">
        <v>5.7000000000000003E-5</v>
      </c>
      <c r="AI162" s="45">
        <v>5.7000000000000003E-5</v>
      </c>
      <c r="AJ162" s="45">
        <v>5.7000000000000003E-5</v>
      </c>
      <c r="AK162" s="45">
        <v>5.7000000000000003E-5</v>
      </c>
      <c r="AL162" s="45">
        <v>5.7000000000000003E-5</v>
      </c>
      <c r="AM162" s="45">
        <v>5.7000000000000003E-5</v>
      </c>
      <c r="AN162" s="45">
        <v>5.7000000000000003E-5</v>
      </c>
      <c r="AO162" s="45">
        <v>5.7000000000000003E-5</v>
      </c>
      <c r="AP162" s="45">
        <v>2.61E-4</v>
      </c>
      <c r="AQ162" s="45">
        <v>2.61E-4</v>
      </c>
      <c r="AR162" s="45">
        <v>2.61E-4</v>
      </c>
      <c r="AS162" s="45">
        <v>2.61E-4</v>
      </c>
      <c r="AT162" s="45">
        <v>2.61E-4</v>
      </c>
      <c r="AU162" s="45">
        <v>3.4299999999999999E-4</v>
      </c>
      <c r="AV162" s="45">
        <v>3.4299999999999999E-4</v>
      </c>
      <c r="AW162" s="45">
        <v>3.4299999999999999E-4</v>
      </c>
      <c r="AX162" s="45">
        <v>3.4299999999999999E-4</v>
      </c>
      <c r="AY162" s="45">
        <v>3.4299999999999999E-4</v>
      </c>
      <c r="AZ162" s="45">
        <v>4.0299999999999998E-4</v>
      </c>
      <c r="BA162" s="45">
        <v>4.0299999999999998E-4</v>
      </c>
      <c r="BB162" s="45">
        <v>4.0299999999999998E-4</v>
      </c>
      <c r="BC162" s="45">
        <v>4.0299999999999998E-4</v>
      </c>
      <c r="BD162" s="45">
        <v>4.0299999999999998E-4</v>
      </c>
      <c r="BE162" s="45">
        <v>4.6200000000000001E-4</v>
      </c>
      <c r="BF162" s="45">
        <v>4.6200000000000001E-4</v>
      </c>
      <c r="BG162" s="45">
        <v>4.6200000000000001E-4</v>
      </c>
      <c r="BH162" s="45">
        <v>4.6200000000000001E-4</v>
      </c>
      <c r="BI162" s="45">
        <v>4.6200000000000001E-4</v>
      </c>
      <c r="BJ162" s="45">
        <v>5.0500000000000002E-4</v>
      </c>
      <c r="BK162" s="45">
        <v>5.0500000000000002E-4</v>
      </c>
      <c r="BL162" s="45">
        <v>5.0500000000000002E-4</v>
      </c>
      <c r="BM162" s="45">
        <v>5.0500000000000002E-4</v>
      </c>
      <c r="BN162" s="45">
        <v>5.0500000000000002E-4</v>
      </c>
      <c r="BO162" s="45">
        <v>6.6399999999999999E-4</v>
      </c>
      <c r="BP162" s="45">
        <v>6.6399999999999999E-4</v>
      </c>
      <c r="BQ162" s="45">
        <v>6.6399999999999999E-4</v>
      </c>
      <c r="BR162" s="45">
        <v>6.6399999999999999E-4</v>
      </c>
      <c r="BS162" s="45">
        <v>6.6399999999999999E-4</v>
      </c>
      <c r="BT162" s="45">
        <v>9.2500000000000004E-4</v>
      </c>
      <c r="BU162" s="45">
        <v>9.2500000000000004E-4</v>
      </c>
      <c r="BV162" s="45">
        <v>9.2500000000000004E-4</v>
      </c>
      <c r="BW162" s="45">
        <v>9.2500000000000004E-4</v>
      </c>
      <c r="BX162" s="45">
        <v>9.2500000000000004E-4</v>
      </c>
      <c r="BY162" s="45">
        <v>1.2899999999999999E-3</v>
      </c>
      <c r="BZ162" s="45">
        <v>1.2899999999999999E-3</v>
      </c>
      <c r="CA162" s="45">
        <v>1.2899999999999999E-3</v>
      </c>
      <c r="CB162" s="45">
        <v>1.2899999999999999E-3</v>
      </c>
      <c r="CC162" s="45">
        <v>1.2899999999999999E-3</v>
      </c>
      <c r="CD162" s="45">
        <v>1.2899999999999999E-3</v>
      </c>
      <c r="CE162" s="45">
        <v>1.2899999999999999E-3</v>
      </c>
      <c r="CF162" s="45">
        <v>1.2899999999999999E-3</v>
      </c>
      <c r="CG162" s="45">
        <v>1.2899999999999999E-3</v>
      </c>
      <c r="CH162" s="45">
        <v>1.2899999999999999E-3</v>
      </c>
      <c r="CI162" s="45">
        <v>1.2899999999999999E-3</v>
      </c>
      <c r="CJ162" s="45">
        <v>1.2899999999999999E-3</v>
      </c>
      <c r="CK162" s="45">
        <v>1.2899999999999999E-3</v>
      </c>
      <c r="CL162" s="45">
        <v>1.2899999999999999E-3</v>
      </c>
      <c r="CM162" s="45">
        <v>1.2899999999999999E-3</v>
      </c>
      <c r="CN162" s="45">
        <v>1.2899999999999999E-3</v>
      </c>
      <c r="CO162" s="45">
        <v>1.2899999999999999E-3</v>
      </c>
      <c r="CP162" s="45">
        <v>1.2899999999999999E-3</v>
      </c>
      <c r="CQ162" s="45">
        <v>1.2899999999999999E-3</v>
      </c>
      <c r="CR162" s="45">
        <v>1.2899999999999999E-3</v>
      </c>
      <c r="CS162" s="45">
        <v>1.2899999999999999E-3</v>
      </c>
      <c r="CT162" s="45">
        <v>1.2899999999999999E-3</v>
      </c>
      <c r="CU162" s="45">
        <v>1.2899999999999999E-3</v>
      </c>
      <c r="CV162" s="45">
        <v>1.2899999999999999E-3</v>
      </c>
      <c r="CW162" s="45">
        <v>1.2899999999999999E-3</v>
      </c>
      <c r="CX162" s="45">
        <v>1.2899999999999999E-3</v>
      </c>
    </row>
    <row r="163" spans="1:102" ht="14.25" customHeight="1" x14ac:dyDescent="0.3">
      <c r="A163" s="45" t="s">
        <v>444</v>
      </c>
      <c r="B163" s="45">
        <v>0</v>
      </c>
      <c r="C163" s="45">
        <v>0</v>
      </c>
      <c r="D163" s="45">
        <v>0</v>
      </c>
      <c r="E163" s="45">
        <v>0</v>
      </c>
      <c r="F163" s="45">
        <v>0</v>
      </c>
      <c r="G163" s="45">
        <v>0</v>
      </c>
      <c r="H163" s="45">
        <v>0</v>
      </c>
      <c r="I163" s="45">
        <v>0</v>
      </c>
      <c r="J163" s="45">
        <v>0</v>
      </c>
      <c r="K163" s="45">
        <v>0</v>
      </c>
      <c r="L163" s="45">
        <v>0</v>
      </c>
      <c r="M163" s="45">
        <v>0</v>
      </c>
      <c r="N163" s="45">
        <v>0</v>
      </c>
      <c r="O163" s="45">
        <v>0</v>
      </c>
      <c r="P163" s="45">
        <v>0</v>
      </c>
      <c r="Q163" s="45">
        <v>7.9999999999999996E-6</v>
      </c>
      <c r="R163" s="45">
        <v>7.9999999999999996E-6</v>
      </c>
      <c r="S163" s="45">
        <v>7.9999999999999996E-6</v>
      </c>
      <c r="T163" s="45">
        <v>7.9999999999999996E-6</v>
      </c>
      <c r="U163" s="45">
        <v>7.9999999999999996E-6</v>
      </c>
      <c r="V163" s="45">
        <v>7.9999999999999996E-6</v>
      </c>
      <c r="W163" s="45">
        <v>7.9999999999999996E-6</v>
      </c>
      <c r="X163" s="45">
        <v>7.9999999999999996E-6</v>
      </c>
      <c r="Y163" s="45">
        <v>7.9999999999999996E-6</v>
      </c>
      <c r="Z163" s="45">
        <v>7.9999999999999996E-6</v>
      </c>
      <c r="AA163" s="45">
        <v>7.9999999999999996E-6</v>
      </c>
      <c r="AB163" s="45">
        <v>7.9999999999999996E-6</v>
      </c>
      <c r="AC163" s="45">
        <v>7.9999999999999996E-6</v>
      </c>
      <c r="AD163" s="45">
        <v>7.9999999999999996E-6</v>
      </c>
      <c r="AE163" s="45">
        <v>7.9999999999999996E-6</v>
      </c>
      <c r="AF163" s="45">
        <v>7.9999999999999996E-6</v>
      </c>
      <c r="AG163" s="45">
        <v>7.9999999999999996E-6</v>
      </c>
      <c r="AH163" s="45">
        <v>7.9999999999999996E-6</v>
      </c>
      <c r="AI163" s="45">
        <v>7.9999999999999996E-6</v>
      </c>
      <c r="AJ163" s="45">
        <v>7.9999999999999996E-6</v>
      </c>
      <c r="AK163" s="45">
        <v>7.9999999999999996E-6</v>
      </c>
      <c r="AL163" s="45">
        <v>7.9999999999999996E-6</v>
      </c>
      <c r="AM163" s="45">
        <v>7.9999999999999996E-6</v>
      </c>
      <c r="AN163" s="45">
        <v>7.9999999999999996E-6</v>
      </c>
      <c r="AO163" s="45">
        <v>7.9999999999999996E-6</v>
      </c>
      <c r="AP163" s="45">
        <v>3.6000000000000001E-5</v>
      </c>
      <c r="AQ163" s="45">
        <v>3.6000000000000001E-5</v>
      </c>
      <c r="AR163" s="45">
        <v>3.6000000000000001E-5</v>
      </c>
      <c r="AS163" s="45">
        <v>3.6000000000000001E-5</v>
      </c>
      <c r="AT163" s="45">
        <v>3.6000000000000001E-5</v>
      </c>
      <c r="AU163" s="45">
        <v>4.6999999999999997E-5</v>
      </c>
      <c r="AV163" s="45">
        <v>4.6999999999999997E-5</v>
      </c>
      <c r="AW163" s="45">
        <v>4.6999999999999997E-5</v>
      </c>
      <c r="AX163" s="45">
        <v>4.6999999999999997E-5</v>
      </c>
      <c r="AY163" s="45">
        <v>4.6999999999999997E-5</v>
      </c>
      <c r="AZ163" s="45">
        <v>5.7000000000000003E-5</v>
      </c>
      <c r="BA163" s="45">
        <v>5.7000000000000003E-5</v>
      </c>
      <c r="BB163" s="45">
        <v>5.7000000000000003E-5</v>
      </c>
      <c r="BC163" s="45">
        <v>5.7000000000000003E-5</v>
      </c>
      <c r="BD163" s="45">
        <v>5.7000000000000003E-5</v>
      </c>
      <c r="BE163" s="45">
        <v>5.8999999999999998E-5</v>
      </c>
      <c r="BF163" s="45">
        <v>5.8999999999999998E-5</v>
      </c>
      <c r="BG163" s="45">
        <v>5.8999999999999998E-5</v>
      </c>
      <c r="BH163" s="45">
        <v>5.8999999999999998E-5</v>
      </c>
      <c r="BI163" s="45">
        <v>5.8999999999999998E-5</v>
      </c>
      <c r="BJ163" s="45">
        <v>6.0000000000000002E-5</v>
      </c>
      <c r="BK163" s="45">
        <v>6.0000000000000002E-5</v>
      </c>
      <c r="BL163" s="45">
        <v>6.0000000000000002E-5</v>
      </c>
      <c r="BM163" s="45">
        <v>6.0000000000000002E-5</v>
      </c>
      <c r="BN163" s="45">
        <v>6.0000000000000002E-5</v>
      </c>
      <c r="BO163" s="45">
        <v>6.2000000000000003E-5</v>
      </c>
      <c r="BP163" s="45">
        <v>6.2000000000000003E-5</v>
      </c>
      <c r="BQ163" s="45">
        <v>6.2000000000000003E-5</v>
      </c>
      <c r="BR163" s="45">
        <v>6.2000000000000003E-5</v>
      </c>
      <c r="BS163" s="45">
        <v>6.2000000000000003E-5</v>
      </c>
      <c r="BT163" s="45">
        <v>7.1000000000000005E-5</v>
      </c>
      <c r="BU163" s="45">
        <v>7.1000000000000005E-5</v>
      </c>
      <c r="BV163" s="45">
        <v>7.1000000000000005E-5</v>
      </c>
      <c r="BW163" s="45">
        <v>7.1000000000000005E-5</v>
      </c>
      <c r="BX163" s="45">
        <v>7.1000000000000005E-5</v>
      </c>
      <c r="BY163" s="45">
        <v>9.7E-5</v>
      </c>
      <c r="BZ163" s="45">
        <v>9.7E-5</v>
      </c>
      <c r="CA163" s="45">
        <v>9.7E-5</v>
      </c>
      <c r="CB163" s="45">
        <v>9.7E-5</v>
      </c>
      <c r="CC163" s="45">
        <v>9.7E-5</v>
      </c>
      <c r="CD163" s="45">
        <v>9.7E-5</v>
      </c>
      <c r="CE163" s="45">
        <v>9.7E-5</v>
      </c>
      <c r="CF163" s="45">
        <v>9.7E-5</v>
      </c>
      <c r="CG163" s="45">
        <v>9.7E-5</v>
      </c>
      <c r="CH163" s="45">
        <v>9.7E-5</v>
      </c>
      <c r="CI163" s="45">
        <v>9.7E-5</v>
      </c>
      <c r="CJ163" s="45">
        <v>9.7E-5</v>
      </c>
      <c r="CK163" s="45">
        <v>9.7E-5</v>
      </c>
      <c r="CL163" s="45">
        <v>9.7E-5</v>
      </c>
      <c r="CM163" s="45">
        <v>9.7E-5</v>
      </c>
      <c r="CN163" s="45">
        <v>9.7E-5</v>
      </c>
      <c r="CO163" s="45">
        <v>9.7E-5</v>
      </c>
      <c r="CP163" s="45">
        <v>9.7E-5</v>
      </c>
      <c r="CQ163" s="45">
        <v>9.7E-5</v>
      </c>
      <c r="CR163" s="45">
        <v>9.7E-5</v>
      </c>
      <c r="CS163" s="45">
        <v>9.7E-5</v>
      </c>
      <c r="CT163" s="45">
        <v>9.7E-5</v>
      </c>
      <c r="CU163" s="45">
        <v>9.7E-5</v>
      </c>
      <c r="CV163" s="45">
        <v>9.7E-5</v>
      </c>
      <c r="CW163" s="45">
        <v>9.7E-5</v>
      </c>
      <c r="CX163" s="45">
        <v>9.7E-5</v>
      </c>
    </row>
    <row r="164" spans="1:102" ht="14.25" customHeight="1" x14ac:dyDescent="0.3">
      <c r="A164" s="45" t="s">
        <v>446</v>
      </c>
      <c r="B164" s="45">
        <v>0</v>
      </c>
      <c r="C164" s="45">
        <v>0</v>
      </c>
      <c r="D164" s="45">
        <v>0</v>
      </c>
      <c r="E164" s="45">
        <v>0</v>
      </c>
      <c r="F164" s="45">
        <v>0</v>
      </c>
      <c r="G164" s="45">
        <v>0</v>
      </c>
      <c r="H164" s="45">
        <v>0</v>
      </c>
      <c r="I164" s="45">
        <v>0</v>
      </c>
      <c r="J164" s="45">
        <v>0</v>
      </c>
      <c r="K164" s="45">
        <v>0</v>
      </c>
      <c r="L164" s="45">
        <v>0</v>
      </c>
      <c r="M164" s="45">
        <v>0</v>
      </c>
      <c r="N164" s="45">
        <v>0</v>
      </c>
      <c r="O164" s="45">
        <v>0</v>
      </c>
      <c r="P164" s="45">
        <v>0</v>
      </c>
      <c r="Q164" s="45">
        <v>3.0000000000000001E-6</v>
      </c>
      <c r="R164" s="45">
        <v>3.0000000000000001E-6</v>
      </c>
      <c r="S164" s="45">
        <v>3.0000000000000001E-6</v>
      </c>
      <c r="T164" s="45">
        <v>3.0000000000000001E-6</v>
      </c>
      <c r="U164" s="45">
        <v>3.0000000000000001E-6</v>
      </c>
      <c r="V164" s="45">
        <v>3.0000000000000001E-6</v>
      </c>
      <c r="W164" s="45">
        <v>3.0000000000000001E-6</v>
      </c>
      <c r="X164" s="45">
        <v>3.0000000000000001E-6</v>
      </c>
      <c r="Y164" s="45">
        <v>3.0000000000000001E-6</v>
      </c>
      <c r="Z164" s="45">
        <v>3.0000000000000001E-6</v>
      </c>
      <c r="AA164" s="45">
        <v>3.0000000000000001E-6</v>
      </c>
      <c r="AB164" s="45">
        <v>3.0000000000000001E-6</v>
      </c>
      <c r="AC164" s="45">
        <v>3.0000000000000001E-6</v>
      </c>
      <c r="AD164" s="45">
        <v>3.0000000000000001E-6</v>
      </c>
      <c r="AE164" s="45">
        <v>3.0000000000000001E-6</v>
      </c>
      <c r="AF164" s="45">
        <v>3.0000000000000001E-6</v>
      </c>
      <c r="AG164" s="45">
        <v>3.0000000000000001E-6</v>
      </c>
      <c r="AH164" s="45">
        <v>3.0000000000000001E-6</v>
      </c>
      <c r="AI164" s="45">
        <v>3.0000000000000001E-6</v>
      </c>
      <c r="AJ164" s="45">
        <v>3.0000000000000001E-6</v>
      </c>
      <c r="AK164" s="45">
        <v>3.0000000000000001E-6</v>
      </c>
      <c r="AL164" s="45">
        <v>3.0000000000000001E-6</v>
      </c>
      <c r="AM164" s="45">
        <v>3.0000000000000001E-6</v>
      </c>
      <c r="AN164" s="45">
        <v>3.0000000000000001E-6</v>
      </c>
      <c r="AO164" s="45">
        <v>3.0000000000000001E-6</v>
      </c>
      <c r="AP164" s="45">
        <v>4.5000000000000003E-5</v>
      </c>
      <c r="AQ164" s="45">
        <v>4.5000000000000003E-5</v>
      </c>
      <c r="AR164" s="45">
        <v>4.5000000000000003E-5</v>
      </c>
      <c r="AS164" s="45">
        <v>4.5000000000000003E-5</v>
      </c>
      <c r="AT164" s="45">
        <v>4.5000000000000003E-5</v>
      </c>
      <c r="AU164" s="45">
        <v>7.8999999999999996E-5</v>
      </c>
      <c r="AV164" s="45">
        <v>7.8999999999999996E-5</v>
      </c>
      <c r="AW164" s="45">
        <v>7.8999999999999996E-5</v>
      </c>
      <c r="AX164" s="45">
        <v>7.8999999999999996E-5</v>
      </c>
      <c r="AY164" s="45">
        <v>7.8999999999999996E-5</v>
      </c>
      <c r="AZ164" s="45">
        <v>1.1E-4</v>
      </c>
      <c r="BA164" s="45">
        <v>1.1E-4</v>
      </c>
      <c r="BB164" s="45">
        <v>1.1E-4</v>
      </c>
      <c r="BC164" s="45">
        <v>1.1E-4</v>
      </c>
      <c r="BD164" s="45">
        <v>1.1E-4</v>
      </c>
      <c r="BE164" s="45">
        <v>1.3999999999999999E-4</v>
      </c>
      <c r="BF164" s="45">
        <v>1.3999999999999999E-4</v>
      </c>
      <c r="BG164" s="45">
        <v>1.3999999999999999E-4</v>
      </c>
      <c r="BH164" s="45">
        <v>1.3999999999999999E-4</v>
      </c>
      <c r="BI164" s="45">
        <v>1.3999999999999999E-4</v>
      </c>
      <c r="BJ164" s="45">
        <v>1.8699999999999999E-4</v>
      </c>
      <c r="BK164" s="45">
        <v>1.8699999999999999E-4</v>
      </c>
      <c r="BL164" s="45">
        <v>1.8699999999999999E-4</v>
      </c>
      <c r="BM164" s="45">
        <v>1.8699999999999999E-4</v>
      </c>
      <c r="BN164" s="45">
        <v>1.8699999999999999E-4</v>
      </c>
      <c r="BO164" s="45">
        <v>2.5300000000000002E-4</v>
      </c>
      <c r="BP164" s="45">
        <v>2.5300000000000002E-4</v>
      </c>
      <c r="BQ164" s="45">
        <v>2.5300000000000002E-4</v>
      </c>
      <c r="BR164" s="45">
        <v>2.5300000000000002E-4</v>
      </c>
      <c r="BS164" s="45">
        <v>2.5300000000000002E-4</v>
      </c>
      <c r="BT164" s="45">
        <v>3.3599999999999998E-4</v>
      </c>
      <c r="BU164" s="45">
        <v>3.3599999999999998E-4</v>
      </c>
      <c r="BV164" s="45">
        <v>3.3599999999999998E-4</v>
      </c>
      <c r="BW164" s="45">
        <v>3.3599999999999998E-4</v>
      </c>
      <c r="BX164" s="45">
        <v>3.3599999999999998E-4</v>
      </c>
      <c r="BY164" s="45">
        <v>4.37E-4</v>
      </c>
      <c r="BZ164" s="45">
        <v>4.37E-4</v>
      </c>
      <c r="CA164" s="45">
        <v>4.37E-4</v>
      </c>
      <c r="CB164" s="45">
        <v>4.37E-4</v>
      </c>
      <c r="CC164" s="45">
        <v>4.37E-4</v>
      </c>
      <c r="CD164" s="45">
        <v>4.37E-4</v>
      </c>
      <c r="CE164" s="45">
        <v>4.37E-4</v>
      </c>
      <c r="CF164" s="45">
        <v>4.37E-4</v>
      </c>
      <c r="CG164" s="45">
        <v>4.37E-4</v>
      </c>
      <c r="CH164" s="45">
        <v>4.37E-4</v>
      </c>
      <c r="CI164" s="45">
        <v>4.37E-4</v>
      </c>
      <c r="CJ164" s="45">
        <v>4.37E-4</v>
      </c>
      <c r="CK164" s="45">
        <v>4.37E-4</v>
      </c>
      <c r="CL164" s="45">
        <v>4.37E-4</v>
      </c>
      <c r="CM164" s="45">
        <v>4.37E-4</v>
      </c>
      <c r="CN164" s="45">
        <v>4.37E-4</v>
      </c>
      <c r="CO164" s="45">
        <v>4.37E-4</v>
      </c>
      <c r="CP164" s="45">
        <v>4.37E-4</v>
      </c>
      <c r="CQ164" s="45">
        <v>4.37E-4</v>
      </c>
      <c r="CR164" s="45">
        <v>4.37E-4</v>
      </c>
      <c r="CS164" s="45">
        <v>4.37E-4</v>
      </c>
      <c r="CT164" s="45">
        <v>4.37E-4</v>
      </c>
      <c r="CU164" s="45">
        <v>4.37E-4</v>
      </c>
      <c r="CV164" s="45">
        <v>4.37E-4</v>
      </c>
      <c r="CW164" s="45">
        <v>4.37E-4</v>
      </c>
      <c r="CX164" s="45">
        <v>4.37E-4</v>
      </c>
    </row>
    <row r="165" spans="1:102" ht="14.25" customHeight="1" x14ac:dyDescent="0.3">
      <c r="A165" s="45" t="s">
        <v>448</v>
      </c>
      <c r="B165" s="45">
        <v>0</v>
      </c>
      <c r="C165" s="45">
        <v>0</v>
      </c>
      <c r="D165" s="45">
        <v>0</v>
      </c>
      <c r="E165" s="45">
        <v>0</v>
      </c>
      <c r="F165" s="45">
        <v>0</v>
      </c>
      <c r="G165" s="45">
        <v>0</v>
      </c>
      <c r="H165" s="45">
        <v>0</v>
      </c>
      <c r="I165" s="45">
        <v>0</v>
      </c>
      <c r="J165" s="45">
        <v>0</v>
      </c>
      <c r="K165" s="45">
        <v>0</v>
      </c>
      <c r="L165" s="45">
        <v>0</v>
      </c>
      <c r="M165" s="45">
        <v>0</v>
      </c>
      <c r="N165" s="45">
        <v>0</v>
      </c>
      <c r="O165" s="45">
        <v>0</v>
      </c>
      <c r="P165" s="45">
        <v>0</v>
      </c>
      <c r="Q165" s="45">
        <v>3.9999999999999998E-6</v>
      </c>
      <c r="R165" s="45">
        <v>3.9999999999999998E-6</v>
      </c>
      <c r="S165" s="45">
        <v>3.9999999999999998E-6</v>
      </c>
      <c r="T165" s="45">
        <v>3.9999999999999998E-6</v>
      </c>
      <c r="U165" s="45">
        <v>3.9999999999999998E-6</v>
      </c>
      <c r="V165" s="45">
        <v>3.9999999999999998E-6</v>
      </c>
      <c r="W165" s="45">
        <v>3.9999999999999998E-6</v>
      </c>
      <c r="X165" s="45">
        <v>3.9999999999999998E-6</v>
      </c>
      <c r="Y165" s="45">
        <v>3.9999999999999998E-6</v>
      </c>
      <c r="Z165" s="45">
        <v>3.9999999999999998E-6</v>
      </c>
      <c r="AA165" s="45">
        <v>3.9999999999999998E-6</v>
      </c>
      <c r="AB165" s="45">
        <v>3.9999999999999998E-6</v>
      </c>
      <c r="AC165" s="45">
        <v>3.9999999999999998E-6</v>
      </c>
      <c r="AD165" s="45">
        <v>3.9999999999999998E-6</v>
      </c>
      <c r="AE165" s="45">
        <v>3.9999999999999998E-6</v>
      </c>
      <c r="AF165" s="45">
        <v>3.9999999999999998E-6</v>
      </c>
      <c r="AG165" s="45">
        <v>3.9999999999999998E-6</v>
      </c>
      <c r="AH165" s="45">
        <v>3.9999999999999998E-6</v>
      </c>
      <c r="AI165" s="45">
        <v>3.9999999999999998E-6</v>
      </c>
      <c r="AJ165" s="45">
        <v>3.9999999999999998E-6</v>
      </c>
      <c r="AK165" s="45">
        <v>3.9999999999999998E-6</v>
      </c>
      <c r="AL165" s="45">
        <v>3.9999999999999998E-6</v>
      </c>
      <c r="AM165" s="45">
        <v>3.9999999999999998E-6</v>
      </c>
      <c r="AN165" s="45">
        <v>3.9999999999999998E-6</v>
      </c>
      <c r="AO165" s="45">
        <v>3.9999999999999998E-6</v>
      </c>
      <c r="AP165" s="45">
        <v>3.1999999999999999E-5</v>
      </c>
      <c r="AQ165" s="45">
        <v>3.1999999999999999E-5</v>
      </c>
      <c r="AR165" s="45">
        <v>3.1999999999999999E-5</v>
      </c>
      <c r="AS165" s="45">
        <v>3.1999999999999999E-5</v>
      </c>
      <c r="AT165" s="45">
        <v>3.1999999999999999E-5</v>
      </c>
      <c r="AU165" s="45">
        <v>6.6000000000000005E-5</v>
      </c>
      <c r="AV165" s="45">
        <v>6.6000000000000005E-5</v>
      </c>
      <c r="AW165" s="45">
        <v>6.6000000000000005E-5</v>
      </c>
      <c r="AX165" s="45">
        <v>6.6000000000000005E-5</v>
      </c>
      <c r="AY165" s="45">
        <v>6.6000000000000005E-5</v>
      </c>
      <c r="AZ165" s="45">
        <v>1.12E-4</v>
      </c>
      <c r="BA165" s="45">
        <v>1.12E-4</v>
      </c>
      <c r="BB165" s="45">
        <v>1.12E-4</v>
      </c>
      <c r="BC165" s="45">
        <v>1.12E-4</v>
      </c>
      <c r="BD165" s="45">
        <v>1.12E-4</v>
      </c>
      <c r="BE165" s="45">
        <v>1.54E-4</v>
      </c>
      <c r="BF165" s="45">
        <v>1.54E-4</v>
      </c>
      <c r="BG165" s="45">
        <v>1.54E-4</v>
      </c>
      <c r="BH165" s="45">
        <v>1.54E-4</v>
      </c>
      <c r="BI165" s="45">
        <v>1.54E-4</v>
      </c>
      <c r="BJ165" s="45">
        <v>2.04E-4</v>
      </c>
      <c r="BK165" s="45">
        <v>2.04E-4</v>
      </c>
      <c r="BL165" s="45">
        <v>2.04E-4</v>
      </c>
      <c r="BM165" s="45">
        <v>2.04E-4</v>
      </c>
      <c r="BN165" s="45">
        <v>2.04E-4</v>
      </c>
      <c r="BO165" s="45">
        <v>2.7500000000000002E-4</v>
      </c>
      <c r="BP165" s="45">
        <v>2.7500000000000002E-4</v>
      </c>
      <c r="BQ165" s="45">
        <v>2.7500000000000002E-4</v>
      </c>
      <c r="BR165" s="45">
        <v>2.7500000000000002E-4</v>
      </c>
      <c r="BS165" s="45">
        <v>2.7500000000000002E-4</v>
      </c>
      <c r="BT165" s="45">
        <v>3.6900000000000002E-4</v>
      </c>
      <c r="BU165" s="45">
        <v>3.6900000000000002E-4</v>
      </c>
      <c r="BV165" s="45">
        <v>3.6900000000000002E-4</v>
      </c>
      <c r="BW165" s="45">
        <v>3.6900000000000002E-4</v>
      </c>
      <c r="BX165" s="45">
        <v>3.6900000000000002E-4</v>
      </c>
      <c r="BY165" s="45">
        <v>4.86E-4</v>
      </c>
      <c r="BZ165" s="45">
        <v>4.86E-4</v>
      </c>
      <c r="CA165" s="45">
        <v>4.86E-4</v>
      </c>
      <c r="CB165" s="45">
        <v>4.86E-4</v>
      </c>
      <c r="CC165" s="45">
        <v>4.86E-4</v>
      </c>
      <c r="CD165" s="45">
        <v>4.86E-4</v>
      </c>
      <c r="CE165" s="45">
        <v>4.86E-4</v>
      </c>
      <c r="CF165" s="45">
        <v>4.86E-4</v>
      </c>
      <c r="CG165" s="45">
        <v>4.86E-4</v>
      </c>
      <c r="CH165" s="45">
        <v>4.86E-4</v>
      </c>
      <c r="CI165" s="45">
        <v>4.86E-4</v>
      </c>
      <c r="CJ165" s="45">
        <v>4.86E-4</v>
      </c>
      <c r="CK165" s="45">
        <v>4.86E-4</v>
      </c>
      <c r="CL165" s="45">
        <v>4.86E-4</v>
      </c>
      <c r="CM165" s="45">
        <v>4.86E-4</v>
      </c>
      <c r="CN165" s="45">
        <v>4.86E-4</v>
      </c>
      <c r="CO165" s="45">
        <v>4.86E-4</v>
      </c>
      <c r="CP165" s="45">
        <v>4.86E-4</v>
      </c>
      <c r="CQ165" s="45">
        <v>4.86E-4</v>
      </c>
      <c r="CR165" s="45">
        <v>4.86E-4</v>
      </c>
      <c r="CS165" s="45">
        <v>4.86E-4</v>
      </c>
      <c r="CT165" s="45">
        <v>4.86E-4</v>
      </c>
      <c r="CU165" s="45">
        <v>4.86E-4</v>
      </c>
      <c r="CV165" s="45">
        <v>4.86E-4</v>
      </c>
      <c r="CW165" s="45">
        <v>4.86E-4</v>
      </c>
      <c r="CX165" s="45">
        <v>4.86E-4</v>
      </c>
    </row>
    <row r="166" spans="1:102" ht="14.25" customHeight="1" x14ac:dyDescent="0.3">
      <c r="A166" s="45" t="s">
        <v>450</v>
      </c>
      <c r="B166" s="45">
        <v>0</v>
      </c>
      <c r="C166" s="45">
        <v>0</v>
      </c>
      <c r="D166" s="45">
        <v>0</v>
      </c>
      <c r="E166" s="45">
        <v>0</v>
      </c>
      <c r="F166" s="45">
        <v>0</v>
      </c>
      <c r="G166" s="45">
        <v>0</v>
      </c>
      <c r="H166" s="45">
        <v>0</v>
      </c>
      <c r="I166" s="45">
        <v>0</v>
      </c>
      <c r="J166" s="45">
        <v>0</v>
      </c>
      <c r="K166" s="45">
        <v>0</v>
      </c>
      <c r="L166" s="45">
        <v>0</v>
      </c>
      <c r="M166" s="45">
        <v>0</v>
      </c>
      <c r="N166" s="45">
        <v>0</v>
      </c>
      <c r="O166" s="45">
        <v>0</v>
      </c>
      <c r="P166" s="45">
        <v>0</v>
      </c>
      <c r="Q166" s="45">
        <v>3.4E-5</v>
      </c>
      <c r="R166" s="45">
        <v>3.4E-5</v>
      </c>
      <c r="S166" s="45">
        <v>3.4E-5</v>
      </c>
      <c r="T166" s="45">
        <v>3.4E-5</v>
      </c>
      <c r="U166" s="45">
        <v>3.4E-5</v>
      </c>
      <c r="V166" s="45">
        <v>3.4E-5</v>
      </c>
      <c r="W166" s="45">
        <v>3.4E-5</v>
      </c>
      <c r="X166" s="45">
        <v>3.4E-5</v>
      </c>
      <c r="Y166" s="45">
        <v>3.4E-5</v>
      </c>
      <c r="Z166" s="45">
        <v>3.4E-5</v>
      </c>
      <c r="AA166" s="45">
        <v>3.4E-5</v>
      </c>
      <c r="AB166" s="45">
        <v>3.4E-5</v>
      </c>
      <c r="AC166" s="45">
        <v>3.4E-5</v>
      </c>
      <c r="AD166" s="45">
        <v>3.4E-5</v>
      </c>
      <c r="AE166" s="45">
        <v>3.4E-5</v>
      </c>
      <c r="AF166" s="45">
        <v>3.4E-5</v>
      </c>
      <c r="AG166" s="45">
        <v>3.4E-5</v>
      </c>
      <c r="AH166" s="45">
        <v>3.4E-5</v>
      </c>
      <c r="AI166" s="45">
        <v>3.4E-5</v>
      </c>
      <c r="AJ166" s="45">
        <v>3.4E-5</v>
      </c>
      <c r="AK166" s="45">
        <v>3.4E-5</v>
      </c>
      <c r="AL166" s="45">
        <v>3.4E-5</v>
      </c>
      <c r="AM166" s="45">
        <v>3.4E-5</v>
      </c>
      <c r="AN166" s="45">
        <v>3.4E-5</v>
      </c>
      <c r="AO166" s="45">
        <v>3.4E-5</v>
      </c>
      <c r="AP166" s="45">
        <v>2.2499999999999999E-4</v>
      </c>
      <c r="AQ166" s="45">
        <v>2.2499999999999999E-4</v>
      </c>
      <c r="AR166" s="45">
        <v>2.2499999999999999E-4</v>
      </c>
      <c r="AS166" s="45">
        <v>2.2499999999999999E-4</v>
      </c>
      <c r="AT166" s="45">
        <v>2.2499999999999999E-4</v>
      </c>
      <c r="AU166" s="45">
        <v>3.6499999999999998E-4</v>
      </c>
      <c r="AV166" s="45">
        <v>3.6499999999999998E-4</v>
      </c>
      <c r="AW166" s="45">
        <v>3.6499999999999998E-4</v>
      </c>
      <c r="AX166" s="45">
        <v>3.6499999999999998E-4</v>
      </c>
      <c r="AY166" s="45">
        <v>3.6499999999999998E-4</v>
      </c>
      <c r="AZ166" s="45">
        <v>5.3799999999999996E-4</v>
      </c>
      <c r="BA166" s="45">
        <v>5.3799999999999996E-4</v>
      </c>
      <c r="BB166" s="45">
        <v>5.3799999999999996E-4</v>
      </c>
      <c r="BC166" s="45">
        <v>5.3799999999999996E-4</v>
      </c>
      <c r="BD166" s="45">
        <v>5.3799999999999996E-4</v>
      </c>
      <c r="BE166" s="45">
        <v>7.0200000000000004E-4</v>
      </c>
      <c r="BF166" s="45">
        <v>7.0200000000000004E-4</v>
      </c>
      <c r="BG166" s="45">
        <v>7.0200000000000004E-4</v>
      </c>
      <c r="BH166" s="45">
        <v>7.0200000000000004E-4</v>
      </c>
      <c r="BI166" s="45">
        <v>7.0200000000000004E-4</v>
      </c>
      <c r="BJ166" s="45">
        <v>8.3900000000000001E-4</v>
      </c>
      <c r="BK166" s="45">
        <v>8.3900000000000001E-4</v>
      </c>
      <c r="BL166" s="45">
        <v>8.3900000000000001E-4</v>
      </c>
      <c r="BM166" s="45">
        <v>8.3900000000000001E-4</v>
      </c>
      <c r="BN166" s="45">
        <v>8.3900000000000001E-4</v>
      </c>
      <c r="BO166" s="45">
        <v>9.4899999999999997E-4</v>
      </c>
      <c r="BP166" s="45">
        <v>9.4899999999999997E-4</v>
      </c>
      <c r="BQ166" s="45">
        <v>9.4899999999999997E-4</v>
      </c>
      <c r="BR166" s="45">
        <v>9.4899999999999997E-4</v>
      </c>
      <c r="BS166" s="45">
        <v>9.4899999999999997E-4</v>
      </c>
      <c r="BT166" s="45">
        <v>9.6699999999999998E-4</v>
      </c>
      <c r="BU166" s="45">
        <v>9.6699999999999998E-4</v>
      </c>
      <c r="BV166" s="45">
        <v>9.6699999999999998E-4</v>
      </c>
      <c r="BW166" s="45">
        <v>9.6699999999999998E-4</v>
      </c>
      <c r="BX166" s="45">
        <v>9.6699999999999998E-4</v>
      </c>
      <c r="BY166" s="45">
        <v>9.2100000000000005E-4</v>
      </c>
      <c r="BZ166" s="45">
        <v>9.2100000000000005E-4</v>
      </c>
      <c r="CA166" s="45">
        <v>9.2100000000000005E-4</v>
      </c>
      <c r="CB166" s="45">
        <v>9.2100000000000005E-4</v>
      </c>
      <c r="CC166" s="45">
        <v>9.2100000000000005E-4</v>
      </c>
      <c r="CD166" s="45">
        <v>9.2100000000000005E-4</v>
      </c>
      <c r="CE166" s="45">
        <v>9.2100000000000005E-4</v>
      </c>
      <c r="CF166" s="45">
        <v>9.2100000000000005E-4</v>
      </c>
      <c r="CG166" s="45">
        <v>9.2100000000000005E-4</v>
      </c>
      <c r="CH166" s="45">
        <v>9.2100000000000005E-4</v>
      </c>
      <c r="CI166" s="45">
        <v>9.2100000000000005E-4</v>
      </c>
      <c r="CJ166" s="45">
        <v>9.2100000000000005E-4</v>
      </c>
      <c r="CK166" s="45">
        <v>9.2100000000000005E-4</v>
      </c>
      <c r="CL166" s="45">
        <v>9.2100000000000005E-4</v>
      </c>
      <c r="CM166" s="45">
        <v>9.2100000000000005E-4</v>
      </c>
      <c r="CN166" s="45">
        <v>9.2100000000000005E-4</v>
      </c>
      <c r="CO166" s="45">
        <v>9.2100000000000005E-4</v>
      </c>
      <c r="CP166" s="45">
        <v>9.2100000000000005E-4</v>
      </c>
      <c r="CQ166" s="45">
        <v>9.2100000000000005E-4</v>
      </c>
      <c r="CR166" s="45">
        <v>9.2100000000000005E-4</v>
      </c>
      <c r="CS166" s="45">
        <v>9.2100000000000005E-4</v>
      </c>
      <c r="CT166" s="45">
        <v>9.2100000000000005E-4</v>
      </c>
      <c r="CU166" s="45">
        <v>9.2100000000000005E-4</v>
      </c>
      <c r="CV166" s="45">
        <v>9.2100000000000005E-4</v>
      </c>
      <c r="CW166" s="45">
        <v>9.2100000000000005E-4</v>
      </c>
      <c r="CX166" s="45">
        <v>9.2100000000000005E-4</v>
      </c>
    </row>
    <row r="167" spans="1:102" ht="14.25" customHeight="1" x14ac:dyDescent="0.3">
      <c r="A167" s="45" t="s">
        <v>452</v>
      </c>
      <c r="B167" s="45">
        <v>0</v>
      </c>
      <c r="C167" s="45">
        <v>0</v>
      </c>
      <c r="D167" s="45">
        <v>0</v>
      </c>
      <c r="E167" s="45">
        <v>0</v>
      </c>
      <c r="F167" s="45">
        <v>0</v>
      </c>
      <c r="G167" s="45">
        <v>0</v>
      </c>
      <c r="H167" s="45">
        <v>0</v>
      </c>
      <c r="I167" s="45">
        <v>0</v>
      </c>
      <c r="J167" s="45">
        <v>0</v>
      </c>
      <c r="K167" s="45">
        <v>0</v>
      </c>
      <c r="L167" s="45">
        <v>0</v>
      </c>
      <c r="M167" s="45">
        <v>0</v>
      </c>
      <c r="N167" s="45">
        <v>0</v>
      </c>
      <c r="O167" s="45">
        <v>0</v>
      </c>
      <c r="P167" s="45">
        <v>0</v>
      </c>
      <c r="Q167" s="45">
        <v>3.8000000000000002E-5</v>
      </c>
      <c r="R167" s="45">
        <v>3.8000000000000002E-5</v>
      </c>
      <c r="S167" s="45">
        <v>3.8000000000000002E-5</v>
      </c>
      <c r="T167" s="45">
        <v>3.8000000000000002E-5</v>
      </c>
      <c r="U167" s="45">
        <v>3.8000000000000002E-5</v>
      </c>
      <c r="V167" s="45">
        <v>3.8000000000000002E-5</v>
      </c>
      <c r="W167" s="45">
        <v>3.8000000000000002E-5</v>
      </c>
      <c r="X167" s="45">
        <v>3.8000000000000002E-5</v>
      </c>
      <c r="Y167" s="45">
        <v>3.8000000000000002E-5</v>
      </c>
      <c r="Z167" s="45">
        <v>3.8000000000000002E-5</v>
      </c>
      <c r="AA167" s="45">
        <v>3.8000000000000002E-5</v>
      </c>
      <c r="AB167" s="45">
        <v>3.8000000000000002E-5</v>
      </c>
      <c r="AC167" s="45">
        <v>3.8000000000000002E-5</v>
      </c>
      <c r="AD167" s="45">
        <v>3.8000000000000002E-5</v>
      </c>
      <c r="AE167" s="45">
        <v>3.8000000000000002E-5</v>
      </c>
      <c r="AF167" s="45">
        <v>3.8000000000000002E-5</v>
      </c>
      <c r="AG167" s="45">
        <v>3.8000000000000002E-5</v>
      </c>
      <c r="AH167" s="45">
        <v>3.8000000000000002E-5</v>
      </c>
      <c r="AI167" s="45">
        <v>3.8000000000000002E-5</v>
      </c>
      <c r="AJ167" s="45">
        <v>3.8000000000000002E-5</v>
      </c>
      <c r="AK167" s="45">
        <v>3.8000000000000002E-5</v>
      </c>
      <c r="AL167" s="45">
        <v>3.8000000000000002E-5</v>
      </c>
      <c r="AM167" s="45">
        <v>3.8000000000000002E-5</v>
      </c>
      <c r="AN167" s="45">
        <v>3.8000000000000002E-5</v>
      </c>
      <c r="AO167" s="45">
        <v>3.8000000000000002E-5</v>
      </c>
      <c r="AP167" s="45">
        <v>1.6699999999999999E-4</v>
      </c>
      <c r="AQ167" s="45">
        <v>1.6699999999999999E-4</v>
      </c>
      <c r="AR167" s="45">
        <v>1.6699999999999999E-4</v>
      </c>
      <c r="AS167" s="45">
        <v>1.6699999999999999E-4</v>
      </c>
      <c r="AT167" s="45">
        <v>1.6699999999999999E-4</v>
      </c>
      <c r="AU167" s="45">
        <v>2.8899999999999998E-4</v>
      </c>
      <c r="AV167" s="45">
        <v>2.8899999999999998E-4</v>
      </c>
      <c r="AW167" s="45">
        <v>2.8899999999999998E-4</v>
      </c>
      <c r="AX167" s="45">
        <v>2.8899999999999998E-4</v>
      </c>
      <c r="AY167" s="45">
        <v>2.8899999999999998E-4</v>
      </c>
      <c r="AZ167" s="45">
        <v>2.7E-4</v>
      </c>
      <c r="BA167" s="45">
        <v>2.7E-4</v>
      </c>
      <c r="BB167" s="45">
        <v>2.7E-4</v>
      </c>
      <c r="BC167" s="45">
        <v>2.7E-4</v>
      </c>
      <c r="BD167" s="45">
        <v>2.7E-4</v>
      </c>
      <c r="BE167" s="45">
        <v>9.1000000000000003E-5</v>
      </c>
      <c r="BF167" s="45">
        <v>9.1000000000000003E-5</v>
      </c>
      <c r="BG167" s="45">
        <v>9.1000000000000003E-5</v>
      </c>
      <c r="BH167" s="45">
        <v>9.1000000000000003E-5</v>
      </c>
      <c r="BI167" s="45">
        <v>9.1000000000000003E-5</v>
      </c>
      <c r="BJ167" s="45">
        <v>7.1299999999999998E-4</v>
      </c>
      <c r="BK167" s="45">
        <v>7.1299999999999998E-4</v>
      </c>
      <c r="BL167" s="45">
        <v>7.1299999999999998E-4</v>
      </c>
      <c r="BM167" s="45">
        <v>7.1299999999999998E-4</v>
      </c>
      <c r="BN167" s="45">
        <v>7.1299999999999998E-4</v>
      </c>
      <c r="BO167" s="45">
        <v>8.9400000000000005E-4</v>
      </c>
      <c r="BP167" s="45">
        <v>8.9400000000000005E-4</v>
      </c>
      <c r="BQ167" s="45">
        <v>8.9400000000000005E-4</v>
      </c>
      <c r="BR167" s="45">
        <v>8.9400000000000005E-4</v>
      </c>
      <c r="BS167" s="45">
        <v>8.9400000000000005E-4</v>
      </c>
      <c r="BT167" s="45">
        <v>9.1699999999999995E-4</v>
      </c>
      <c r="BU167" s="45">
        <v>9.1699999999999995E-4</v>
      </c>
      <c r="BV167" s="45">
        <v>9.1699999999999995E-4</v>
      </c>
      <c r="BW167" s="45">
        <v>9.1699999999999995E-4</v>
      </c>
      <c r="BX167" s="45">
        <v>9.1699999999999995E-4</v>
      </c>
      <c r="BY167" s="45">
        <v>1.238E-3</v>
      </c>
      <c r="BZ167" s="45">
        <v>1.238E-3</v>
      </c>
      <c r="CA167" s="45">
        <v>1.238E-3</v>
      </c>
      <c r="CB167" s="45">
        <v>1.238E-3</v>
      </c>
      <c r="CC167" s="45">
        <v>1.238E-3</v>
      </c>
      <c r="CD167" s="45">
        <v>1.238E-3</v>
      </c>
      <c r="CE167" s="45">
        <v>1.238E-3</v>
      </c>
      <c r="CF167" s="45">
        <v>1.238E-3</v>
      </c>
      <c r="CG167" s="45">
        <v>1.238E-3</v>
      </c>
      <c r="CH167" s="45">
        <v>1.238E-3</v>
      </c>
      <c r="CI167" s="45">
        <v>1.238E-3</v>
      </c>
      <c r="CJ167" s="45">
        <v>1.238E-3</v>
      </c>
      <c r="CK167" s="45">
        <v>1.238E-3</v>
      </c>
      <c r="CL167" s="45">
        <v>1.238E-3</v>
      </c>
      <c r="CM167" s="45">
        <v>1.238E-3</v>
      </c>
      <c r="CN167" s="45">
        <v>1.238E-3</v>
      </c>
      <c r="CO167" s="45">
        <v>1.238E-3</v>
      </c>
      <c r="CP167" s="45">
        <v>1.238E-3</v>
      </c>
      <c r="CQ167" s="45">
        <v>1.238E-3</v>
      </c>
      <c r="CR167" s="45">
        <v>1.238E-3</v>
      </c>
      <c r="CS167" s="45">
        <v>1.238E-3</v>
      </c>
      <c r="CT167" s="45">
        <v>1.238E-3</v>
      </c>
      <c r="CU167" s="45">
        <v>1.238E-3</v>
      </c>
      <c r="CV167" s="45">
        <v>1.238E-3</v>
      </c>
      <c r="CW167" s="45">
        <v>1.238E-3</v>
      </c>
      <c r="CX167" s="45">
        <v>1.238E-3</v>
      </c>
    </row>
    <row r="168" spans="1:102" ht="14.25" customHeight="1" x14ac:dyDescent="0.3">
      <c r="A168" s="45" t="s">
        <v>454</v>
      </c>
      <c r="B168" s="45">
        <v>0</v>
      </c>
      <c r="C168" s="45">
        <v>0</v>
      </c>
      <c r="D168" s="45">
        <v>0</v>
      </c>
      <c r="E168" s="45">
        <v>0</v>
      </c>
      <c r="F168" s="45">
        <v>0</v>
      </c>
      <c r="G168" s="45">
        <v>0</v>
      </c>
      <c r="H168" s="45">
        <v>0</v>
      </c>
      <c r="I168" s="45">
        <v>0</v>
      </c>
      <c r="J168" s="45">
        <v>0</v>
      </c>
      <c r="K168" s="45">
        <v>0</v>
      </c>
      <c r="L168" s="45">
        <v>0</v>
      </c>
      <c r="M168" s="45">
        <v>0</v>
      </c>
      <c r="N168" s="45">
        <v>0</v>
      </c>
      <c r="O168" s="45">
        <v>0</v>
      </c>
      <c r="P168" s="45">
        <v>0</v>
      </c>
      <c r="Q168" s="45">
        <v>3.6000000000000001E-5</v>
      </c>
      <c r="R168" s="45">
        <v>3.6000000000000001E-5</v>
      </c>
      <c r="S168" s="45">
        <v>3.6000000000000001E-5</v>
      </c>
      <c r="T168" s="45">
        <v>3.6000000000000001E-5</v>
      </c>
      <c r="U168" s="45">
        <v>3.6000000000000001E-5</v>
      </c>
      <c r="V168" s="45">
        <v>3.6000000000000001E-5</v>
      </c>
      <c r="W168" s="45">
        <v>3.6000000000000001E-5</v>
      </c>
      <c r="X168" s="45">
        <v>3.6000000000000001E-5</v>
      </c>
      <c r="Y168" s="45">
        <v>3.6000000000000001E-5</v>
      </c>
      <c r="Z168" s="45">
        <v>3.6000000000000001E-5</v>
      </c>
      <c r="AA168" s="45">
        <v>3.6000000000000001E-5</v>
      </c>
      <c r="AB168" s="45">
        <v>3.6000000000000001E-5</v>
      </c>
      <c r="AC168" s="45">
        <v>3.6000000000000001E-5</v>
      </c>
      <c r="AD168" s="45">
        <v>3.6000000000000001E-5</v>
      </c>
      <c r="AE168" s="45">
        <v>3.6000000000000001E-5</v>
      </c>
      <c r="AF168" s="45">
        <v>3.6000000000000001E-5</v>
      </c>
      <c r="AG168" s="45">
        <v>3.6000000000000001E-5</v>
      </c>
      <c r="AH168" s="45">
        <v>3.6000000000000001E-5</v>
      </c>
      <c r="AI168" s="45">
        <v>3.6000000000000001E-5</v>
      </c>
      <c r="AJ168" s="45">
        <v>3.6000000000000001E-5</v>
      </c>
      <c r="AK168" s="45">
        <v>3.6000000000000001E-5</v>
      </c>
      <c r="AL168" s="45">
        <v>3.6000000000000001E-5</v>
      </c>
      <c r="AM168" s="45">
        <v>3.6000000000000001E-5</v>
      </c>
      <c r="AN168" s="45">
        <v>3.6000000000000001E-5</v>
      </c>
      <c r="AO168" s="45">
        <v>3.6000000000000001E-5</v>
      </c>
      <c r="AP168" s="45">
        <v>3.0800000000000001E-4</v>
      </c>
      <c r="AQ168" s="45">
        <v>3.0800000000000001E-4</v>
      </c>
      <c r="AR168" s="45">
        <v>3.0800000000000001E-4</v>
      </c>
      <c r="AS168" s="45">
        <v>3.0800000000000001E-4</v>
      </c>
      <c r="AT168" s="45">
        <v>3.0800000000000001E-4</v>
      </c>
      <c r="AU168" s="45">
        <v>4.7699999999999999E-4</v>
      </c>
      <c r="AV168" s="45">
        <v>4.7699999999999999E-4</v>
      </c>
      <c r="AW168" s="45">
        <v>4.7699999999999999E-4</v>
      </c>
      <c r="AX168" s="45">
        <v>4.7699999999999999E-4</v>
      </c>
      <c r="AY168" s="45">
        <v>4.7699999999999999E-4</v>
      </c>
      <c r="AZ168" s="45">
        <v>6.29E-4</v>
      </c>
      <c r="BA168" s="45">
        <v>6.29E-4</v>
      </c>
      <c r="BB168" s="45">
        <v>6.29E-4</v>
      </c>
      <c r="BC168" s="45">
        <v>6.29E-4</v>
      </c>
      <c r="BD168" s="45">
        <v>6.29E-4</v>
      </c>
      <c r="BE168" s="45">
        <v>6.0700000000000001E-4</v>
      </c>
      <c r="BF168" s="45">
        <v>6.0700000000000001E-4</v>
      </c>
      <c r="BG168" s="45">
        <v>6.0700000000000001E-4</v>
      </c>
      <c r="BH168" s="45">
        <v>6.0700000000000001E-4</v>
      </c>
      <c r="BI168" s="45">
        <v>6.0700000000000001E-4</v>
      </c>
      <c r="BJ168" s="45">
        <v>1.292E-3</v>
      </c>
      <c r="BK168" s="45">
        <v>1.292E-3</v>
      </c>
      <c r="BL168" s="45">
        <v>1.292E-3</v>
      </c>
      <c r="BM168" s="45">
        <v>1.292E-3</v>
      </c>
      <c r="BN168" s="45">
        <v>1.292E-3</v>
      </c>
      <c r="BO168" s="45">
        <v>1.0349999999999999E-3</v>
      </c>
      <c r="BP168" s="45">
        <v>1.0349999999999999E-3</v>
      </c>
      <c r="BQ168" s="45">
        <v>1.0349999999999999E-3</v>
      </c>
      <c r="BR168" s="45">
        <v>1.0349999999999999E-3</v>
      </c>
      <c r="BS168" s="45">
        <v>1.0349999999999999E-3</v>
      </c>
      <c r="BT168" s="45">
        <v>1.4599999999999999E-3</v>
      </c>
      <c r="BU168" s="45">
        <v>1.4599999999999999E-3</v>
      </c>
      <c r="BV168" s="45">
        <v>1.4599999999999999E-3</v>
      </c>
      <c r="BW168" s="45">
        <v>1.4599999999999999E-3</v>
      </c>
      <c r="BX168" s="45">
        <v>1.4599999999999999E-3</v>
      </c>
      <c r="BY168" s="45">
        <v>4.1000000000000003E-3</v>
      </c>
      <c r="BZ168" s="45">
        <v>4.1000000000000003E-3</v>
      </c>
      <c r="CA168" s="45">
        <v>4.1000000000000003E-3</v>
      </c>
      <c r="CB168" s="45">
        <v>4.1000000000000003E-3</v>
      </c>
      <c r="CC168" s="45">
        <v>4.1000000000000003E-3</v>
      </c>
      <c r="CD168" s="45">
        <v>4.1000000000000003E-3</v>
      </c>
      <c r="CE168" s="45">
        <v>4.1000000000000003E-3</v>
      </c>
      <c r="CF168" s="45">
        <v>4.1000000000000003E-3</v>
      </c>
      <c r="CG168" s="45">
        <v>4.1000000000000003E-3</v>
      </c>
      <c r="CH168" s="45">
        <v>4.1000000000000003E-3</v>
      </c>
      <c r="CI168" s="45">
        <v>4.1000000000000003E-3</v>
      </c>
      <c r="CJ168" s="45">
        <v>4.1000000000000003E-3</v>
      </c>
      <c r="CK168" s="45">
        <v>4.1000000000000003E-3</v>
      </c>
      <c r="CL168" s="45">
        <v>4.1000000000000003E-3</v>
      </c>
      <c r="CM168" s="45">
        <v>4.1000000000000003E-3</v>
      </c>
      <c r="CN168" s="45">
        <v>4.1000000000000003E-3</v>
      </c>
      <c r="CO168" s="45">
        <v>4.1000000000000003E-3</v>
      </c>
      <c r="CP168" s="45">
        <v>4.1000000000000003E-3</v>
      </c>
      <c r="CQ168" s="45">
        <v>4.1000000000000003E-3</v>
      </c>
      <c r="CR168" s="45">
        <v>4.1000000000000003E-3</v>
      </c>
      <c r="CS168" s="45">
        <v>4.1000000000000003E-3</v>
      </c>
      <c r="CT168" s="45">
        <v>4.1000000000000003E-3</v>
      </c>
      <c r="CU168" s="45">
        <v>4.1000000000000003E-3</v>
      </c>
      <c r="CV168" s="45">
        <v>4.1000000000000003E-3</v>
      </c>
      <c r="CW168" s="45">
        <v>4.1000000000000003E-3</v>
      </c>
      <c r="CX168" s="45">
        <v>4.1000000000000003E-3</v>
      </c>
    </row>
    <row r="169" spans="1:102" ht="14.25" customHeight="1" x14ac:dyDescent="0.3">
      <c r="A169" s="45" t="s">
        <v>456</v>
      </c>
      <c r="B169" s="45">
        <v>0</v>
      </c>
      <c r="C169" s="45">
        <v>0</v>
      </c>
      <c r="D169" s="45">
        <v>0</v>
      </c>
      <c r="E169" s="45">
        <v>0</v>
      </c>
      <c r="F169" s="45">
        <v>0</v>
      </c>
      <c r="G169" s="45">
        <v>0</v>
      </c>
      <c r="H169" s="45">
        <v>0</v>
      </c>
      <c r="I169" s="45">
        <v>0</v>
      </c>
      <c r="J169" s="45">
        <v>0</v>
      </c>
      <c r="K169" s="45">
        <v>0</v>
      </c>
      <c r="L169" s="45">
        <v>0</v>
      </c>
      <c r="M169" s="45">
        <v>0</v>
      </c>
      <c r="N169" s="45">
        <v>0</v>
      </c>
      <c r="O169" s="45">
        <v>0</v>
      </c>
      <c r="P169" s="45">
        <v>0</v>
      </c>
      <c r="Q169" s="45">
        <v>5.0000000000000004E-6</v>
      </c>
      <c r="R169" s="45">
        <v>5.0000000000000004E-6</v>
      </c>
      <c r="S169" s="45">
        <v>5.0000000000000004E-6</v>
      </c>
      <c r="T169" s="45">
        <v>5.0000000000000004E-6</v>
      </c>
      <c r="U169" s="45">
        <v>5.0000000000000004E-6</v>
      </c>
      <c r="V169" s="45">
        <v>5.0000000000000004E-6</v>
      </c>
      <c r="W169" s="45">
        <v>5.0000000000000004E-6</v>
      </c>
      <c r="X169" s="45">
        <v>5.0000000000000004E-6</v>
      </c>
      <c r="Y169" s="45">
        <v>5.0000000000000004E-6</v>
      </c>
      <c r="Z169" s="45">
        <v>5.0000000000000004E-6</v>
      </c>
      <c r="AA169" s="45">
        <v>5.0000000000000004E-6</v>
      </c>
      <c r="AB169" s="45">
        <v>5.0000000000000004E-6</v>
      </c>
      <c r="AC169" s="45">
        <v>5.0000000000000004E-6</v>
      </c>
      <c r="AD169" s="45">
        <v>5.0000000000000004E-6</v>
      </c>
      <c r="AE169" s="45">
        <v>5.0000000000000004E-6</v>
      </c>
      <c r="AF169" s="45">
        <v>5.0000000000000004E-6</v>
      </c>
      <c r="AG169" s="45">
        <v>5.0000000000000004E-6</v>
      </c>
      <c r="AH169" s="45">
        <v>5.0000000000000004E-6</v>
      </c>
      <c r="AI169" s="45">
        <v>5.0000000000000004E-6</v>
      </c>
      <c r="AJ169" s="45">
        <v>5.0000000000000004E-6</v>
      </c>
      <c r="AK169" s="45">
        <v>5.0000000000000004E-6</v>
      </c>
      <c r="AL169" s="45">
        <v>5.0000000000000004E-6</v>
      </c>
      <c r="AM169" s="45">
        <v>5.0000000000000004E-6</v>
      </c>
      <c r="AN169" s="45">
        <v>5.0000000000000004E-6</v>
      </c>
      <c r="AO169" s="45">
        <v>5.0000000000000004E-6</v>
      </c>
      <c r="AP169" s="45">
        <v>2.1999999999999999E-5</v>
      </c>
      <c r="AQ169" s="45">
        <v>2.1999999999999999E-5</v>
      </c>
      <c r="AR169" s="45">
        <v>2.1999999999999999E-5</v>
      </c>
      <c r="AS169" s="45">
        <v>2.1999999999999999E-5</v>
      </c>
      <c r="AT169" s="45">
        <v>2.1999999999999999E-5</v>
      </c>
      <c r="AU169" s="45">
        <v>2.8E-5</v>
      </c>
      <c r="AV169" s="45">
        <v>2.8E-5</v>
      </c>
      <c r="AW169" s="45">
        <v>2.8E-5</v>
      </c>
      <c r="AX169" s="45">
        <v>2.8E-5</v>
      </c>
      <c r="AY169" s="45">
        <v>2.8E-5</v>
      </c>
      <c r="AZ169" s="45">
        <v>3.6999999999999998E-5</v>
      </c>
      <c r="BA169" s="45">
        <v>3.6999999999999998E-5</v>
      </c>
      <c r="BB169" s="45">
        <v>3.6999999999999998E-5</v>
      </c>
      <c r="BC169" s="45">
        <v>3.6999999999999998E-5</v>
      </c>
      <c r="BD169" s="45">
        <v>3.6999999999999998E-5</v>
      </c>
      <c r="BE169" s="45">
        <v>5.0000000000000002E-5</v>
      </c>
      <c r="BF169" s="45">
        <v>5.0000000000000002E-5</v>
      </c>
      <c r="BG169" s="45">
        <v>5.0000000000000002E-5</v>
      </c>
      <c r="BH169" s="45">
        <v>5.0000000000000002E-5</v>
      </c>
      <c r="BI169" s="45">
        <v>5.0000000000000002E-5</v>
      </c>
      <c r="BJ169" s="45">
        <v>6.2000000000000003E-5</v>
      </c>
      <c r="BK169" s="45">
        <v>6.2000000000000003E-5</v>
      </c>
      <c r="BL169" s="45">
        <v>6.2000000000000003E-5</v>
      </c>
      <c r="BM169" s="45">
        <v>6.2000000000000003E-5</v>
      </c>
      <c r="BN169" s="45">
        <v>6.2000000000000003E-5</v>
      </c>
      <c r="BO169" s="45">
        <v>7.2999999999999999E-5</v>
      </c>
      <c r="BP169" s="45">
        <v>7.2999999999999999E-5</v>
      </c>
      <c r="BQ169" s="45">
        <v>7.2999999999999999E-5</v>
      </c>
      <c r="BR169" s="45">
        <v>7.2999999999999999E-5</v>
      </c>
      <c r="BS169" s="45">
        <v>7.2999999999999999E-5</v>
      </c>
      <c r="BT169" s="45">
        <v>9.7E-5</v>
      </c>
      <c r="BU169" s="45">
        <v>9.7E-5</v>
      </c>
      <c r="BV169" s="45">
        <v>9.7E-5</v>
      </c>
      <c r="BW169" s="45">
        <v>9.7E-5</v>
      </c>
      <c r="BX169" s="45">
        <v>9.7E-5</v>
      </c>
      <c r="BY169" s="45">
        <v>1.6100000000000001E-4</v>
      </c>
      <c r="BZ169" s="45">
        <v>1.6100000000000001E-4</v>
      </c>
      <c r="CA169" s="45">
        <v>1.6100000000000001E-4</v>
      </c>
      <c r="CB169" s="45">
        <v>1.6100000000000001E-4</v>
      </c>
      <c r="CC169" s="45">
        <v>1.6100000000000001E-4</v>
      </c>
      <c r="CD169" s="45">
        <v>1.6100000000000001E-4</v>
      </c>
      <c r="CE169" s="45">
        <v>1.6100000000000001E-4</v>
      </c>
      <c r="CF169" s="45">
        <v>1.6100000000000001E-4</v>
      </c>
      <c r="CG169" s="45">
        <v>1.6100000000000001E-4</v>
      </c>
      <c r="CH169" s="45">
        <v>1.6100000000000001E-4</v>
      </c>
      <c r="CI169" s="45">
        <v>1.6100000000000001E-4</v>
      </c>
      <c r="CJ169" s="45">
        <v>1.6100000000000001E-4</v>
      </c>
      <c r="CK169" s="45">
        <v>1.6100000000000001E-4</v>
      </c>
      <c r="CL169" s="45">
        <v>1.6100000000000001E-4</v>
      </c>
      <c r="CM169" s="45">
        <v>1.6100000000000001E-4</v>
      </c>
      <c r="CN169" s="45">
        <v>1.6100000000000001E-4</v>
      </c>
      <c r="CO169" s="45">
        <v>1.6100000000000001E-4</v>
      </c>
      <c r="CP169" s="45">
        <v>1.6100000000000001E-4</v>
      </c>
      <c r="CQ169" s="45">
        <v>1.6100000000000001E-4</v>
      </c>
      <c r="CR169" s="45">
        <v>1.6100000000000001E-4</v>
      </c>
      <c r="CS169" s="45">
        <v>1.6100000000000001E-4</v>
      </c>
      <c r="CT169" s="45">
        <v>1.6100000000000001E-4</v>
      </c>
      <c r="CU169" s="45">
        <v>1.6100000000000001E-4</v>
      </c>
      <c r="CV169" s="45">
        <v>1.6100000000000001E-4</v>
      </c>
      <c r="CW169" s="45">
        <v>1.6100000000000001E-4</v>
      </c>
      <c r="CX169" s="45">
        <v>1.6100000000000001E-4</v>
      </c>
    </row>
    <row r="170" spans="1:102" ht="14.25" customHeight="1" x14ac:dyDescent="0.3">
      <c r="A170" s="45" t="s">
        <v>458</v>
      </c>
      <c r="B170" s="45">
        <v>0</v>
      </c>
      <c r="C170" s="45">
        <v>0</v>
      </c>
      <c r="D170" s="45">
        <v>0</v>
      </c>
      <c r="E170" s="45">
        <v>0</v>
      </c>
      <c r="F170" s="45">
        <v>0</v>
      </c>
      <c r="G170" s="45">
        <v>0</v>
      </c>
      <c r="H170" s="45">
        <v>0</v>
      </c>
      <c r="I170" s="45">
        <v>0</v>
      </c>
      <c r="J170" s="45">
        <v>0</v>
      </c>
      <c r="K170" s="45">
        <v>0</v>
      </c>
      <c r="L170" s="45">
        <v>0</v>
      </c>
      <c r="M170" s="45">
        <v>0</v>
      </c>
      <c r="N170" s="45">
        <v>0</v>
      </c>
      <c r="O170" s="45">
        <v>0</v>
      </c>
      <c r="P170" s="45">
        <v>0</v>
      </c>
      <c r="Q170" s="45">
        <v>1.9999999999999999E-6</v>
      </c>
      <c r="R170" s="45">
        <v>1.9999999999999999E-6</v>
      </c>
      <c r="S170" s="45">
        <v>1.9999999999999999E-6</v>
      </c>
      <c r="T170" s="45">
        <v>1.9999999999999999E-6</v>
      </c>
      <c r="U170" s="45">
        <v>1.9999999999999999E-6</v>
      </c>
      <c r="V170" s="45">
        <v>1.9999999999999999E-6</v>
      </c>
      <c r="W170" s="45">
        <v>1.9999999999999999E-6</v>
      </c>
      <c r="X170" s="45">
        <v>1.9999999999999999E-6</v>
      </c>
      <c r="Y170" s="45">
        <v>1.9999999999999999E-6</v>
      </c>
      <c r="Z170" s="45">
        <v>1.9999999999999999E-6</v>
      </c>
      <c r="AA170" s="45">
        <v>1.9999999999999999E-6</v>
      </c>
      <c r="AB170" s="45">
        <v>1.9999999999999999E-6</v>
      </c>
      <c r="AC170" s="45">
        <v>1.9999999999999999E-6</v>
      </c>
      <c r="AD170" s="45">
        <v>1.9999999999999999E-6</v>
      </c>
      <c r="AE170" s="45">
        <v>1.9999999999999999E-6</v>
      </c>
      <c r="AF170" s="45">
        <v>1.9999999999999999E-6</v>
      </c>
      <c r="AG170" s="45">
        <v>1.9999999999999999E-6</v>
      </c>
      <c r="AH170" s="45">
        <v>1.9999999999999999E-6</v>
      </c>
      <c r="AI170" s="45">
        <v>1.9999999999999999E-6</v>
      </c>
      <c r="AJ170" s="45">
        <v>1.9999999999999999E-6</v>
      </c>
      <c r="AK170" s="45">
        <v>1.9999999999999999E-6</v>
      </c>
      <c r="AL170" s="45">
        <v>1.9999999999999999E-6</v>
      </c>
      <c r="AM170" s="45">
        <v>1.9999999999999999E-6</v>
      </c>
      <c r="AN170" s="45">
        <v>1.9999999999999999E-6</v>
      </c>
      <c r="AO170" s="45">
        <v>1.9999999999999999E-6</v>
      </c>
      <c r="AP170" s="45">
        <v>1.2999999999999999E-5</v>
      </c>
      <c r="AQ170" s="45">
        <v>1.2999999999999999E-5</v>
      </c>
      <c r="AR170" s="45">
        <v>1.2999999999999999E-5</v>
      </c>
      <c r="AS170" s="45">
        <v>1.2999999999999999E-5</v>
      </c>
      <c r="AT170" s="45">
        <v>1.2999999999999999E-5</v>
      </c>
      <c r="AU170" s="45">
        <v>1.9000000000000001E-5</v>
      </c>
      <c r="AV170" s="45">
        <v>1.9000000000000001E-5</v>
      </c>
      <c r="AW170" s="45">
        <v>1.9000000000000001E-5</v>
      </c>
      <c r="AX170" s="45">
        <v>1.9000000000000001E-5</v>
      </c>
      <c r="AY170" s="45">
        <v>1.9000000000000001E-5</v>
      </c>
      <c r="AZ170" s="45">
        <v>2.5000000000000001E-5</v>
      </c>
      <c r="BA170" s="45">
        <v>2.5000000000000001E-5</v>
      </c>
      <c r="BB170" s="45">
        <v>2.5000000000000001E-5</v>
      </c>
      <c r="BC170" s="45">
        <v>2.5000000000000001E-5</v>
      </c>
      <c r="BD170" s="45">
        <v>2.5000000000000001E-5</v>
      </c>
      <c r="BE170" s="45">
        <v>3.3000000000000003E-5</v>
      </c>
      <c r="BF170" s="45">
        <v>3.3000000000000003E-5</v>
      </c>
      <c r="BG170" s="45">
        <v>3.3000000000000003E-5</v>
      </c>
      <c r="BH170" s="45">
        <v>3.3000000000000003E-5</v>
      </c>
      <c r="BI170" s="45">
        <v>3.3000000000000003E-5</v>
      </c>
      <c r="BJ170" s="45">
        <v>3.8000000000000002E-5</v>
      </c>
      <c r="BK170" s="45">
        <v>3.8000000000000002E-5</v>
      </c>
      <c r="BL170" s="45">
        <v>3.8000000000000002E-5</v>
      </c>
      <c r="BM170" s="45">
        <v>3.8000000000000002E-5</v>
      </c>
      <c r="BN170" s="45">
        <v>3.8000000000000002E-5</v>
      </c>
      <c r="BO170" s="45">
        <v>4.3999999999999999E-5</v>
      </c>
      <c r="BP170" s="45">
        <v>4.3999999999999999E-5</v>
      </c>
      <c r="BQ170" s="45">
        <v>4.3999999999999999E-5</v>
      </c>
      <c r="BR170" s="45">
        <v>4.3999999999999999E-5</v>
      </c>
      <c r="BS170" s="45">
        <v>4.3999999999999999E-5</v>
      </c>
      <c r="BT170" s="45">
        <v>5.3999999999999998E-5</v>
      </c>
      <c r="BU170" s="45">
        <v>5.3999999999999998E-5</v>
      </c>
      <c r="BV170" s="45">
        <v>5.3999999999999998E-5</v>
      </c>
      <c r="BW170" s="45">
        <v>5.3999999999999998E-5</v>
      </c>
      <c r="BX170" s="45">
        <v>5.3999999999999998E-5</v>
      </c>
      <c r="BY170" s="45">
        <v>9.8999999999999994E-5</v>
      </c>
      <c r="BZ170" s="45">
        <v>9.8999999999999994E-5</v>
      </c>
      <c r="CA170" s="45">
        <v>9.8999999999999994E-5</v>
      </c>
      <c r="CB170" s="45">
        <v>9.8999999999999994E-5</v>
      </c>
      <c r="CC170" s="45">
        <v>9.8999999999999994E-5</v>
      </c>
      <c r="CD170" s="45">
        <v>9.8999999999999994E-5</v>
      </c>
      <c r="CE170" s="45">
        <v>9.8999999999999994E-5</v>
      </c>
      <c r="CF170" s="45">
        <v>9.8999999999999994E-5</v>
      </c>
      <c r="CG170" s="45">
        <v>9.8999999999999994E-5</v>
      </c>
      <c r="CH170" s="45">
        <v>9.8999999999999994E-5</v>
      </c>
      <c r="CI170" s="45">
        <v>9.8999999999999994E-5</v>
      </c>
      <c r="CJ170" s="45">
        <v>9.8999999999999994E-5</v>
      </c>
      <c r="CK170" s="45">
        <v>9.8999999999999994E-5</v>
      </c>
      <c r="CL170" s="45">
        <v>9.8999999999999994E-5</v>
      </c>
      <c r="CM170" s="45">
        <v>9.8999999999999994E-5</v>
      </c>
      <c r="CN170" s="45">
        <v>9.8999999999999994E-5</v>
      </c>
      <c r="CO170" s="45">
        <v>9.8999999999999994E-5</v>
      </c>
      <c r="CP170" s="45">
        <v>9.8999999999999994E-5</v>
      </c>
      <c r="CQ170" s="45">
        <v>9.8999999999999994E-5</v>
      </c>
      <c r="CR170" s="45">
        <v>9.8999999999999994E-5</v>
      </c>
      <c r="CS170" s="45">
        <v>9.8999999999999994E-5</v>
      </c>
      <c r="CT170" s="45">
        <v>9.8999999999999994E-5</v>
      </c>
      <c r="CU170" s="45">
        <v>9.8999999999999994E-5</v>
      </c>
      <c r="CV170" s="45">
        <v>9.8999999999999994E-5</v>
      </c>
      <c r="CW170" s="45">
        <v>9.8999999999999994E-5</v>
      </c>
      <c r="CX170" s="45">
        <v>9.8999999999999994E-5</v>
      </c>
    </row>
    <row r="171" spans="1:102" ht="14.25" customHeight="1" x14ac:dyDescent="0.3">
      <c r="A171" s="45" t="s">
        <v>460</v>
      </c>
      <c r="B171" s="45">
        <v>0</v>
      </c>
      <c r="C171" s="45">
        <v>0</v>
      </c>
      <c r="D171" s="45">
        <v>0</v>
      </c>
      <c r="E171" s="45">
        <v>0</v>
      </c>
      <c r="F171" s="45">
        <v>0</v>
      </c>
      <c r="G171" s="45">
        <v>0</v>
      </c>
      <c r="H171" s="45">
        <v>0</v>
      </c>
      <c r="I171" s="45">
        <v>0</v>
      </c>
      <c r="J171" s="45">
        <v>0</v>
      </c>
      <c r="K171" s="45">
        <v>0</v>
      </c>
      <c r="L171" s="45">
        <v>0</v>
      </c>
      <c r="M171" s="45">
        <v>0</v>
      </c>
      <c r="N171" s="45">
        <v>0</v>
      </c>
      <c r="O171" s="45">
        <v>0</v>
      </c>
      <c r="P171" s="45">
        <v>0</v>
      </c>
      <c r="Q171" s="45">
        <v>9.9999999999999995E-7</v>
      </c>
      <c r="R171" s="45">
        <v>9.9999999999999995E-7</v>
      </c>
      <c r="S171" s="45">
        <v>9.9999999999999995E-7</v>
      </c>
      <c r="T171" s="45">
        <v>9.9999999999999995E-7</v>
      </c>
      <c r="U171" s="45">
        <v>9.9999999999999995E-7</v>
      </c>
      <c r="V171" s="45">
        <v>9.9999999999999995E-7</v>
      </c>
      <c r="W171" s="45">
        <v>9.9999999999999995E-7</v>
      </c>
      <c r="X171" s="45">
        <v>9.9999999999999995E-7</v>
      </c>
      <c r="Y171" s="45">
        <v>9.9999999999999995E-7</v>
      </c>
      <c r="Z171" s="45">
        <v>9.9999999999999995E-7</v>
      </c>
      <c r="AA171" s="45">
        <v>9.9999999999999995E-7</v>
      </c>
      <c r="AB171" s="45">
        <v>9.9999999999999995E-7</v>
      </c>
      <c r="AC171" s="45">
        <v>9.9999999999999995E-7</v>
      </c>
      <c r="AD171" s="45">
        <v>9.9999999999999995E-7</v>
      </c>
      <c r="AE171" s="45">
        <v>9.9999999999999995E-7</v>
      </c>
      <c r="AF171" s="45">
        <v>9.9999999999999995E-7</v>
      </c>
      <c r="AG171" s="45">
        <v>9.9999999999999995E-7</v>
      </c>
      <c r="AH171" s="45">
        <v>9.9999999999999995E-7</v>
      </c>
      <c r="AI171" s="45">
        <v>9.9999999999999995E-7</v>
      </c>
      <c r="AJ171" s="45">
        <v>9.9999999999999995E-7</v>
      </c>
      <c r="AK171" s="45">
        <v>9.9999999999999995E-7</v>
      </c>
      <c r="AL171" s="45">
        <v>9.9999999999999995E-7</v>
      </c>
      <c r="AM171" s="45">
        <v>9.9999999999999995E-7</v>
      </c>
      <c r="AN171" s="45">
        <v>9.9999999999999995E-7</v>
      </c>
      <c r="AO171" s="45">
        <v>9.9999999999999995E-7</v>
      </c>
      <c r="AP171" s="45">
        <v>1.4E-5</v>
      </c>
      <c r="AQ171" s="45">
        <v>1.4E-5</v>
      </c>
      <c r="AR171" s="45">
        <v>1.4E-5</v>
      </c>
      <c r="AS171" s="45">
        <v>1.4E-5</v>
      </c>
      <c r="AT171" s="45">
        <v>1.4E-5</v>
      </c>
      <c r="AU171" s="45">
        <v>2.4000000000000001E-5</v>
      </c>
      <c r="AV171" s="45">
        <v>2.4000000000000001E-5</v>
      </c>
      <c r="AW171" s="45">
        <v>2.4000000000000001E-5</v>
      </c>
      <c r="AX171" s="45">
        <v>2.4000000000000001E-5</v>
      </c>
      <c r="AY171" s="45">
        <v>2.4000000000000001E-5</v>
      </c>
      <c r="AZ171" s="45">
        <v>3.1999999999999999E-5</v>
      </c>
      <c r="BA171" s="45">
        <v>3.1999999999999999E-5</v>
      </c>
      <c r="BB171" s="45">
        <v>3.1999999999999999E-5</v>
      </c>
      <c r="BC171" s="45">
        <v>3.1999999999999999E-5</v>
      </c>
      <c r="BD171" s="45">
        <v>3.1999999999999999E-5</v>
      </c>
      <c r="BE171" s="45">
        <v>4.0000000000000003E-5</v>
      </c>
      <c r="BF171" s="45">
        <v>4.0000000000000003E-5</v>
      </c>
      <c r="BG171" s="45">
        <v>4.0000000000000003E-5</v>
      </c>
      <c r="BH171" s="45">
        <v>4.0000000000000003E-5</v>
      </c>
      <c r="BI171" s="45">
        <v>4.0000000000000003E-5</v>
      </c>
      <c r="BJ171" s="45">
        <v>4.6999999999999997E-5</v>
      </c>
      <c r="BK171" s="45">
        <v>4.6999999999999997E-5</v>
      </c>
      <c r="BL171" s="45">
        <v>4.6999999999999997E-5</v>
      </c>
      <c r="BM171" s="45">
        <v>4.6999999999999997E-5</v>
      </c>
      <c r="BN171" s="45">
        <v>4.6999999999999997E-5</v>
      </c>
      <c r="BO171" s="45">
        <v>5.8999999999999998E-5</v>
      </c>
      <c r="BP171" s="45">
        <v>5.8999999999999998E-5</v>
      </c>
      <c r="BQ171" s="45">
        <v>5.8999999999999998E-5</v>
      </c>
      <c r="BR171" s="45">
        <v>5.8999999999999998E-5</v>
      </c>
      <c r="BS171" s="45">
        <v>5.8999999999999998E-5</v>
      </c>
      <c r="BT171" s="45">
        <v>6.3999999999999997E-5</v>
      </c>
      <c r="BU171" s="45">
        <v>6.3999999999999997E-5</v>
      </c>
      <c r="BV171" s="45">
        <v>6.3999999999999997E-5</v>
      </c>
      <c r="BW171" s="45">
        <v>6.3999999999999997E-5</v>
      </c>
      <c r="BX171" s="45">
        <v>6.3999999999999997E-5</v>
      </c>
      <c r="BY171" s="45">
        <v>7.4999999999999993E-5</v>
      </c>
      <c r="BZ171" s="45">
        <v>7.4999999999999993E-5</v>
      </c>
      <c r="CA171" s="45">
        <v>7.4999999999999993E-5</v>
      </c>
      <c r="CB171" s="45">
        <v>7.4999999999999993E-5</v>
      </c>
      <c r="CC171" s="45">
        <v>7.4999999999999993E-5</v>
      </c>
      <c r="CD171" s="45">
        <v>7.4999999999999993E-5</v>
      </c>
      <c r="CE171" s="45">
        <v>7.4999999999999993E-5</v>
      </c>
      <c r="CF171" s="45">
        <v>7.4999999999999993E-5</v>
      </c>
      <c r="CG171" s="45">
        <v>7.4999999999999993E-5</v>
      </c>
      <c r="CH171" s="45">
        <v>7.4999999999999993E-5</v>
      </c>
      <c r="CI171" s="45">
        <v>7.4999999999999993E-5</v>
      </c>
      <c r="CJ171" s="45">
        <v>7.4999999999999993E-5</v>
      </c>
      <c r="CK171" s="45">
        <v>7.4999999999999993E-5</v>
      </c>
      <c r="CL171" s="45">
        <v>7.4999999999999993E-5</v>
      </c>
      <c r="CM171" s="45">
        <v>7.4999999999999993E-5</v>
      </c>
      <c r="CN171" s="45">
        <v>7.4999999999999993E-5</v>
      </c>
      <c r="CO171" s="45">
        <v>7.4999999999999993E-5</v>
      </c>
      <c r="CP171" s="45">
        <v>7.4999999999999993E-5</v>
      </c>
      <c r="CQ171" s="45">
        <v>7.4999999999999993E-5</v>
      </c>
      <c r="CR171" s="45">
        <v>7.4999999999999993E-5</v>
      </c>
      <c r="CS171" s="45">
        <v>7.4999999999999993E-5</v>
      </c>
      <c r="CT171" s="45">
        <v>7.4999999999999993E-5</v>
      </c>
      <c r="CU171" s="45">
        <v>7.4999999999999993E-5</v>
      </c>
      <c r="CV171" s="45">
        <v>7.4999999999999993E-5</v>
      </c>
      <c r="CW171" s="45">
        <v>7.4999999999999993E-5</v>
      </c>
      <c r="CX171" s="45">
        <v>7.4999999999999993E-5</v>
      </c>
    </row>
    <row r="172" spans="1:102" ht="14.25" customHeight="1" x14ac:dyDescent="0.3">
      <c r="A172" s="45" t="s">
        <v>462</v>
      </c>
      <c r="B172" s="45">
        <v>0</v>
      </c>
      <c r="C172" s="45">
        <v>0</v>
      </c>
      <c r="D172" s="45">
        <v>0</v>
      </c>
      <c r="E172" s="45">
        <v>0</v>
      </c>
      <c r="F172" s="45">
        <v>0</v>
      </c>
      <c r="G172" s="45">
        <v>0</v>
      </c>
      <c r="H172" s="45">
        <v>0</v>
      </c>
      <c r="I172" s="45">
        <v>0</v>
      </c>
      <c r="J172" s="45">
        <v>0</v>
      </c>
      <c r="K172" s="45">
        <v>0</v>
      </c>
      <c r="L172" s="45">
        <v>0</v>
      </c>
      <c r="M172" s="45">
        <v>0</v>
      </c>
      <c r="N172" s="45">
        <v>0</v>
      </c>
      <c r="O172" s="45">
        <v>0</v>
      </c>
      <c r="P172" s="45">
        <v>0</v>
      </c>
      <c r="Q172" s="45">
        <v>1.2999999999999999E-5</v>
      </c>
      <c r="R172" s="45">
        <v>1.2999999999999999E-5</v>
      </c>
      <c r="S172" s="45">
        <v>1.2999999999999999E-5</v>
      </c>
      <c r="T172" s="45">
        <v>1.2999999999999999E-5</v>
      </c>
      <c r="U172" s="45">
        <v>1.2999999999999999E-5</v>
      </c>
      <c r="V172" s="45">
        <v>1.2999999999999999E-5</v>
      </c>
      <c r="W172" s="45">
        <v>1.2999999999999999E-5</v>
      </c>
      <c r="X172" s="45">
        <v>1.2999999999999999E-5</v>
      </c>
      <c r="Y172" s="45">
        <v>1.2999999999999999E-5</v>
      </c>
      <c r="Z172" s="45">
        <v>1.2999999999999999E-5</v>
      </c>
      <c r="AA172" s="45">
        <v>1.2999999999999999E-5</v>
      </c>
      <c r="AB172" s="45">
        <v>1.2999999999999999E-5</v>
      </c>
      <c r="AC172" s="45">
        <v>1.2999999999999999E-5</v>
      </c>
      <c r="AD172" s="45">
        <v>1.2999999999999999E-5</v>
      </c>
      <c r="AE172" s="45">
        <v>1.2999999999999999E-5</v>
      </c>
      <c r="AF172" s="45">
        <v>1.2999999999999999E-5</v>
      </c>
      <c r="AG172" s="45">
        <v>1.2999999999999999E-5</v>
      </c>
      <c r="AH172" s="45">
        <v>1.2999999999999999E-5</v>
      </c>
      <c r="AI172" s="45">
        <v>1.2999999999999999E-5</v>
      </c>
      <c r="AJ172" s="45">
        <v>1.2999999999999999E-5</v>
      </c>
      <c r="AK172" s="45">
        <v>1.2999999999999999E-5</v>
      </c>
      <c r="AL172" s="45">
        <v>1.2999999999999999E-5</v>
      </c>
      <c r="AM172" s="45">
        <v>1.2999999999999999E-5</v>
      </c>
      <c r="AN172" s="45">
        <v>1.2999999999999999E-5</v>
      </c>
      <c r="AO172" s="45">
        <v>1.2999999999999999E-5</v>
      </c>
      <c r="AP172" s="45">
        <v>1.01E-4</v>
      </c>
      <c r="AQ172" s="45">
        <v>1.01E-4</v>
      </c>
      <c r="AR172" s="45">
        <v>1.01E-4</v>
      </c>
      <c r="AS172" s="45">
        <v>1.01E-4</v>
      </c>
      <c r="AT172" s="45">
        <v>1.01E-4</v>
      </c>
      <c r="AU172" s="45">
        <v>1.46E-4</v>
      </c>
      <c r="AV172" s="45">
        <v>1.46E-4</v>
      </c>
      <c r="AW172" s="45">
        <v>1.46E-4</v>
      </c>
      <c r="AX172" s="45">
        <v>1.46E-4</v>
      </c>
      <c r="AY172" s="45">
        <v>1.46E-4</v>
      </c>
      <c r="AZ172" s="45">
        <v>1.7100000000000001E-4</v>
      </c>
      <c r="BA172" s="45">
        <v>1.7100000000000001E-4</v>
      </c>
      <c r="BB172" s="45">
        <v>1.7100000000000001E-4</v>
      </c>
      <c r="BC172" s="45">
        <v>1.7100000000000001E-4</v>
      </c>
      <c r="BD172" s="45">
        <v>1.7100000000000001E-4</v>
      </c>
      <c r="BE172" s="45">
        <v>1.5899999999999999E-4</v>
      </c>
      <c r="BF172" s="45">
        <v>1.5899999999999999E-4</v>
      </c>
      <c r="BG172" s="45">
        <v>1.5899999999999999E-4</v>
      </c>
      <c r="BH172" s="45">
        <v>1.5899999999999999E-4</v>
      </c>
      <c r="BI172" s="45">
        <v>1.5899999999999999E-4</v>
      </c>
      <c r="BJ172" s="45">
        <v>1.2999999999999999E-4</v>
      </c>
      <c r="BK172" s="45">
        <v>1.2999999999999999E-4</v>
      </c>
      <c r="BL172" s="45">
        <v>1.2999999999999999E-4</v>
      </c>
      <c r="BM172" s="45">
        <v>1.2999999999999999E-4</v>
      </c>
      <c r="BN172" s="45">
        <v>1.2999999999999999E-4</v>
      </c>
      <c r="BO172" s="45">
        <v>1.1900000000000001E-4</v>
      </c>
      <c r="BP172" s="45">
        <v>1.1900000000000001E-4</v>
      </c>
      <c r="BQ172" s="45">
        <v>1.1900000000000001E-4</v>
      </c>
      <c r="BR172" s="45">
        <v>1.1900000000000001E-4</v>
      </c>
      <c r="BS172" s="45">
        <v>1.1900000000000001E-4</v>
      </c>
      <c r="BT172" s="45">
        <v>1.3200000000000001E-4</v>
      </c>
      <c r="BU172" s="45">
        <v>1.3200000000000001E-4</v>
      </c>
      <c r="BV172" s="45">
        <v>1.3200000000000001E-4</v>
      </c>
      <c r="BW172" s="45">
        <v>1.3200000000000001E-4</v>
      </c>
      <c r="BX172" s="45">
        <v>1.3200000000000001E-4</v>
      </c>
      <c r="BY172" s="45">
        <v>1.5300000000000001E-4</v>
      </c>
      <c r="BZ172" s="45">
        <v>1.5300000000000001E-4</v>
      </c>
      <c r="CA172" s="45">
        <v>1.5300000000000001E-4</v>
      </c>
      <c r="CB172" s="45">
        <v>1.5300000000000001E-4</v>
      </c>
      <c r="CC172" s="45">
        <v>1.5300000000000001E-4</v>
      </c>
      <c r="CD172" s="45">
        <v>1.5300000000000001E-4</v>
      </c>
      <c r="CE172" s="45">
        <v>1.5300000000000001E-4</v>
      </c>
      <c r="CF172" s="45">
        <v>1.5300000000000001E-4</v>
      </c>
      <c r="CG172" s="45">
        <v>1.5300000000000001E-4</v>
      </c>
      <c r="CH172" s="45">
        <v>1.5300000000000001E-4</v>
      </c>
      <c r="CI172" s="45">
        <v>1.5300000000000001E-4</v>
      </c>
      <c r="CJ172" s="45">
        <v>1.5300000000000001E-4</v>
      </c>
      <c r="CK172" s="45">
        <v>1.5300000000000001E-4</v>
      </c>
      <c r="CL172" s="45">
        <v>1.5300000000000001E-4</v>
      </c>
      <c r="CM172" s="45">
        <v>1.5300000000000001E-4</v>
      </c>
      <c r="CN172" s="45">
        <v>1.5300000000000001E-4</v>
      </c>
      <c r="CO172" s="45">
        <v>1.5300000000000001E-4</v>
      </c>
      <c r="CP172" s="45">
        <v>1.5300000000000001E-4</v>
      </c>
      <c r="CQ172" s="45">
        <v>1.5300000000000001E-4</v>
      </c>
      <c r="CR172" s="45">
        <v>1.5300000000000001E-4</v>
      </c>
      <c r="CS172" s="45">
        <v>1.5300000000000001E-4</v>
      </c>
      <c r="CT172" s="45">
        <v>1.5300000000000001E-4</v>
      </c>
      <c r="CU172" s="45">
        <v>1.5300000000000001E-4</v>
      </c>
      <c r="CV172" s="45">
        <v>1.5300000000000001E-4</v>
      </c>
      <c r="CW172" s="45">
        <v>1.5300000000000001E-4</v>
      </c>
      <c r="CX172" s="45">
        <v>1.5300000000000001E-4</v>
      </c>
    </row>
    <row r="173" spans="1:102" ht="14.25" customHeight="1" x14ac:dyDescent="0.3">
      <c r="A173" s="45" t="s">
        <v>464</v>
      </c>
      <c r="B173" s="45">
        <v>0</v>
      </c>
      <c r="C173" s="45">
        <v>0</v>
      </c>
      <c r="D173" s="45">
        <v>0</v>
      </c>
      <c r="E173" s="45">
        <v>0</v>
      </c>
      <c r="F173" s="45">
        <v>0</v>
      </c>
      <c r="G173" s="45">
        <v>0</v>
      </c>
      <c r="H173" s="45">
        <v>0</v>
      </c>
      <c r="I173" s="45">
        <v>0</v>
      </c>
      <c r="J173" s="45">
        <v>0</v>
      </c>
      <c r="K173" s="45">
        <v>0</v>
      </c>
      <c r="L173" s="45">
        <v>0</v>
      </c>
      <c r="M173" s="45">
        <v>0</v>
      </c>
      <c r="N173" s="45">
        <v>0</v>
      </c>
      <c r="O173" s="45">
        <v>0</v>
      </c>
      <c r="P173" s="45">
        <v>0</v>
      </c>
      <c r="Q173" s="45">
        <v>5.3999999999999998E-5</v>
      </c>
      <c r="R173" s="45">
        <v>5.3999999999999998E-5</v>
      </c>
      <c r="S173" s="45">
        <v>5.3999999999999998E-5</v>
      </c>
      <c r="T173" s="45">
        <v>5.3999999999999998E-5</v>
      </c>
      <c r="U173" s="45">
        <v>5.3999999999999998E-5</v>
      </c>
      <c r="V173" s="45">
        <v>5.3999999999999998E-5</v>
      </c>
      <c r="W173" s="45">
        <v>5.3999999999999998E-5</v>
      </c>
      <c r="X173" s="45">
        <v>5.3999999999999998E-5</v>
      </c>
      <c r="Y173" s="45">
        <v>5.3999999999999998E-5</v>
      </c>
      <c r="Z173" s="45">
        <v>5.3999999999999998E-5</v>
      </c>
      <c r="AA173" s="45">
        <v>5.3999999999999998E-5</v>
      </c>
      <c r="AB173" s="45">
        <v>5.3999999999999998E-5</v>
      </c>
      <c r="AC173" s="45">
        <v>5.3999999999999998E-5</v>
      </c>
      <c r="AD173" s="45">
        <v>5.3999999999999998E-5</v>
      </c>
      <c r="AE173" s="45">
        <v>5.3999999999999998E-5</v>
      </c>
      <c r="AF173" s="45">
        <v>5.3999999999999998E-5</v>
      </c>
      <c r="AG173" s="45">
        <v>5.3999999999999998E-5</v>
      </c>
      <c r="AH173" s="45">
        <v>5.3999999999999998E-5</v>
      </c>
      <c r="AI173" s="45">
        <v>5.3999999999999998E-5</v>
      </c>
      <c r="AJ173" s="45">
        <v>5.3999999999999998E-5</v>
      </c>
      <c r="AK173" s="45">
        <v>5.3999999999999998E-5</v>
      </c>
      <c r="AL173" s="45">
        <v>5.3999999999999998E-5</v>
      </c>
      <c r="AM173" s="45">
        <v>5.3999999999999998E-5</v>
      </c>
      <c r="AN173" s="45">
        <v>5.3999999999999998E-5</v>
      </c>
      <c r="AO173" s="45">
        <v>5.3999999999999998E-5</v>
      </c>
      <c r="AP173" s="45">
        <v>3.4699999999999998E-4</v>
      </c>
      <c r="AQ173" s="45">
        <v>3.4699999999999998E-4</v>
      </c>
      <c r="AR173" s="45">
        <v>3.4699999999999998E-4</v>
      </c>
      <c r="AS173" s="45">
        <v>3.4699999999999998E-4</v>
      </c>
      <c r="AT173" s="45">
        <v>3.4699999999999998E-4</v>
      </c>
      <c r="AU173" s="45">
        <v>5.2800000000000004E-4</v>
      </c>
      <c r="AV173" s="45">
        <v>5.2800000000000004E-4</v>
      </c>
      <c r="AW173" s="45">
        <v>5.2800000000000004E-4</v>
      </c>
      <c r="AX173" s="45">
        <v>5.2800000000000004E-4</v>
      </c>
      <c r="AY173" s="45">
        <v>5.2800000000000004E-4</v>
      </c>
      <c r="AZ173" s="45">
        <v>7.36E-4</v>
      </c>
      <c r="BA173" s="45">
        <v>7.36E-4</v>
      </c>
      <c r="BB173" s="45">
        <v>7.36E-4</v>
      </c>
      <c r="BC173" s="45">
        <v>7.36E-4</v>
      </c>
      <c r="BD173" s="45">
        <v>7.36E-4</v>
      </c>
      <c r="BE173" s="45">
        <v>9.5200000000000005E-4</v>
      </c>
      <c r="BF173" s="45">
        <v>9.5200000000000005E-4</v>
      </c>
      <c r="BG173" s="45">
        <v>9.5200000000000005E-4</v>
      </c>
      <c r="BH173" s="45">
        <v>9.5200000000000005E-4</v>
      </c>
      <c r="BI173" s="45">
        <v>9.5200000000000005E-4</v>
      </c>
      <c r="BJ173" s="45">
        <v>1.206E-3</v>
      </c>
      <c r="BK173" s="45">
        <v>1.206E-3</v>
      </c>
      <c r="BL173" s="45">
        <v>1.206E-3</v>
      </c>
      <c r="BM173" s="45">
        <v>1.206E-3</v>
      </c>
      <c r="BN173" s="45">
        <v>1.206E-3</v>
      </c>
      <c r="BO173" s="45">
        <v>1.5120000000000001E-3</v>
      </c>
      <c r="BP173" s="45">
        <v>1.5120000000000001E-3</v>
      </c>
      <c r="BQ173" s="45">
        <v>1.5120000000000001E-3</v>
      </c>
      <c r="BR173" s="45">
        <v>1.5120000000000001E-3</v>
      </c>
      <c r="BS173" s="45">
        <v>1.5120000000000001E-3</v>
      </c>
      <c r="BT173" s="45">
        <v>1.864E-3</v>
      </c>
      <c r="BU173" s="45">
        <v>1.864E-3</v>
      </c>
      <c r="BV173" s="45">
        <v>1.864E-3</v>
      </c>
      <c r="BW173" s="45">
        <v>1.864E-3</v>
      </c>
      <c r="BX173" s="45">
        <v>1.864E-3</v>
      </c>
      <c r="BY173" s="45">
        <v>2.2669999999999999E-3</v>
      </c>
      <c r="BZ173" s="45">
        <v>2.2669999999999999E-3</v>
      </c>
      <c r="CA173" s="45">
        <v>2.2669999999999999E-3</v>
      </c>
      <c r="CB173" s="45">
        <v>2.2669999999999999E-3</v>
      </c>
      <c r="CC173" s="45">
        <v>2.2669999999999999E-3</v>
      </c>
      <c r="CD173" s="45">
        <v>2.2669999999999999E-3</v>
      </c>
      <c r="CE173" s="45">
        <v>2.2669999999999999E-3</v>
      </c>
      <c r="CF173" s="45">
        <v>2.2669999999999999E-3</v>
      </c>
      <c r="CG173" s="45">
        <v>2.2669999999999999E-3</v>
      </c>
      <c r="CH173" s="45">
        <v>2.2669999999999999E-3</v>
      </c>
      <c r="CI173" s="45">
        <v>2.2669999999999999E-3</v>
      </c>
      <c r="CJ173" s="45">
        <v>2.2669999999999999E-3</v>
      </c>
      <c r="CK173" s="45">
        <v>2.2669999999999999E-3</v>
      </c>
      <c r="CL173" s="45">
        <v>2.2669999999999999E-3</v>
      </c>
      <c r="CM173" s="45">
        <v>2.2669999999999999E-3</v>
      </c>
      <c r="CN173" s="45">
        <v>2.2669999999999999E-3</v>
      </c>
      <c r="CO173" s="45">
        <v>2.2669999999999999E-3</v>
      </c>
      <c r="CP173" s="45">
        <v>2.2669999999999999E-3</v>
      </c>
      <c r="CQ173" s="45">
        <v>2.2669999999999999E-3</v>
      </c>
      <c r="CR173" s="45">
        <v>2.2669999999999999E-3</v>
      </c>
      <c r="CS173" s="45">
        <v>2.2669999999999999E-3</v>
      </c>
      <c r="CT173" s="45">
        <v>2.2669999999999999E-3</v>
      </c>
      <c r="CU173" s="45">
        <v>2.2669999999999999E-3</v>
      </c>
      <c r="CV173" s="45">
        <v>2.2669999999999999E-3</v>
      </c>
      <c r="CW173" s="45">
        <v>2.2669999999999999E-3</v>
      </c>
      <c r="CX173" s="45">
        <v>2.2669999999999999E-3</v>
      </c>
    </row>
    <row r="174" spans="1:102" ht="14.25" customHeight="1" x14ac:dyDescent="0.3">
      <c r="A174" s="45" t="s">
        <v>466</v>
      </c>
      <c r="B174" s="45">
        <v>0</v>
      </c>
      <c r="C174" s="45">
        <v>0</v>
      </c>
      <c r="D174" s="45">
        <v>0</v>
      </c>
      <c r="E174" s="45">
        <v>0</v>
      </c>
      <c r="F174" s="45">
        <v>0</v>
      </c>
      <c r="G174" s="45">
        <v>0</v>
      </c>
      <c r="H174" s="45">
        <v>0</v>
      </c>
      <c r="I174" s="45">
        <v>0</v>
      </c>
      <c r="J174" s="45">
        <v>0</v>
      </c>
      <c r="K174" s="45">
        <v>0</v>
      </c>
      <c r="L174" s="45">
        <v>0</v>
      </c>
      <c r="M174" s="45">
        <v>0</v>
      </c>
      <c r="N174" s="45">
        <v>0</v>
      </c>
      <c r="O174" s="45">
        <v>0</v>
      </c>
      <c r="P174" s="45">
        <v>0</v>
      </c>
      <c r="Q174" s="45">
        <v>5.3999999999999998E-5</v>
      </c>
      <c r="R174" s="45">
        <v>5.3999999999999998E-5</v>
      </c>
      <c r="S174" s="45">
        <v>5.3999999999999998E-5</v>
      </c>
      <c r="T174" s="45">
        <v>5.3999999999999998E-5</v>
      </c>
      <c r="U174" s="45">
        <v>5.3999999999999998E-5</v>
      </c>
      <c r="V174" s="45">
        <v>5.3999999999999998E-5</v>
      </c>
      <c r="W174" s="45">
        <v>5.3999999999999998E-5</v>
      </c>
      <c r="X174" s="45">
        <v>5.3999999999999998E-5</v>
      </c>
      <c r="Y174" s="45">
        <v>5.3999999999999998E-5</v>
      </c>
      <c r="Z174" s="45">
        <v>5.3999999999999998E-5</v>
      </c>
      <c r="AA174" s="45">
        <v>5.3999999999999998E-5</v>
      </c>
      <c r="AB174" s="45">
        <v>5.3999999999999998E-5</v>
      </c>
      <c r="AC174" s="45">
        <v>5.3999999999999998E-5</v>
      </c>
      <c r="AD174" s="45">
        <v>5.3999999999999998E-5</v>
      </c>
      <c r="AE174" s="45">
        <v>5.3999999999999998E-5</v>
      </c>
      <c r="AF174" s="45">
        <v>5.3999999999999998E-5</v>
      </c>
      <c r="AG174" s="45">
        <v>5.3999999999999998E-5</v>
      </c>
      <c r="AH174" s="45">
        <v>5.3999999999999998E-5</v>
      </c>
      <c r="AI174" s="45">
        <v>5.3999999999999998E-5</v>
      </c>
      <c r="AJ174" s="45">
        <v>5.3999999999999998E-5</v>
      </c>
      <c r="AK174" s="45">
        <v>5.3999999999999998E-5</v>
      </c>
      <c r="AL174" s="45">
        <v>5.3999999999999998E-5</v>
      </c>
      <c r="AM174" s="45">
        <v>5.3999999999999998E-5</v>
      </c>
      <c r="AN174" s="45">
        <v>5.3999999999999998E-5</v>
      </c>
      <c r="AO174" s="45">
        <v>5.3999999999999998E-5</v>
      </c>
      <c r="AP174" s="45">
        <v>1.6699999999999999E-4</v>
      </c>
      <c r="AQ174" s="45">
        <v>1.6699999999999999E-4</v>
      </c>
      <c r="AR174" s="45">
        <v>1.6699999999999999E-4</v>
      </c>
      <c r="AS174" s="45">
        <v>1.6699999999999999E-4</v>
      </c>
      <c r="AT174" s="45">
        <v>1.6699999999999999E-4</v>
      </c>
      <c r="AU174" s="45">
        <v>2.0799999999999999E-4</v>
      </c>
      <c r="AV174" s="45">
        <v>2.0799999999999999E-4</v>
      </c>
      <c r="AW174" s="45">
        <v>2.0799999999999999E-4</v>
      </c>
      <c r="AX174" s="45">
        <v>2.0799999999999999E-4</v>
      </c>
      <c r="AY174" s="45">
        <v>2.0799999999999999E-4</v>
      </c>
      <c r="AZ174" s="45">
        <v>2.3000000000000001E-4</v>
      </c>
      <c r="BA174" s="45">
        <v>2.3000000000000001E-4</v>
      </c>
      <c r="BB174" s="45">
        <v>2.3000000000000001E-4</v>
      </c>
      <c r="BC174" s="45">
        <v>2.3000000000000001E-4</v>
      </c>
      <c r="BD174" s="45">
        <v>2.3000000000000001E-4</v>
      </c>
      <c r="BE174" s="45">
        <v>2.4499999999999999E-4</v>
      </c>
      <c r="BF174" s="45">
        <v>2.4499999999999999E-4</v>
      </c>
      <c r="BG174" s="45">
        <v>2.4499999999999999E-4</v>
      </c>
      <c r="BH174" s="45">
        <v>2.4499999999999999E-4</v>
      </c>
      <c r="BI174" s="45">
        <v>2.4499999999999999E-4</v>
      </c>
      <c r="BJ174" s="45">
        <v>2.7999999999999998E-4</v>
      </c>
      <c r="BK174" s="45">
        <v>2.7999999999999998E-4</v>
      </c>
      <c r="BL174" s="45">
        <v>2.7999999999999998E-4</v>
      </c>
      <c r="BM174" s="45">
        <v>2.7999999999999998E-4</v>
      </c>
      <c r="BN174" s="45">
        <v>2.7999999999999998E-4</v>
      </c>
      <c r="BO174" s="45">
        <v>3.0499999999999999E-4</v>
      </c>
      <c r="BP174" s="45">
        <v>3.0499999999999999E-4</v>
      </c>
      <c r="BQ174" s="45">
        <v>3.0499999999999999E-4</v>
      </c>
      <c r="BR174" s="45">
        <v>3.0499999999999999E-4</v>
      </c>
      <c r="BS174" s="45">
        <v>3.0499999999999999E-4</v>
      </c>
      <c r="BT174" s="45">
        <v>3.2299999999999999E-4</v>
      </c>
      <c r="BU174" s="45">
        <v>3.2299999999999999E-4</v>
      </c>
      <c r="BV174" s="45">
        <v>3.2299999999999999E-4</v>
      </c>
      <c r="BW174" s="45">
        <v>3.2299999999999999E-4</v>
      </c>
      <c r="BX174" s="45">
        <v>3.2299999999999999E-4</v>
      </c>
      <c r="BY174" s="45">
        <v>3.3399999999999999E-4</v>
      </c>
      <c r="BZ174" s="45">
        <v>3.3399999999999999E-4</v>
      </c>
      <c r="CA174" s="45">
        <v>3.3399999999999999E-4</v>
      </c>
      <c r="CB174" s="45">
        <v>3.3399999999999999E-4</v>
      </c>
      <c r="CC174" s="45">
        <v>3.3399999999999999E-4</v>
      </c>
      <c r="CD174" s="45">
        <v>3.3399999999999999E-4</v>
      </c>
      <c r="CE174" s="45">
        <v>3.3399999999999999E-4</v>
      </c>
      <c r="CF174" s="45">
        <v>3.3399999999999999E-4</v>
      </c>
      <c r="CG174" s="45">
        <v>3.3399999999999999E-4</v>
      </c>
      <c r="CH174" s="45">
        <v>3.3399999999999999E-4</v>
      </c>
      <c r="CI174" s="45">
        <v>3.3399999999999999E-4</v>
      </c>
      <c r="CJ174" s="45">
        <v>3.3399999999999999E-4</v>
      </c>
      <c r="CK174" s="45">
        <v>3.3399999999999999E-4</v>
      </c>
      <c r="CL174" s="45">
        <v>3.3399999999999999E-4</v>
      </c>
      <c r="CM174" s="45">
        <v>3.3399999999999999E-4</v>
      </c>
      <c r="CN174" s="45">
        <v>3.3399999999999999E-4</v>
      </c>
      <c r="CO174" s="45">
        <v>3.3399999999999999E-4</v>
      </c>
      <c r="CP174" s="45">
        <v>3.3399999999999999E-4</v>
      </c>
      <c r="CQ174" s="45">
        <v>3.3399999999999999E-4</v>
      </c>
      <c r="CR174" s="45">
        <v>3.3399999999999999E-4</v>
      </c>
      <c r="CS174" s="45">
        <v>3.3399999999999999E-4</v>
      </c>
      <c r="CT174" s="45">
        <v>3.3399999999999999E-4</v>
      </c>
      <c r="CU174" s="45">
        <v>3.3399999999999999E-4</v>
      </c>
      <c r="CV174" s="45">
        <v>3.3399999999999999E-4</v>
      </c>
      <c r="CW174" s="45">
        <v>3.3399999999999999E-4</v>
      </c>
      <c r="CX174" s="45">
        <v>3.3399999999999999E-4</v>
      </c>
    </row>
    <row r="175" spans="1:102" ht="14.25" customHeight="1" x14ac:dyDescent="0.3">
      <c r="A175" s="45" t="s">
        <v>513</v>
      </c>
      <c r="B175" s="45">
        <v>0</v>
      </c>
      <c r="C175" s="45">
        <v>0</v>
      </c>
      <c r="D175" s="45">
        <v>0</v>
      </c>
      <c r="E175" s="45">
        <v>0</v>
      </c>
      <c r="F175" s="45">
        <v>0</v>
      </c>
      <c r="G175" s="45">
        <v>0</v>
      </c>
      <c r="H175" s="45">
        <v>0</v>
      </c>
      <c r="I175" s="45">
        <v>0</v>
      </c>
      <c r="J175" s="45">
        <v>0</v>
      </c>
      <c r="K175" s="45">
        <v>0</v>
      </c>
      <c r="L175" s="45">
        <v>0</v>
      </c>
      <c r="M175" s="45">
        <v>0</v>
      </c>
      <c r="N175" s="45">
        <v>0</v>
      </c>
      <c r="O175" s="45">
        <v>0</v>
      </c>
      <c r="P175" s="45">
        <v>0</v>
      </c>
      <c r="Q175" s="45">
        <v>5.0000000000000004E-6</v>
      </c>
      <c r="R175" s="45">
        <v>5.0000000000000004E-6</v>
      </c>
      <c r="S175" s="45">
        <v>5.0000000000000004E-6</v>
      </c>
      <c r="T175" s="45">
        <v>5.0000000000000004E-6</v>
      </c>
      <c r="U175" s="45">
        <v>5.0000000000000004E-6</v>
      </c>
      <c r="V175" s="45">
        <v>5.0000000000000004E-6</v>
      </c>
      <c r="W175" s="45">
        <v>5.0000000000000004E-6</v>
      </c>
      <c r="X175" s="45">
        <v>5.0000000000000004E-6</v>
      </c>
      <c r="Y175" s="45">
        <v>5.0000000000000004E-6</v>
      </c>
      <c r="Z175" s="45">
        <v>5.0000000000000004E-6</v>
      </c>
      <c r="AA175" s="45">
        <v>5.0000000000000004E-6</v>
      </c>
      <c r="AB175" s="45">
        <v>5.0000000000000004E-6</v>
      </c>
      <c r="AC175" s="45">
        <v>5.0000000000000004E-6</v>
      </c>
      <c r="AD175" s="45">
        <v>5.0000000000000004E-6</v>
      </c>
      <c r="AE175" s="45">
        <v>5.0000000000000004E-6</v>
      </c>
      <c r="AF175" s="45">
        <v>5.0000000000000004E-6</v>
      </c>
      <c r="AG175" s="45">
        <v>5.0000000000000004E-6</v>
      </c>
      <c r="AH175" s="45">
        <v>5.0000000000000004E-6</v>
      </c>
      <c r="AI175" s="45">
        <v>5.0000000000000004E-6</v>
      </c>
      <c r="AJ175" s="45">
        <v>5.0000000000000004E-6</v>
      </c>
      <c r="AK175" s="45">
        <v>5.0000000000000004E-6</v>
      </c>
      <c r="AL175" s="45">
        <v>5.0000000000000004E-6</v>
      </c>
      <c r="AM175" s="45">
        <v>5.0000000000000004E-6</v>
      </c>
      <c r="AN175" s="45">
        <v>5.0000000000000004E-6</v>
      </c>
      <c r="AO175" s="45">
        <v>5.0000000000000004E-6</v>
      </c>
      <c r="AP175" s="45">
        <v>4.5000000000000003E-5</v>
      </c>
      <c r="AQ175" s="45">
        <v>4.5000000000000003E-5</v>
      </c>
      <c r="AR175" s="45">
        <v>4.5000000000000003E-5</v>
      </c>
      <c r="AS175" s="45">
        <v>4.5000000000000003E-5</v>
      </c>
      <c r="AT175" s="45">
        <v>4.5000000000000003E-5</v>
      </c>
      <c r="AU175" s="45">
        <v>1.5100000000000001E-4</v>
      </c>
      <c r="AV175" s="45">
        <v>1.5100000000000001E-4</v>
      </c>
      <c r="AW175" s="45">
        <v>1.5100000000000001E-4</v>
      </c>
      <c r="AX175" s="45">
        <v>1.5100000000000001E-4</v>
      </c>
      <c r="AY175" s="45">
        <v>1.5100000000000001E-4</v>
      </c>
      <c r="AZ175" s="45">
        <v>1.1400000000000001E-4</v>
      </c>
      <c r="BA175" s="45">
        <v>1.1400000000000001E-4</v>
      </c>
      <c r="BB175" s="45">
        <v>1.1400000000000001E-4</v>
      </c>
      <c r="BC175" s="45">
        <v>1.1400000000000001E-4</v>
      </c>
      <c r="BD175" s="45">
        <v>1.1400000000000001E-4</v>
      </c>
      <c r="BE175" s="45">
        <v>2.1499999999999999E-4</v>
      </c>
      <c r="BF175" s="45">
        <v>2.1499999999999999E-4</v>
      </c>
      <c r="BG175" s="45">
        <v>2.1499999999999999E-4</v>
      </c>
      <c r="BH175" s="45">
        <v>2.1499999999999999E-4</v>
      </c>
      <c r="BI175" s="45">
        <v>2.1499999999999999E-4</v>
      </c>
      <c r="BJ175" s="45">
        <v>1.75E-4</v>
      </c>
      <c r="BK175" s="45">
        <v>1.75E-4</v>
      </c>
      <c r="BL175" s="45">
        <v>1.75E-4</v>
      </c>
      <c r="BM175" s="45">
        <v>1.75E-4</v>
      </c>
      <c r="BN175" s="45">
        <v>1.75E-4</v>
      </c>
      <c r="BO175" s="45">
        <v>3.4900000000000003E-4</v>
      </c>
      <c r="BP175" s="45">
        <v>3.4900000000000003E-4</v>
      </c>
      <c r="BQ175" s="45">
        <v>3.4900000000000003E-4</v>
      </c>
      <c r="BR175" s="45">
        <v>3.4900000000000003E-4</v>
      </c>
      <c r="BS175" s="45">
        <v>3.4900000000000003E-4</v>
      </c>
      <c r="BT175" s="45">
        <v>5.3600000000000002E-4</v>
      </c>
      <c r="BU175" s="45">
        <v>5.3600000000000002E-4</v>
      </c>
      <c r="BV175" s="45">
        <v>5.3600000000000002E-4</v>
      </c>
      <c r="BW175" s="45">
        <v>5.3600000000000002E-4</v>
      </c>
      <c r="BX175" s="45">
        <v>5.3600000000000002E-4</v>
      </c>
      <c r="BY175" s="45">
        <v>1.23E-3</v>
      </c>
      <c r="BZ175" s="45">
        <v>1.23E-3</v>
      </c>
      <c r="CA175" s="45">
        <v>1.23E-3</v>
      </c>
      <c r="CB175" s="45">
        <v>1.23E-3</v>
      </c>
      <c r="CC175" s="45">
        <v>1.23E-3</v>
      </c>
      <c r="CD175" s="45">
        <v>1.23E-3</v>
      </c>
      <c r="CE175" s="45">
        <v>1.23E-3</v>
      </c>
      <c r="CF175" s="45">
        <v>1.23E-3</v>
      </c>
      <c r="CG175" s="45">
        <v>1.23E-3</v>
      </c>
      <c r="CH175" s="45">
        <v>1.23E-3</v>
      </c>
      <c r="CI175" s="45">
        <v>1.23E-3</v>
      </c>
      <c r="CJ175" s="45">
        <v>1.23E-3</v>
      </c>
      <c r="CK175" s="45">
        <v>1.23E-3</v>
      </c>
      <c r="CL175" s="45">
        <v>1.23E-3</v>
      </c>
      <c r="CM175" s="45">
        <v>1.23E-3</v>
      </c>
      <c r="CN175" s="45">
        <v>1.23E-3</v>
      </c>
      <c r="CO175" s="45">
        <v>1.23E-3</v>
      </c>
      <c r="CP175" s="45">
        <v>1.23E-3</v>
      </c>
      <c r="CQ175" s="45">
        <v>1.23E-3</v>
      </c>
      <c r="CR175" s="45">
        <v>1.23E-3</v>
      </c>
      <c r="CS175" s="45">
        <v>1.23E-3</v>
      </c>
      <c r="CT175" s="45">
        <v>1.23E-3</v>
      </c>
      <c r="CU175" s="45">
        <v>1.23E-3</v>
      </c>
      <c r="CV175" s="45">
        <v>1.23E-3</v>
      </c>
      <c r="CW175" s="45">
        <v>1.23E-3</v>
      </c>
      <c r="CX175" s="45">
        <v>1.23E-3</v>
      </c>
    </row>
    <row r="176" spans="1:102" ht="14.25" customHeight="1" x14ac:dyDescent="0.3">
      <c r="A176" s="45" t="s">
        <v>470</v>
      </c>
      <c r="B176" s="45">
        <v>0</v>
      </c>
      <c r="C176" s="45">
        <v>0</v>
      </c>
      <c r="D176" s="45">
        <v>0</v>
      </c>
      <c r="E176" s="45">
        <v>0</v>
      </c>
      <c r="F176" s="45">
        <v>0</v>
      </c>
      <c r="G176" s="45">
        <v>0</v>
      </c>
      <c r="H176" s="45">
        <v>0</v>
      </c>
      <c r="I176" s="45">
        <v>0</v>
      </c>
      <c r="J176" s="45">
        <v>0</v>
      </c>
      <c r="K176" s="45">
        <v>0</v>
      </c>
      <c r="L176" s="45">
        <v>0</v>
      </c>
      <c r="M176" s="45">
        <v>0</v>
      </c>
      <c r="N176" s="45">
        <v>0</v>
      </c>
      <c r="O176" s="45">
        <v>0</v>
      </c>
      <c r="P176" s="45">
        <v>0</v>
      </c>
      <c r="Q176" s="45">
        <v>2.1999999999999999E-5</v>
      </c>
      <c r="R176" s="45">
        <v>2.1999999999999999E-5</v>
      </c>
      <c r="S176" s="45">
        <v>2.1999999999999999E-5</v>
      </c>
      <c r="T176" s="45">
        <v>2.1999999999999999E-5</v>
      </c>
      <c r="U176" s="45">
        <v>2.1999999999999999E-5</v>
      </c>
      <c r="V176" s="45">
        <v>2.1999999999999999E-5</v>
      </c>
      <c r="W176" s="45">
        <v>2.1999999999999999E-5</v>
      </c>
      <c r="X176" s="45">
        <v>2.1999999999999999E-5</v>
      </c>
      <c r="Y176" s="45">
        <v>2.1999999999999999E-5</v>
      </c>
      <c r="Z176" s="45">
        <v>2.1999999999999999E-5</v>
      </c>
      <c r="AA176" s="45">
        <v>2.1999999999999999E-5</v>
      </c>
      <c r="AB176" s="45">
        <v>2.1999999999999999E-5</v>
      </c>
      <c r="AC176" s="45">
        <v>2.1999999999999999E-5</v>
      </c>
      <c r="AD176" s="45">
        <v>2.1999999999999999E-5</v>
      </c>
      <c r="AE176" s="45">
        <v>2.1999999999999999E-5</v>
      </c>
      <c r="AF176" s="45">
        <v>2.1999999999999999E-5</v>
      </c>
      <c r="AG176" s="45">
        <v>2.1999999999999999E-5</v>
      </c>
      <c r="AH176" s="45">
        <v>2.1999999999999999E-5</v>
      </c>
      <c r="AI176" s="45">
        <v>2.1999999999999999E-5</v>
      </c>
      <c r="AJ176" s="45">
        <v>2.1999999999999999E-5</v>
      </c>
      <c r="AK176" s="45">
        <v>2.1999999999999999E-5</v>
      </c>
      <c r="AL176" s="45">
        <v>2.1999999999999999E-5</v>
      </c>
      <c r="AM176" s="45">
        <v>2.1999999999999999E-5</v>
      </c>
      <c r="AN176" s="45">
        <v>2.1999999999999999E-5</v>
      </c>
      <c r="AO176" s="45">
        <v>2.1999999999999999E-5</v>
      </c>
      <c r="AP176" s="45">
        <v>1.3100000000000001E-4</v>
      </c>
      <c r="AQ176" s="45">
        <v>1.3100000000000001E-4</v>
      </c>
      <c r="AR176" s="45">
        <v>1.3100000000000001E-4</v>
      </c>
      <c r="AS176" s="45">
        <v>1.3100000000000001E-4</v>
      </c>
      <c r="AT176" s="45">
        <v>1.3100000000000001E-4</v>
      </c>
      <c r="AU176" s="45">
        <v>2.04E-4</v>
      </c>
      <c r="AV176" s="45">
        <v>2.04E-4</v>
      </c>
      <c r="AW176" s="45">
        <v>2.04E-4</v>
      </c>
      <c r="AX176" s="45">
        <v>2.04E-4</v>
      </c>
      <c r="AY176" s="45">
        <v>2.04E-4</v>
      </c>
      <c r="AZ176" s="45">
        <v>2.9100000000000003E-4</v>
      </c>
      <c r="BA176" s="45">
        <v>2.9100000000000003E-4</v>
      </c>
      <c r="BB176" s="45">
        <v>2.9100000000000003E-4</v>
      </c>
      <c r="BC176" s="45">
        <v>2.9100000000000003E-4</v>
      </c>
      <c r="BD176" s="45">
        <v>2.9100000000000003E-4</v>
      </c>
      <c r="BE176" s="45">
        <v>3.7300000000000001E-4</v>
      </c>
      <c r="BF176" s="45">
        <v>3.7300000000000001E-4</v>
      </c>
      <c r="BG176" s="45">
        <v>3.7300000000000001E-4</v>
      </c>
      <c r="BH176" s="45">
        <v>3.7300000000000001E-4</v>
      </c>
      <c r="BI176" s="45">
        <v>3.7300000000000001E-4</v>
      </c>
      <c r="BJ176" s="45">
        <v>4.86E-4</v>
      </c>
      <c r="BK176" s="45">
        <v>4.86E-4</v>
      </c>
      <c r="BL176" s="45">
        <v>4.86E-4</v>
      </c>
      <c r="BM176" s="45">
        <v>4.86E-4</v>
      </c>
      <c r="BN176" s="45">
        <v>4.86E-4</v>
      </c>
      <c r="BO176" s="45">
        <v>6.5499999999999998E-4</v>
      </c>
      <c r="BP176" s="45">
        <v>6.5499999999999998E-4</v>
      </c>
      <c r="BQ176" s="45">
        <v>6.5499999999999998E-4</v>
      </c>
      <c r="BR176" s="45">
        <v>6.5499999999999998E-4</v>
      </c>
      <c r="BS176" s="45">
        <v>6.5499999999999998E-4</v>
      </c>
      <c r="BT176" s="45">
        <v>8.8900000000000003E-4</v>
      </c>
      <c r="BU176" s="45">
        <v>8.8900000000000003E-4</v>
      </c>
      <c r="BV176" s="45">
        <v>8.8900000000000003E-4</v>
      </c>
      <c r="BW176" s="45">
        <v>8.8900000000000003E-4</v>
      </c>
      <c r="BX176" s="45">
        <v>8.8900000000000003E-4</v>
      </c>
      <c r="BY176" s="45">
        <v>1.1850000000000001E-3</v>
      </c>
      <c r="BZ176" s="45">
        <v>1.1850000000000001E-3</v>
      </c>
      <c r="CA176" s="45">
        <v>1.1850000000000001E-3</v>
      </c>
      <c r="CB176" s="45">
        <v>1.1850000000000001E-3</v>
      </c>
      <c r="CC176" s="45">
        <v>1.1850000000000001E-3</v>
      </c>
      <c r="CD176" s="45">
        <v>1.1850000000000001E-3</v>
      </c>
      <c r="CE176" s="45">
        <v>1.1850000000000001E-3</v>
      </c>
      <c r="CF176" s="45">
        <v>1.1850000000000001E-3</v>
      </c>
      <c r="CG176" s="45">
        <v>1.1850000000000001E-3</v>
      </c>
      <c r="CH176" s="45">
        <v>1.1850000000000001E-3</v>
      </c>
      <c r="CI176" s="45">
        <v>1.1850000000000001E-3</v>
      </c>
      <c r="CJ176" s="45">
        <v>1.1850000000000001E-3</v>
      </c>
      <c r="CK176" s="45">
        <v>1.1850000000000001E-3</v>
      </c>
      <c r="CL176" s="45">
        <v>1.1850000000000001E-3</v>
      </c>
      <c r="CM176" s="45">
        <v>1.1850000000000001E-3</v>
      </c>
      <c r="CN176" s="45">
        <v>1.1850000000000001E-3</v>
      </c>
      <c r="CO176" s="45">
        <v>1.1850000000000001E-3</v>
      </c>
      <c r="CP176" s="45">
        <v>1.1850000000000001E-3</v>
      </c>
      <c r="CQ176" s="45">
        <v>1.1850000000000001E-3</v>
      </c>
      <c r="CR176" s="45">
        <v>1.1850000000000001E-3</v>
      </c>
      <c r="CS176" s="45">
        <v>1.1850000000000001E-3</v>
      </c>
      <c r="CT176" s="45">
        <v>1.1850000000000001E-3</v>
      </c>
      <c r="CU176" s="45">
        <v>1.1850000000000001E-3</v>
      </c>
      <c r="CV176" s="45">
        <v>1.1850000000000001E-3</v>
      </c>
      <c r="CW176" s="45">
        <v>1.1850000000000001E-3</v>
      </c>
      <c r="CX176" s="45">
        <v>1.1850000000000001E-3</v>
      </c>
    </row>
    <row r="177" spans="1:102" ht="14.25" customHeight="1" x14ac:dyDescent="0.3">
      <c r="A177" s="45" t="s">
        <v>472</v>
      </c>
      <c r="B177" s="45">
        <v>0</v>
      </c>
      <c r="C177" s="45">
        <v>0</v>
      </c>
      <c r="D177" s="45">
        <v>0</v>
      </c>
      <c r="E177" s="45">
        <v>0</v>
      </c>
      <c r="F177" s="45">
        <v>0</v>
      </c>
      <c r="G177" s="45">
        <v>0</v>
      </c>
      <c r="H177" s="45">
        <v>0</v>
      </c>
      <c r="I177" s="45">
        <v>0</v>
      </c>
      <c r="J177" s="45">
        <v>0</v>
      </c>
      <c r="K177" s="45">
        <v>0</v>
      </c>
      <c r="L177" s="45">
        <v>0</v>
      </c>
      <c r="M177" s="45">
        <v>0</v>
      </c>
      <c r="N177" s="45">
        <v>0</v>
      </c>
      <c r="O177" s="45">
        <v>0</v>
      </c>
      <c r="P177" s="45">
        <v>0</v>
      </c>
      <c r="Q177" s="45">
        <v>1.2999999999999999E-5</v>
      </c>
      <c r="R177" s="45">
        <v>1.2999999999999999E-5</v>
      </c>
      <c r="S177" s="45">
        <v>1.2999999999999999E-5</v>
      </c>
      <c r="T177" s="45">
        <v>1.2999999999999999E-5</v>
      </c>
      <c r="U177" s="45">
        <v>1.2999999999999999E-5</v>
      </c>
      <c r="V177" s="45">
        <v>1.2999999999999999E-5</v>
      </c>
      <c r="W177" s="45">
        <v>1.2999999999999999E-5</v>
      </c>
      <c r="X177" s="45">
        <v>1.2999999999999999E-5</v>
      </c>
      <c r="Y177" s="45">
        <v>1.2999999999999999E-5</v>
      </c>
      <c r="Z177" s="45">
        <v>1.2999999999999999E-5</v>
      </c>
      <c r="AA177" s="45">
        <v>1.2999999999999999E-5</v>
      </c>
      <c r="AB177" s="45">
        <v>1.2999999999999999E-5</v>
      </c>
      <c r="AC177" s="45">
        <v>1.2999999999999999E-5</v>
      </c>
      <c r="AD177" s="45">
        <v>1.2999999999999999E-5</v>
      </c>
      <c r="AE177" s="45">
        <v>1.2999999999999999E-5</v>
      </c>
      <c r="AF177" s="45">
        <v>1.2999999999999999E-5</v>
      </c>
      <c r="AG177" s="45">
        <v>1.2999999999999999E-5</v>
      </c>
      <c r="AH177" s="45">
        <v>1.2999999999999999E-5</v>
      </c>
      <c r="AI177" s="45">
        <v>1.2999999999999999E-5</v>
      </c>
      <c r="AJ177" s="45">
        <v>1.2999999999999999E-5</v>
      </c>
      <c r="AK177" s="45">
        <v>1.2999999999999999E-5</v>
      </c>
      <c r="AL177" s="45">
        <v>1.2999999999999999E-5</v>
      </c>
      <c r="AM177" s="45">
        <v>1.2999999999999999E-5</v>
      </c>
      <c r="AN177" s="45">
        <v>1.2999999999999999E-5</v>
      </c>
      <c r="AO177" s="45">
        <v>1.2999999999999999E-5</v>
      </c>
      <c r="AP177" s="45">
        <v>5.1E-5</v>
      </c>
      <c r="AQ177" s="45">
        <v>5.1E-5</v>
      </c>
      <c r="AR177" s="45">
        <v>5.1E-5</v>
      </c>
      <c r="AS177" s="45">
        <v>5.1E-5</v>
      </c>
      <c r="AT177" s="45">
        <v>5.1E-5</v>
      </c>
      <c r="AU177" s="45">
        <v>6.9999999999999994E-5</v>
      </c>
      <c r="AV177" s="45">
        <v>6.9999999999999994E-5</v>
      </c>
      <c r="AW177" s="45">
        <v>6.9999999999999994E-5</v>
      </c>
      <c r="AX177" s="45">
        <v>6.9999999999999994E-5</v>
      </c>
      <c r="AY177" s="45">
        <v>6.9999999999999994E-5</v>
      </c>
      <c r="AZ177" s="45">
        <v>8.7999999999999998E-5</v>
      </c>
      <c r="BA177" s="45">
        <v>8.7999999999999998E-5</v>
      </c>
      <c r="BB177" s="45">
        <v>8.7999999999999998E-5</v>
      </c>
      <c r="BC177" s="45">
        <v>8.7999999999999998E-5</v>
      </c>
      <c r="BD177" s="45">
        <v>8.7999999999999998E-5</v>
      </c>
      <c r="BE177" s="45">
        <v>9.7E-5</v>
      </c>
      <c r="BF177" s="45">
        <v>9.7E-5</v>
      </c>
      <c r="BG177" s="45">
        <v>9.7E-5</v>
      </c>
      <c r="BH177" s="45">
        <v>9.7E-5</v>
      </c>
      <c r="BI177" s="45">
        <v>9.7E-5</v>
      </c>
      <c r="BJ177" s="45">
        <v>1.06E-4</v>
      </c>
      <c r="BK177" s="45">
        <v>1.06E-4</v>
      </c>
      <c r="BL177" s="45">
        <v>1.06E-4</v>
      </c>
      <c r="BM177" s="45">
        <v>1.06E-4</v>
      </c>
      <c r="BN177" s="45">
        <v>1.06E-4</v>
      </c>
      <c r="BO177" s="45">
        <v>1.2E-4</v>
      </c>
      <c r="BP177" s="45">
        <v>1.2E-4</v>
      </c>
      <c r="BQ177" s="45">
        <v>1.2E-4</v>
      </c>
      <c r="BR177" s="45">
        <v>1.2E-4</v>
      </c>
      <c r="BS177" s="45">
        <v>1.2E-4</v>
      </c>
      <c r="BT177" s="45">
        <v>1.4300000000000001E-4</v>
      </c>
      <c r="BU177" s="45">
        <v>1.4300000000000001E-4</v>
      </c>
      <c r="BV177" s="45">
        <v>1.4300000000000001E-4</v>
      </c>
      <c r="BW177" s="45">
        <v>1.4300000000000001E-4</v>
      </c>
      <c r="BX177" s="45">
        <v>1.4300000000000001E-4</v>
      </c>
      <c r="BY177" s="45">
        <v>2.2100000000000001E-4</v>
      </c>
      <c r="BZ177" s="45">
        <v>2.2100000000000001E-4</v>
      </c>
      <c r="CA177" s="45">
        <v>2.2100000000000001E-4</v>
      </c>
      <c r="CB177" s="45">
        <v>2.2100000000000001E-4</v>
      </c>
      <c r="CC177" s="45">
        <v>2.2100000000000001E-4</v>
      </c>
      <c r="CD177" s="45">
        <v>2.2100000000000001E-4</v>
      </c>
      <c r="CE177" s="45">
        <v>2.2100000000000001E-4</v>
      </c>
      <c r="CF177" s="45">
        <v>2.2100000000000001E-4</v>
      </c>
      <c r="CG177" s="45">
        <v>2.2100000000000001E-4</v>
      </c>
      <c r="CH177" s="45">
        <v>2.2100000000000001E-4</v>
      </c>
      <c r="CI177" s="45">
        <v>2.2100000000000001E-4</v>
      </c>
      <c r="CJ177" s="45">
        <v>2.2100000000000001E-4</v>
      </c>
      <c r="CK177" s="45">
        <v>2.2100000000000001E-4</v>
      </c>
      <c r="CL177" s="45">
        <v>2.2100000000000001E-4</v>
      </c>
      <c r="CM177" s="45">
        <v>2.2100000000000001E-4</v>
      </c>
      <c r="CN177" s="45">
        <v>2.2100000000000001E-4</v>
      </c>
      <c r="CO177" s="45">
        <v>2.2100000000000001E-4</v>
      </c>
      <c r="CP177" s="45">
        <v>2.2100000000000001E-4</v>
      </c>
      <c r="CQ177" s="45">
        <v>2.2100000000000001E-4</v>
      </c>
      <c r="CR177" s="45">
        <v>2.2100000000000001E-4</v>
      </c>
      <c r="CS177" s="45">
        <v>2.2100000000000001E-4</v>
      </c>
      <c r="CT177" s="45">
        <v>2.2100000000000001E-4</v>
      </c>
      <c r="CU177" s="45">
        <v>2.2100000000000001E-4</v>
      </c>
      <c r="CV177" s="45">
        <v>2.2100000000000001E-4</v>
      </c>
      <c r="CW177" s="45">
        <v>2.2100000000000001E-4</v>
      </c>
      <c r="CX177" s="45">
        <v>2.2100000000000001E-4</v>
      </c>
    </row>
    <row r="178" spans="1:102" ht="14.25" customHeight="1" x14ac:dyDescent="0.3">
      <c r="A178" s="45" t="s">
        <v>474</v>
      </c>
      <c r="B178" s="45">
        <v>0</v>
      </c>
      <c r="C178" s="45">
        <v>0</v>
      </c>
      <c r="D178" s="45">
        <v>0</v>
      </c>
      <c r="E178" s="45">
        <v>0</v>
      </c>
      <c r="F178" s="45">
        <v>0</v>
      </c>
      <c r="G178" s="45">
        <v>0</v>
      </c>
      <c r="H178" s="45">
        <v>0</v>
      </c>
      <c r="I178" s="45">
        <v>0</v>
      </c>
      <c r="J178" s="45">
        <v>0</v>
      </c>
      <c r="K178" s="45">
        <v>0</v>
      </c>
      <c r="L178" s="45">
        <v>0</v>
      </c>
      <c r="M178" s="45">
        <v>0</v>
      </c>
      <c r="N178" s="45">
        <v>0</v>
      </c>
      <c r="O178" s="45">
        <v>0</v>
      </c>
      <c r="P178" s="45">
        <v>0</v>
      </c>
      <c r="Q178" s="45">
        <v>2.4000000000000001E-5</v>
      </c>
      <c r="R178" s="45">
        <v>2.4000000000000001E-5</v>
      </c>
      <c r="S178" s="45">
        <v>2.4000000000000001E-5</v>
      </c>
      <c r="T178" s="45">
        <v>2.4000000000000001E-5</v>
      </c>
      <c r="U178" s="45">
        <v>2.4000000000000001E-5</v>
      </c>
      <c r="V178" s="45">
        <v>2.4000000000000001E-5</v>
      </c>
      <c r="W178" s="45">
        <v>2.4000000000000001E-5</v>
      </c>
      <c r="X178" s="45">
        <v>2.4000000000000001E-5</v>
      </c>
      <c r="Y178" s="45">
        <v>2.4000000000000001E-5</v>
      </c>
      <c r="Z178" s="45">
        <v>2.4000000000000001E-5</v>
      </c>
      <c r="AA178" s="45">
        <v>2.4000000000000001E-5</v>
      </c>
      <c r="AB178" s="45">
        <v>2.4000000000000001E-5</v>
      </c>
      <c r="AC178" s="45">
        <v>2.4000000000000001E-5</v>
      </c>
      <c r="AD178" s="45">
        <v>2.4000000000000001E-5</v>
      </c>
      <c r="AE178" s="45">
        <v>2.4000000000000001E-5</v>
      </c>
      <c r="AF178" s="45">
        <v>2.4000000000000001E-5</v>
      </c>
      <c r="AG178" s="45">
        <v>2.4000000000000001E-5</v>
      </c>
      <c r="AH178" s="45">
        <v>2.4000000000000001E-5</v>
      </c>
      <c r="AI178" s="45">
        <v>2.4000000000000001E-5</v>
      </c>
      <c r="AJ178" s="45">
        <v>2.4000000000000001E-5</v>
      </c>
      <c r="AK178" s="45">
        <v>2.4000000000000001E-5</v>
      </c>
      <c r="AL178" s="45">
        <v>2.4000000000000001E-5</v>
      </c>
      <c r="AM178" s="45">
        <v>2.4000000000000001E-5</v>
      </c>
      <c r="AN178" s="45">
        <v>2.4000000000000001E-5</v>
      </c>
      <c r="AO178" s="45">
        <v>2.4000000000000001E-5</v>
      </c>
      <c r="AP178" s="45">
        <v>1.27E-4</v>
      </c>
      <c r="AQ178" s="45">
        <v>1.27E-4</v>
      </c>
      <c r="AR178" s="45">
        <v>1.27E-4</v>
      </c>
      <c r="AS178" s="45">
        <v>1.27E-4</v>
      </c>
      <c r="AT178" s="45">
        <v>1.27E-4</v>
      </c>
      <c r="AU178" s="45">
        <v>1.76E-4</v>
      </c>
      <c r="AV178" s="45">
        <v>1.76E-4</v>
      </c>
      <c r="AW178" s="45">
        <v>1.76E-4</v>
      </c>
      <c r="AX178" s="45">
        <v>1.76E-4</v>
      </c>
      <c r="AY178" s="45">
        <v>1.76E-4</v>
      </c>
      <c r="AZ178" s="45">
        <v>2.31E-4</v>
      </c>
      <c r="BA178" s="45">
        <v>2.31E-4</v>
      </c>
      <c r="BB178" s="45">
        <v>2.31E-4</v>
      </c>
      <c r="BC178" s="45">
        <v>2.31E-4</v>
      </c>
      <c r="BD178" s="45">
        <v>2.31E-4</v>
      </c>
      <c r="BE178" s="45">
        <v>3.5100000000000002E-4</v>
      </c>
      <c r="BF178" s="45">
        <v>3.5100000000000002E-4</v>
      </c>
      <c r="BG178" s="45">
        <v>3.5100000000000002E-4</v>
      </c>
      <c r="BH178" s="45">
        <v>3.5100000000000002E-4</v>
      </c>
      <c r="BI178" s="45">
        <v>3.5100000000000002E-4</v>
      </c>
      <c r="BJ178" s="45">
        <v>4.1800000000000002E-4</v>
      </c>
      <c r="BK178" s="45">
        <v>4.1800000000000002E-4</v>
      </c>
      <c r="BL178" s="45">
        <v>4.1800000000000002E-4</v>
      </c>
      <c r="BM178" s="45">
        <v>4.1800000000000002E-4</v>
      </c>
      <c r="BN178" s="45">
        <v>4.1800000000000002E-4</v>
      </c>
      <c r="BO178" s="45">
        <v>5.5400000000000002E-4</v>
      </c>
      <c r="BP178" s="45">
        <v>5.5400000000000002E-4</v>
      </c>
      <c r="BQ178" s="45">
        <v>5.5400000000000002E-4</v>
      </c>
      <c r="BR178" s="45">
        <v>5.5400000000000002E-4</v>
      </c>
      <c r="BS178" s="45">
        <v>5.5400000000000002E-4</v>
      </c>
      <c r="BT178" s="45">
        <v>7.5199999999999996E-4</v>
      </c>
      <c r="BU178" s="45">
        <v>7.5199999999999996E-4</v>
      </c>
      <c r="BV178" s="45">
        <v>7.5199999999999996E-4</v>
      </c>
      <c r="BW178" s="45">
        <v>7.5199999999999996E-4</v>
      </c>
      <c r="BX178" s="45">
        <v>7.5199999999999996E-4</v>
      </c>
      <c r="BY178" s="45">
        <v>9.59E-4</v>
      </c>
      <c r="BZ178" s="45">
        <v>9.59E-4</v>
      </c>
      <c r="CA178" s="45">
        <v>9.59E-4</v>
      </c>
      <c r="CB178" s="45">
        <v>9.59E-4</v>
      </c>
      <c r="CC178" s="45">
        <v>9.59E-4</v>
      </c>
      <c r="CD178" s="45">
        <v>9.59E-4</v>
      </c>
      <c r="CE178" s="45">
        <v>9.59E-4</v>
      </c>
      <c r="CF178" s="45">
        <v>9.59E-4</v>
      </c>
      <c r="CG178" s="45">
        <v>9.59E-4</v>
      </c>
      <c r="CH178" s="45">
        <v>9.59E-4</v>
      </c>
      <c r="CI178" s="45">
        <v>9.59E-4</v>
      </c>
      <c r="CJ178" s="45">
        <v>9.59E-4</v>
      </c>
      <c r="CK178" s="45">
        <v>9.59E-4</v>
      </c>
      <c r="CL178" s="45">
        <v>9.59E-4</v>
      </c>
      <c r="CM178" s="45">
        <v>9.59E-4</v>
      </c>
      <c r="CN178" s="45">
        <v>9.59E-4</v>
      </c>
      <c r="CO178" s="45">
        <v>9.59E-4</v>
      </c>
      <c r="CP178" s="45">
        <v>9.59E-4</v>
      </c>
      <c r="CQ178" s="45">
        <v>9.59E-4</v>
      </c>
      <c r="CR178" s="45">
        <v>9.59E-4</v>
      </c>
      <c r="CS178" s="45">
        <v>9.59E-4</v>
      </c>
      <c r="CT178" s="45">
        <v>9.59E-4</v>
      </c>
      <c r="CU178" s="45">
        <v>9.59E-4</v>
      </c>
      <c r="CV178" s="45">
        <v>9.59E-4</v>
      </c>
      <c r="CW178" s="45">
        <v>9.59E-4</v>
      </c>
      <c r="CX178" s="45">
        <v>9.59E-4</v>
      </c>
    </row>
    <row r="179" spans="1:102" ht="14.25" customHeight="1" x14ac:dyDescent="0.3">
      <c r="A179" s="45" t="s">
        <v>476</v>
      </c>
      <c r="B179" s="45">
        <v>0</v>
      </c>
      <c r="C179" s="45">
        <v>0</v>
      </c>
      <c r="D179" s="45">
        <v>0</v>
      </c>
      <c r="E179" s="45">
        <v>0</v>
      </c>
      <c r="F179" s="45">
        <v>0</v>
      </c>
      <c r="G179" s="45">
        <v>0</v>
      </c>
      <c r="H179" s="45">
        <v>0</v>
      </c>
      <c r="I179" s="45">
        <v>0</v>
      </c>
      <c r="J179" s="45">
        <v>0</v>
      </c>
      <c r="K179" s="45">
        <v>0</v>
      </c>
      <c r="L179" s="45">
        <v>0</v>
      </c>
      <c r="M179" s="45">
        <v>0</v>
      </c>
      <c r="N179" s="45">
        <v>0</v>
      </c>
      <c r="O179" s="45">
        <v>0</v>
      </c>
      <c r="P179" s="45">
        <v>0</v>
      </c>
      <c r="Q179" s="45">
        <v>9.9999999999999995E-7</v>
      </c>
      <c r="R179" s="45">
        <v>9.9999999999999995E-7</v>
      </c>
      <c r="S179" s="45">
        <v>9.9999999999999995E-7</v>
      </c>
      <c r="T179" s="45">
        <v>9.9999999999999995E-7</v>
      </c>
      <c r="U179" s="45">
        <v>9.9999999999999995E-7</v>
      </c>
      <c r="V179" s="45">
        <v>9.9999999999999995E-7</v>
      </c>
      <c r="W179" s="45">
        <v>9.9999999999999995E-7</v>
      </c>
      <c r="X179" s="45">
        <v>9.9999999999999995E-7</v>
      </c>
      <c r="Y179" s="45">
        <v>9.9999999999999995E-7</v>
      </c>
      <c r="Z179" s="45">
        <v>9.9999999999999995E-7</v>
      </c>
      <c r="AA179" s="45">
        <v>9.9999999999999995E-7</v>
      </c>
      <c r="AB179" s="45">
        <v>9.9999999999999995E-7</v>
      </c>
      <c r="AC179" s="45">
        <v>9.9999999999999995E-7</v>
      </c>
      <c r="AD179" s="45">
        <v>9.9999999999999995E-7</v>
      </c>
      <c r="AE179" s="45">
        <v>9.9999999999999995E-7</v>
      </c>
      <c r="AF179" s="45">
        <v>9.9999999999999995E-7</v>
      </c>
      <c r="AG179" s="45">
        <v>9.9999999999999995E-7</v>
      </c>
      <c r="AH179" s="45">
        <v>9.9999999999999995E-7</v>
      </c>
      <c r="AI179" s="45">
        <v>9.9999999999999995E-7</v>
      </c>
      <c r="AJ179" s="45">
        <v>9.9999999999999995E-7</v>
      </c>
      <c r="AK179" s="45">
        <v>9.9999999999999995E-7</v>
      </c>
      <c r="AL179" s="45">
        <v>9.9999999999999995E-7</v>
      </c>
      <c r="AM179" s="45">
        <v>9.9999999999999995E-7</v>
      </c>
      <c r="AN179" s="45">
        <v>9.9999999999999995E-7</v>
      </c>
      <c r="AO179" s="45">
        <v>9.9999999999999995E-7</v>
      </c>
      <c r="AP179" s="45">
        <v>1.1E-5</v>
      </c>
      <c r="AQ179" s="45">
        <v>1.1E-5</v>
      </c>
      <c r="AR179" s="45">
        <v>1.1E-5</v>
      </c>
      <c r="AS179" s="45">
        <v>1.1E-5</v>
      </c>
      <c r="AT179" s="45">
        <v>1.1E-5</v>
      </c>
      <c r="AU179" s="45">
        <v>2.4000000000000001E-5</v>
      </c>
      <c r="AV179" s="45">
        <v>2.4000000000000001E-5</v>
      </c>
      <c r="AW179" s="45">
        <v>2.4000000000000001E-5</v>
      </c>
      <c r="AX179" s="45">
        <v>2.4000000000000001E-5</v>
      </c>
      <c r="AY179" s="45">
        <v>2.4000000000000001E-5</v>
      </c>
      <c r="AZ179" s="45">
        <v>4.3999999999999999E-5</v>
      </c>
      <c r="BA179" s="45">
        <v>4.3999999999999999E-5</v>
      </c>
      <c r="BB179" s="45">
        <v>4.3999999999999999E-5</v>
      </c>
      <c r="BC179" s="45">
        <v>4.3999999999999999E-5</v>
      </c>
      <c r="BD179" s="45">
        <v>4.3999999999999999E-5</v>
      </c>
      <c r="BE179" s="45">
        <v>6.6000000000000005E-5</v>
      </c>
      <c r="BF179" s="45">
        <v>6.6000000000000005E-5</v>
      </c>
      <c r="BG179" s="45">
        <v>6.6000000000000005E-5</v>
      </c>
      <c r="BH179" s="45">
        <v>6.6000000000000005E-5</v>
      </c>
      <c r="BI179" s="45">
        <v>6.6000000000000005E-5</v>
      </c>
      <c r="BJ179" s="45">
        <v>9.0000000000000006E-5</v>
      </c>
      <c r="BK179" s="45">
        <v>9.0000000000000006E-5</v>
      </c>
      <c r="BL179" s="45">
        <v>9.0000000000000006E-5</v>
      </c>
      <c r="BM179" s="45">
        <v>9.0000000000000006E-5</v>
      </c>
      <c r="BN179" s="45">
        <v>9.0000000000000006E-5</v>
      </c>
      <c r="BO179" s="45">
        <v>1.11E-4</v>
      </c>
      <c r="BP179" s="45">
        <v>1.11E-4</v>
      </c>
      <c r="BQ179" s="45">
        <v>1.11E-4</v>
      </c>
      <c r="BR179" s="45">
        <v>1.11E-4</v>
      </c>
      <c r="BS179" s="45">
        <v>1.11E-4</v>
      </c>
      <c r="BT179" s="45">
        <v>1.17E-4</v>
      </c>
      <c r="BU179" s="45">
        <v>1.17E-4</v>
      </c>
      <c r="BV179" s="45">
        <v>1.17E-4</v>
      </c>
      <c r="BW179" s="45">
        <v>1.17E-4</v>
      </c>
      <c r="BX179" s="45">
        <v>1.17E-4</v>
      </c>
      <c r="BY179" s="45">
        <v>9.8999999999999994E-5</v>
      </c>
      <c r="BZ179" s="45">
        <v>9.8999999999999994E-5</v>
      </c>
      <c r="CA179" s="45">
        <v>9.8999999999999994E-5</v>
      </c>
      <c r="CB179" s="45">
        <v>9.8999999999999994E-5</v>
      </c>
      <c r="CC179" s="45">
        <v>9.8999999999999994E-5</v>
      </c>
      <c r="CD179" s="45">
        <v>9.8999999999999994E-5</v>
      </c>
      <c r="CE179" s="45">
        <v>9.8999999999999994E-5</v>
      </c>
      <c r="CF179" s="45">
        <v>9.8999999999999994E-5</v>
      </c>
      <c r="CG179" s="45">
        <v>9.8999999999999994E-5</v>
      </c>
      <c r="CH179" s="45">
        <v>9.8999999999999994E-5</v>
      </c>
      <c r="CI179" s="45">
        <v>9.8999999999999994E-5</v>
      </c>
      <c r="CJ179" s="45">
        <v>9.8999999999999994E-5</v>
      </c>
      <c r="CK179" s="45">
        <v>9.8999999999999994E-5</v>
      </c>
      <c r="CL179" s="45">
        <v>9.8999999999999994E-5</v>
      </c>
      <c r="CM179" s="45">
        <v>9.8999999999999994E-5</v>
      </c>
      <c r="CN179" s="45">
        <v>9.8999999999999994E-5</v>
      </c>
      <c r="CO179" s="45">
        <v>9.8999999999999994E-5</v>
      </c>
      <c r="CP179" s="45">
        <v>9.8999999999999994E-5</v>
      </c>
      <c r="CQ179" s="45">
        <v>9.8999999999999994E-5</v>
      </c>
      <c r="CR179" s="45">
        <v>9.8999999999999994E-5</v>
      </c>
      <c r="CS179" s="45">
        <v>9.8999999999999994E-5</v>
      </c>
      <c r="CT179" s="45">
        <v>9.8999999999999994E-5</v>
      </c>
      <c r="CU179" s="45">
        <v>9.8999999999999994E-5</v>
      </c>
      <c r="CV179" s="45">
        <v>9.8999999999999994E-5</v>
      </c>
      <c r="CW179" s="45">
        <v>9.8999999999999994E-5</v>
      </c>
      <c r="CX179" s="45">
        <v>9.8999999999999994E-5</v>
      </c>
    </row>
    <row r="180" spans="1:102" ht="14.25" customHeight="1" x14ac:dyDescent="0.3">
      <c r="A180" s="45" t="s">
        <v>478</v>
      </c>
      <c r="B180" s="45">
        <v>0</v>
      </c>
      <c r="C180" s="45">
        <v>0</v>
      </c>
      <c r="D180" s="45">
        <v>0</v>
      </c>
      <c r="E180" s="45">
        <v>0</v>
      </c>
      <c r="F180" s="45">
        <v>0</v>
      </c>
      <c r="G180" s="45">
        <v>0</v>
      </c>
      <c r="H180" s="45">
        <v>0</v>
      </c>
      <c r="I180" s="45">
        <v>0</v>
      </c>
      <c r="J180" s="45">
        <v>0</v>
      </c>
      <c r="K180" s="45">
        <v>0</v>
      </c>
      <c r="L180" s="45">
        <v>0</v>
      </c>
      <c r="M180" s="45">
        <v>0</v>
      </c>
      <c r="N180" s="45">
        <v>0</v>
      </c>
      <c r="O180" s="45">
        <v>0</v>
      </c>
      <c r="P180" s="45">
        <v>0</v>
      </c>
      <c r="Q180" s="45">
        <v>3.0000000000000001E-6</v>
      </c>
      <c r="R180" s="45">
        <v>3.0000000000000001E-6</v>
      </c>
      <c r="S180" s="45">
        <v>3.0000000000000001E-6</v>
      </c>
      <c r="T180" s="45">
        <v>3.0000000000000001E-6</v>
      </c>
      <c r="U180" s="45">
        <v>3.0000000000000001E-6</v>
      </c>
      <c r="V180" s="45">
        <v>3.0000000000000001E-6</v>
      </c>
      <c r="W180" s="45">
        <v>3.0000000000000001E-6</v>
      </c>
      <c r="X180" s="45">
        <v>3.0000000000000001E-6</v>
      </c>
      <c r="Y180" s="45">
        <v>3.0000000000000001E-6</v>
      </c>
      <c r="Z180" s="45">
        <v>3.0000000000000001E-6</v>
      </c>
      <c r="AA180" s="45">
        <v>3.0000000000000001E-6</v>
      </c>
      <c r="AB180" s="45">
        <v>3.0000000000000001E-6</v>
      </c>
      <c r="AC180" s="45">
        <v>3.0000000000000001E-6</v>
      </c>
      <c r="AD180" s="45">
        <v>3.0000000000000001E-6</v>
      </c>
      <c r="AE180" s="45">
        <v>3.0000000000000001E-6</v>
      </c>
      <c r="AF180" s="45">
        <v>3.0000000000000001E-6</v>
      </c>
      <c r="AG180" s="45">
        <v>3.0000000000000001E-6</v>
      </c>
      <c r="AH180" s="45">
        <v>3.0000000000000001E-6</v>
      </c>
      <c r="AI180" s="45">
        <v>3.0000000000000001E-6</v>
      </c>
      <c r="AJ180" s="45">
        <v>3.0000000000000001E-6</v>
      </c>
      <c r="AK180" s="45">
        <v>3.0000000000000001E-6</v>
      </c>
      <c r="AL180" s="45">
        <v>3.0000000000000001E-6</v>
      </c>
      <c r="AM180" s="45">
        <v>3.0000000000000001E-6</v>
      </c>
      <c r="AN180" s="45">
        <v>3.0000000000000001E-6</v>
      </c>
      <c r="AO180" s="45">
        <v>3.0000000000000001E-6</v>
      </c>
      <c r="AP180" s="45">
        <v>2.0000000000000002E-5</v>
      </c>
      <c r="AQ180" s="45">
        <v>2.0000000000000002E-5</v>
      </c>
      <c r="AR180" s="45">
        <v>2.0000000000000002E-5</v>
      </c>
      <c r="AS180" s="45">
        <v>2.0000000000000002E-5</v>
      </c>
      <c r="AT180" s="45">
        <v>2.0000000000000002E-5</v>
      </c>
      <c r="AU180" s="45">
        <v>3.1000000000000001E-5</v>
      </c>
      <c r="AV180" s="45">
        <v>3.1000000000000001E-5</v>
      </c>
      <c r="AW180" s="45">
        <v>3.1000000000000001E-5</v>
      </c>
      <c r="AX180" s="45">
        <v>3.1000000000000001E-5</v>
      </c>
      <c r="AY180" s="45">
        <v>3.1000000000000001E-5</v>
      </c>
      <c r="AZ180" s="45">
        <v>4.1999999999999998E-5</v>
      </c>
      <c r="BA180" s="45">
        <v>4.1999999999999998E-5</v>
      </c>
      <c r="BB180" s="45">
        <v>4.1999999999999998E-5</v>
      </c>
      <c r="BC180" s="45">
        <v>4.1999999999999998E-5</v>
      </c>
      <c r="BD180" s="45">
        <v>4.1999999999999998E-5</v>
      </c>
      <c r="BE180" s="45">
        <v>5.3000000000000001E-5</v>
      </c>
      <c r="BF180" s="45">
        <v>5.3000000000000001E-5</v>
      </c>
      <c r="BG180" s="45">
        <v>5.3000000000000001E-5</v>
      </c>
      <c r="BH180" s="45">
        <v>5.3000000000000001E-5</v>
      </c>
      <c r="BI180" s="45">
        <v>5.3000000000000001E-5</v>
      </c>
      <c r="BJ180" s="45">
        <v>6.3999999999999997E-5</v>
      </c>
      <c r="BK180" s="45">
        <v>6.3999999999999997E-5</v>
      </c>
      <c r="BL180" s="45">
        <v>6.3999999999999997E-5</v>
      </c>
      <c r="BM180" s="45">
        <v>6.3999999999999997E-5</v>
      </c>
      <c r="BN180" s="45">
        <v>6.3999999999999997E-5</v>
      </c>
      <c r="BO180" s="45">
        <v>7.7999999999999999E-5</v>
      </c>
      <c r="BP180" s="45">
        <v>7.7999999999999999E-5</v>
      </c>
      <c r="BQ180" s="45">
        <v>7.7999999999999999E-5</v>
      </c>
      <c r="BR180" s="45">
        <v>7.7999999999999999E-5</v>
      </c>
      <c r="BS180" s="45">
        <v>7.7999999999999999E-5</v>
      </c>
      <c r="BT180" s="45">
        <v>9.2999999999999997E-5</v>
      </c>
      <c r="BU180" s="45">
        <v>9.2999999999999997E-5</v>
      </c>
      <c r="BV180" s="45">
        <v>9.2999999999999997E-5</v>
      </c>
      <c r="BW180" s="45">
        <v>9.2999999999999997E-5</v>
      </c>
      <c r="BX180" s="45">
        <v>9.2999999999999997E-5</v>
      </c>
      <c r="BY180" s="45">
        <v>1.07E-4</v>
      </c>
      <c r="BZ180" s="45">
        <v>1.07E-4</v>
      </c>
      <c r="CA180" s="45">
        <v>1.07E-4</v>
      </c>
      <c r="CB180" s="45">
        <v>1.07E-4</v>
      </c>
      <c r="CC180" s="45">
        <v>1.07E-4</v>
      </c>
      <c r="CD180" s="45">
        <v>1.07E-4</v>
      </c>
      <c r="CE180" s="45">
        <v>1.07E-4</v>
      </c>
      <c r="CF180" s="45">
        <v>1.07E-4</v>
      </c>
      <c r="CG180" s="45">
        <v>1.07E-4</v>
      </c>
      <c r="CH180" s="45">
        <v>1.07E-4</v>
      </c>
      <c r="CI180" s="45">
        <v>1.07E-4</v>
      </c>
      <c r="CJ180" s="45">
        <v>1.07E-4</v>
      </c>
      <c r="CK180" s="45">
        <v>1.07E-4</v>
      </c>
      <c r="CL180" s="45">
        <v>1.07E-4</v>
      </c>
      <c r="CM180" s="45">
        <v>1.07E-4</v>
      </c>
      <c r="CN180" s="45">
        <v>1.07E-4</v>
      </c>
      <c r="CO180" s="45">
        <v>1.07E-4</v>
      </c>
      <c r="CP180" s="45">
        <v>1.07E-4</v>
      </c>
      <c r="CQ180" s="45">
        <v>1.07E-4</v>
      </c>
      <c r="CR180" s="45">
        <v>1.07E-4</v>
      </c>
      <c r="CS180" s="45">
        <v>1.07E-4</v>
      </c>
      <c r="CT180" s="45">
        <v>1.07E-4</v>
      </c>
      <c r="CU180" s="45">
        <v>1.07E-4</v>
      </c>
      <c r="CV180" s="45">
        <v>1.07E-4</v>
      </c>
      <c r="CW180" s="45">
        <v>1.07E-4</v>
      </c>
      <c r="CX180" s="45">
        <v>1.07E-4</v>
      </c>
    </row>
    <row r="181" spans="1:102" ht="14.25" customHeight="1" x14ac:dyDescent="0.3">
      <c r="A181" s="45" t="s">
        <v>480</v>
      </c>
      <c r="B181" s="45">
        <v>0</v>
      </c>
      <c r="C181" s="45">
        <v>0</v>
      </c>
      <c r="D181" s="45">
        <v>0</v>
      </c>
      <c r="E181" s="45">
        <v>0</v>
      </c>
      <c r="F181" s="45">
        <v>0</v>
      </c>
      <c r="G181" s="45">
        <v>0</v>
      </c>
      <c r="H181" s="45">
        <v>0</v>
      </c>
      <c r="I181" s="45">
        <v>0</v>
      </c>
      <c r="J181" s="45">
        <v>0</v>
      </c>
      <c r="K181" s="45">
        <v>0</v>
      </c>
      <c r="L181" s="45">
        <v>0</v>
      </c>
      <c r="M181" s="45">
        <v>0</v>
      </c>
      <c r="N181" s="45">
        <v>0</v>
      </c>
      <c r="O181" s="45">
        <v>0</v>
      </c>
      <c r="P181" s="45">
        <v>0</v>
      </c>
      <c r="Q181" s="45">
        <v>1.2999999999999999E-5</v>
      </c>
      <c r="R181" s="45">
        <v>1.2999999999999999E-5</v>
      </c>
      <c r="S181" s="45">
        <v>1.2999999999999999E-5</v>
      </c>
      <c r="T181" s="45">
        <v>1.2999999999999999E-5</v>
      </c>
      <c r="U181" s="45">
        <v>1.2999999999999999E-5</v>
      </c>
      <c r="V181" s="45">
        <v>1.2999999999999999E-5</v>
      </c>
      <c r="W181" s="45">
        <v>1.2999999999999999E-5</v>
      </c>
      <c r="X181" s="45">
        <v>1.2999999999999999E-5</v>
      </c>
      <c r="Y181" s="45">
        <v>1.2999999999999999E-5</v>
      </c>
      <c r="Z181" s="45">
        <v>1.2999999999999999E-5</v>
      </c>
      <c r="AA181" s="45">
        <v>1.2999999999999999E-5</v>
      </c>
      <c r="AB181" s="45">
        <v>1.2999999999999999E-5</v>
      </c>
      <c r="AC181" s="45">
        <v>1.2999999999999999E-5</v>
      </c>
      <c r="AD181" s="45">
        <v>1.2999999999999999E-5</v>
      </c>
      <c r="AE181" s="45">
        <v>1.2999999999999999E-5</v>
      </c>
      <c r="AF181" s="45">
        <v>1.2999999999999999E-5</v>
      </c>
      <c r="AG181" s="45">
        <v>1.2999999999999999E-5</v>
      </c>
      <c r="AH181" s="45">
        <v>1.2999999999999999E-5</v>
      </c>
      <c r="AI181" s="45">
        <v>1.2999999999999999E-5</v>
      </c>
      <c r="AJ181" s="45">
        <v>1.2999999999999999E-5</v>
      </c>
      <c r="AK181" s="45">
        <v>1.2999999999999999E-5</v>
      </c>
      <c r="AL181" s="45">
        <v>1.2999999999999999E-5</v>
      </c>
      <c r="AM181" s="45">
        <v>1.2999999999999999E-5</v>
      </c>
      <c r="AN181" s="45">
        <v>1.2999999999999999E-5</v>
      </c>
      <c r="AO181" s="45">
        <v>1.2999999999999999E-5</v>
      </c>
      <c r="AP181" s="45">
        <v>6.3999999999999997E-5</v>
      </c>
      <c r="AQ181" s="45">
        <v>6.3999999999999997E-5</v>
      </c>
      <c r="AR181" s="45">
        <v>6.3999999999999997E-5</v>
      </c>
      <c r="AS181" s="45">
        <v>6.3999999999999997E-5</v>
      </c>
      <c r="AT181" s="45">
        <v>6.3999999999999997E-5</v>
      </c>
      <c r="AU181" s="45">
        <v>1.06E-4</v>
      </c>
      <c r="AV181" s="45">
        <v>1.06E-4</v>
      </c>
      <c r="AW181" s="45">
        <v>1.06E-4</v>
      </c>
      <c r="AX181" s="45">
        <v>1.06E-4</v>
      </c>
      <c r="AY181" s="45">
        <v>1.06E-4</v>
      </c>
      <c r="AZ181" s="45">
        <v>1.4799999999999999E-4</v>
      </c>
      <c r="BA181" s="45">
        <v>1.4799999999999999E-4</v>
      </c>
      <c r="BB181" s="45">
        <v>1.4799999999999999E-4</v>
      </c>
      <c r="BC181" s="45">
        <v>1.4799999999999999E-4</v>
      </c>
      <c r="BD181" s="45">
        <v>1.4799999999999999E-4</v>
      </c>
      <c r="BE181" s="45">
        <v>1.7100000000000001E-4</v>
      </c>
      <c r="BF181" s="45">
        <v>1.7100000000000001E-4</v>
      </c>
      <c r="BG181" s="45">
        <v>1.7100000000000001E-4</v>
      </c>
      <c r="BH181" s="45">
        <v>1.7100000000000001E-4</v>
      </c>
      <c r="BI181" s="45">
        <v>1.7100000000000001E-4</v>
      </c>
      <c r="BJ181" s="45">
        <v>2.04E-4</v>
      </c>
      <c r="BK181" s="45">
        <v>2.04E-4</v>
      </c>
      <c r="BL181" s="45">
        <v>2.04E-4</v>
      </c>
      <c r="BM181" s="45">
        <v>2.04E-4</v>
      </c>
      <c r="BN181" s="45">
        <v>2.04E-4</v>
      </c>
      <c r="BO181" s="45">
        <v>2.5399999999999999E-4</v>
      </c>
      <c r="BP181" s="45">
        <v>2.5399999999999999E-4</v>
      </c>
      <c r="BQ181" s="45">
        <v>2.5399999999999999E-4</v>
      </c>
      <c r="BR181" s="45">
        <v>2.5399999999999999E-4</v>
      </c>
      <c r="BS181" s="45">
        <v>2.5399999999999999E-4</v>
      </c>
      <c r="BT181" s="45">
        <v>2.9300000000000002E-4</v>
      </c>
      <c r="BU181" s="45">
        <v>2.9300000000000002E-4</v>
      </c>
      <c r="BV181" s="45">
        <v>2.9300000000000002E-4</v>
      </c>
      <c r="BW181" s="45">
        <v>2.9300000000000002E-4</v>
      </c>
      <c r="BX181" s="45">
        <v>2.9300000000000002E-4</v>
      </c>
      <c r="BY181" s="45">
        <v>3.4099999999999999E-4</v>
      </c>
      <c r="BZ181" s="45">
        <v>3.4099999999999999E-4</v>
      </c>
      <c r="CA181" s="45">
        <v>3.4099999999999999E-4</v>
      </c>
      <c r="CB181" s="45">
        <v>3.4099999999999999E-4</v>
      </c>
      <c r="CC181" s="45">
        <v>3.4099999999999999E-4</v>
      </c>
      <c r="CD181" s="45">
        <v>3.4099999999999999E-4</v>
      </c>
      <c r="CE181" s="45">
        <v>3.4099999999999999E-4</v>
      </c>
      <c r="CF181" s="45">
        <v>3.4099999999999999E-4</v>
      </c>
      <c r="CG181" s="45">
        <v>3.4099999999999999E-4</v>
      </c>
      <c r="CH181" s="45">
        <v>3.4099999999999999E-4</v>
      </c>
      <c r="CI181" s="45">
        <v>3.4099999999999999E-4</v>
      </c>
      <c r="CJ181" s="45">
        <v>3.4099999999999999E-4</v>
      </c>
      <c r="CK181" s="45">
        <v>3.4099999999999999E-4</v>
      </c>
      <c r="CL181" s="45">
        <v>3.4099999999999999E-4</v>
      </c>
      <c r="CM181" s="45">
        <v>3.4099999999999999E-4</v>
      </c>
      <c r="CN181" s="45">
        <v>3.4099999999999999E-4</v>
      </c>
      <c r="CO181" s="45">
        <v>3.4099999999999999E-4</v>
      </c>
      <c r="CP181" s="45">
        <v>3.4099999999999999E-4</v>
      </c>
      <c r="CQ181" s="45">
        <v>3.4099999999999999E-4</v>
      </c>
      <c r="CR181" s="45">
        <v>3.4099999999999999E-4</v>
      </c>
      <c r="CS181" s="45">
        <v>3.4099999999999999E-4</v>
      </c>
      <c r="CT181" s="45">
        <v>3.4099999999999999E-4</v>
      </c>
      <c r="CU181" s="45">
        <v>3.4099999999999999E-4</v>
      </c>
      <c r="CV181" s="45">
        <v>3.4099999999999999E-4</v>
      </c>
      <c r="CW181" s="45">
        <v>3.4099999999999999E-4</v>
      </c>
      <c r="CX181" s="45">
        <v>3.4099999999999999E-4</v>
      </c>
    </row>
    <row r="182" spans="1:102" ht="14.25" customHeight="1" x14ac:dyDescent="0.3">
      <c r="A182" s="45" t="s">
        <v>482</v>
      </c>
      <c r="B182" s="45">
        <v>0</v>
      </c>
      <c r="C182" s="45">
        <v>0</v>
      </c>
      <c r="D182" s="45">
        <v>0</v>
      </c>
      <c r="E182" s="45">
        <v>0</v>
      </c>
      <c r="F182" s="45">
        <v>0</v>
      </c>
      <c r="G182" s="45">
        <v>0</v>
      </c>
      <c r="H182" s="45">
        <v>0</v>
      </c>
      <c r="I182" s="45">
        <v>0</v>
      </c>
      <c r="J182" s="45">
        <v>0</v>
      </c>
      <c r="K182" s="45">
        <v>0</v>
      </c>
      <c r="L182" s="45">
        <v>0</v>
      </c>
      <c r="M182" s="45">
        <v>0</v>
      </c>
      <c r="N182" s="45">
        <v>0</v>
      </c>
      <c r="O182" s="45">
        <v>0</v>
      </c>
      <c r="P182" s="45">
        <v>0</v>
      </c>
      <c r="Q182" s="45">
        <v>1.2999999999999999E-5</v>
      </c>
      <c r="R182" s="45">
        <v>1.2999999999999999E-5</v>
      </c>
      <c r="S182" s="45">
        <v>1.2999999999999999E-5</v>
      </c>
      <c r="T182" s="45">
        <v>1.2999999999999999E-5</v>
      </c>
      <c r="U182" s="45">
        <v>1.2999999999999999E-5</v>
      </c>
      <c r="V182" s="45">
        <v>1.2999999999999999E-5</v>
      </c>
      <c r="W182" s="45">
        <v>1.2999999999999999E-5</v>
      </c>
      <c r="X182" s="45">
        <v>1.2999999999999999E-5</v>
      </c>
      <c r="Y182" s="45">
        <v>1.2999999999999999E-5</v>
      </c>
      <c r="Z182" s="45">
        <v>1.2999999999999999E-5</v>
      </c>
      <c r="AA182" s="45">
        <v>1.2999999999999999E-5</v>
      </c>
      <c r="AB182" s="45">
        <v>1.2999999999999999E-5</v>
      </c>
      <c r="AC182" s="45">
        <v>1.2999999999999999E-5</v>
      </c>
      <c r="AD182" s="45">
        <v>1.2999999999999999E-5</v>
      </c>
      <c r="AE182" s="45">
        <v>1.2999999999999999E-5</v>
      </c>
      <c r="AF182" s="45">
        <v>1.2999999999999999E-5</v>
      </c>
      <c r="AG182" s="45">
        <v>1.2999999999999999E-5</v>
      </c>
      <c r="AH182" s="45">
        <v>1.2999999999999999E-5</v>
      </c>
      <c r="AI182" s="45">
        <v>1.2999999999999999E-5</v>
      </c>
      <c r="AJ182" s="45">
        <v>1.2999999999999999E-5</v>
      </c>
      <c r="AK182" s="45">
        <v>1.2999999999999999E-5</v>
      </c>
      <c r="AL182" s="45">
        <v>1.2999999999999999E-5</v>
      </c>
      <c r="AM182" s="45">
        <v>1.2999999999999999E-5</v>
      </c>
      <c r="AN182" s="45">
        <v>1.2999999999999999E-5</v>
      </c>
      <c r="AO182" s="45">
        <v>1.2999999999999999E-5</v>
      </c>
      <c r="AP182" s="45">
        <v>5.1E-5</v>
      </c>
      <c r="AQ182" s="45">
        <v>5.1E-5</v>
      </c>
      <c r="AR182" s="45">
        <v>5.1E-5</v>
      </c>
      <c r="AS182" s="45">
        <v>5.1E-5</v>
      </c>
      <c r="AT182" s="45">
        <v>5.1E-5</v>
      </c>
      <c r="AU182" s="45">
        <v>6.9999999999999994E-5</v>
      </c>
      <c r="AV182" s="45">
        <v>6.9999999999999994E-5</v>
      </c>
      <c r="AW182" s="45">
        <v>6.9999999999999994E-5</v>
      </c>
      <c r="AX182" s="45">
        <v>6.9999999999999994E-5</v>
      </c>
      <c r="AY182" s="45">
        <v>6.9999999999999994E-5</v>
      </c>
      <c r="AZ182" s="45">
        <v>8.7999999999999998E-5</v>
      </c>
      <c r="BA182" s="45">
        <v>8.7999999999999998E-5</v>
      </c>
      <c r="BB182" s="45">
        <v>8.7999999999999998E-5</v>
      </c>
      <c r="BC182" s="45">
        <v>8.7999999999999998E-5</v>
      </c>
      <c r="BD182" s="45">
        <v>8.7999999999999998E-5</v>
      </c>
      <c r="BE182" s="45">
        <v>9.7E-5</v>
      </c>
      <c r="BF182" s="45">
        <v>9.7E-5</v>
      </c>
      <c r="BG182" s="45">
        <v>9.7E-5</v>
      </c>
      <c r="BH182" s="45">
        <v>9.7E-5</v>
      </c>
      <c r="BI182" s="45">
        <v>9.7E-5</v>
      </c>
      <c r="BJ182" s="45">
        <v>1.06E-4</v>
      </c>
      <c r="BK182" s="45">
        <v>1.06E-4</v>
      </c>
      <c r="BL182" s="45">
        <v>1.06E-4</v>
      </c>
      <c r="BM182" s="45">
        <v>1.06E-4</v>
      </c>
      <c r="BN182" s="45">
        <v>1.06E-4</v>
      </c>
      <c r="BO182" s="45">
        <v>1.2E-4</v>
      </c>
      <c r="BP182" s="45">
        <v>1.2E-4</v>
      </c>
      <c r="BQ182" s="45">
        <v>1.2E-4</v>
      </c>
      <c r="BR182" s="45">
        <v>1.2E-4</v>
      </c>
      <c r="BS182" s="45">
        <v>1.2E-4</v>
      </c>
      <c r="BT182" s="45">
        <v>1.4300000000000001E-4</v>
      </c>
      <c r="BU182" s="45">
        <v>1.4300000000000001E-4</v>
      </c>
      <c r="BV182" s="45">
        <v>1.4300000000000001E-4</v>
      </c>
      <c r="BW182" s="45">
        <v>1.4300000000000001E-4</v>
      </c>
      <c r="BX182" s="45">
        <v>1.4300000000000001E-4</v>
      </c>
      <c r="BY182" s="45">
        <v>2.2100000000000001E-4</v>
      </c>
      <c r="BZ182" s="45">
        <v>2.2100000000000001E-4</v>
      </c>
      <c r="CA182" s="45">
        <v>2.2100000000000001E-4</v>
      </c>
      <c r="CB182" s="45">
        <v>2.2100000000000001E-4</v>
      </c>
      <c r="CC182" s="45">
        <v>2.2100000000000001E-4</v>
      </c>
      <c r="CD182" s="45">
        <v>2.2100000000000001E-4</v>
      </c>
      <c r="CE182" s="45">
        <v>2.2100000000000001E-4</v>
      </c>
      <c r="CF182" s="45">
        <v>2.2100000000000001E-4</v>
      </c>
      <c r="CG182" s="45">
        <v>2.2100000000000001E-4</v>
      </c>
      <c r="CH182" s="45">
        <v>2.2100000000000001E-4</v>
      </c>
      <c r="CI182" s="45">
        <v>2.2100000000000001E-4</v>
      </c>
      <c r="CJ182" s="45">
        <v>2.2100000000000001E-4</v>
      </c>
      <c r="CK182" s="45">
        <v>2.2100000000000001E-4</v>
      </c>
      <c r="CL182" s="45">
        <v>2.2100000000000001E-4</v>
      </c>
      <c r="CM182" s="45">
        <v>2.2100000000000001E-4</v>
      </c>
      <c r="CN182" s="45">
        <v>2.2100000000000001E-4</v>
      </c>
      <c r="CO182" s="45">
        <v>2.2100000000000001E-4</v>
      </c>
      <c r="CP182" s="45">
        <v>2.2100000000000001E-4</v>
      </c>
      <c r="CQ182" s="45">
        <v>2.2100000000000001E-4</v>
      </c>
      <c r="CR182" s="45">
        <v>2.2100000000000001E-4</v>
      </c>
      <c r="CS182" s="45">
        <v>2.2100000000000001E-4</v>
      </c>
      <c r="CT182" s="45">
        <v>2.2100000000000001E-4</v>
      </c>
      <c r="CU182" s="45">
        <v>2.2100000000000001E-4</v>
      </c>
      <c r="CV182" s="45">
        <v>2.2100000000000001E-4</v>
      </c>
      <c r="CW182" s="45">
        <v>2.2100000000000001E-4</v>
      </c>
      <c r="CX182" s="45">
        <v>2.2100000000000001E-4</v>
      </c>
    </row>
    <row r="183" spans="1:102" ht="14.25" customHeight="1" x14ac:dyDescent="0.3">
      <c r="A183" s="45" t="s">
        <v>484</v>
      </c>
      <c r="B183" s="45">
        <v>0</v>
      </c>
      <c r="C183" s="45">
        <v>0</v>
      </c>
      <c r="D183" s="45">
        <v>0</v>
      </c>
      <c r="E183" s="45">
        <v>0</v>
      </c>
      <c r="F183" s="45">
        <v>0</v>
      </c>
      <c r="G183" s="45">
        <v>0</v>
      </c>
      <c r="H183" s="45">
        <v>0</v>
      </c>
      <c r="I183" s="45">
        <v>0</v>
      </c>
      <c r="J183" s="45">
        <v>0</v>
      </c>
      <c r="K183" s="45">
        <v>0</v>
      </c>
      <c r="L183" s="45">
        <v>0</v>
      </c>
      <c r="M183" s="45">
        <v>0</v>
      </c>
      <c r="N183" s="45">
        <v>0</v>
      </c>
      <c r="O183" s="45">
        <v>0</v>
      </c>
      <c r="P183" s="45">
        <v>0</v>
      </c>
      <c r="Q183" s="45">
        <v>6.0999999999999999E-5</v>
      </c>
      <c r="R183" s="45">
        <v>6.0999999999999999E-5</v>
      </c>
      <c r="S183" s="45">
        <v>6.0999999999999999E-5</v>
      </c>
      <c r="T183" s="45">
        <v>6.0999999999999999E-5</v>
      </c>
      <c r="U183" s="45">
        <v>6.0999999999999999E-5</v>
      </c>
      <c r="V183" s="45">
        <v>6.0999999999999999E-5</v>
      </c>
      <c r="W183" s="45">
        <v>6.0999999999999999E-5</v>
      </c>
      <c r="X183" s="45">
        <v>6.0999999999999999E-5</v>
      </c>
      <c r="Y183" s="45">
        <v>6.0999999999999999E-5</v>
      </c>
      <c r="Z183" s="45">
        <v>6.0999999999999999E-5</v>
      </c>
      <c r="AA183" s="45">
        <v>6.0999999999999999E-5</v>
      </c>
      <c r="AB183" s="45">
        <v>6.0999999999999999E-5</v>
      </c>
      <c r="AC183" s="45">
        <v>6.0999999999999999E-5</v>
      </c>
      <c r="AD183" s="45">
        <v>6.0999999999999999E-5</v>
      </c>
      <c r="AE183" s="45">
        <v>6.0999999999999999E-5</v>
      </c>
      <c r="AF183" s="45">
        <v>6.0999999999999999E-5</v>
      </c>
      <c r="AG183" s="45">
        <v>6.0999999999999999E-5</v>
      </c>
      <c r="AH183" s="45">
        <v>6.0999999999999999E-5</v>
      </c>
      <c r="AI183" s="45">
        <v>6.0999999999999999E-5</v>
      </c>
      <c r="AJ183" s="45">
        <v>6.0999999999999999E-5</v>
      </c>
      <c r="AK183" s="45">
        <v>6.0999999999999999E-5</v>
      </c>
      <c r="AL183" s="45">
        <v>6.0999999999999999E-5</v>
      </c>
      <c r="AM183" s="45">
        <v>6.0999999999999999E-5</v>
      </c>
      <c r="AN183" s="45">
        <v>6.0999999999999999E-5</v>
      </c>
      <c r="AO183" s="45">
        <v>6.0999999999999999E-5</v>
      </c>
      <c r="AP183" s="45">
        <v>3.8900000000000002E-4</v>
      </c>
      <c r="AQ183" s="45">
        <v>3.8900000000000002E-4</v>
      </c>
      <c r="AR183" s="45">
        <v>3.8900000000000002E-4</v>
      </c>
      <c r="AS183" s="45">
        <v>3.8900000000000002E-4</v>
      </c>
      <c r="AT183" s="45">
        <v>3.8900000000000002E-4</v>
      </c>
      <c r="AU183" s="45">
        <v>5.6700000000000001E-4</v>
      </c>
      <c r="AV183" s="45">
        <v>5.6700000000000001E-4</v>
      </c>
      <c r="AW183" s="45">
        <v>5.6700000000000001E-4</v>
      </c>
      <c r="AX183" s="45">
        <v>5.6700000000000001E-4</v>
      </c>
      <c r="AY183" s="45">
        <v>5.6700000000000001E-4</v>
      </c>
      <c r="AZ183" s="45">
        <v>7.3499999999999998E-4</v>
      </c>
      <c r="BA183" s="45">
        <v>7.3499999999999998E-4</v>
      </c>
      <c r="BB183" s="45">
        <v>7.3499999999999998E-4</v>
      </c>
      <c r="BC183" s="45">
        <v>7.3499999999999998E-4</v>
      </c>
      <c r="BD183" s="45">
        <v>7.3499999999999998E-4</v>
      </c>
      <c r="BE183" s="45">
        <v>8.7900000000000001E-4</v>
      </c>
      <c r="BF183" s="45">
        <v>8.7900000000000001E-4</v>
      </c>
      <c r="BG183" s="45">
        <v>8.7900000000000001E-4</v>
      </c>
      <c r="BH183" s="45">
        <v>8.7900000000000001E-4</v>
      </c>
      <c r="BI183" s="45">
        <v>8.7900000000000001E-4</v>
      </c>
      <c r="BJ183" s="45">
        <v>1.0070000000000001E-3</v>
      </c>
      <c r="BK183" s="45">
        <v>1.0070000000000001E-3</v>
      </c>
      <c r="BL183" s="45">
        <v>1.0070000000000001E-3</v>
      </c>
      <c r="BM183" s="45">
        <v>1.0070000000000001E-3</v>
      </c>
      <c r="BN183" s="45">
        <v>1.0070000000000001E-3</v>
      </c>
      <c r="BO183" s="45">
        <v>1.0989999999999999E-3</v>
      </c>
      <c r="BP183" s="45">
        <v>1.0989999999999999E-3</v>
      </c>
      <c r="BQ183" s="45">
        <v>1.0989999999999999E-3</v>
      </c>
      <c r="BR183" s="45">
        <v>1.0989999999999999E-3</v>
      </c>
      <c r="BS183" s="45">
        <v>1.0989999999999999E-3</v>
      </c>
      <c r="BT183" s="45">
        <v>1.16E-3</v>
      </c>
      <c r="BU183" s="45">
        <v>1.16E-3</v>
      </c>
      <c r="BV183" s="45">
        <v>1.16E-3</v>
      </c>
      <c r="BW183" s="45">
        <v>1.16E-3</v>
      </c>
      <c r="BX183" s="45">
        <v>1.16E-3</v>
      </c>
      <c r="BY183" s="45">
        <v>1.189E-3</v>
      </c>
      <c r="BZ183" s="45">
        <v>1.189E-3</v>
      </c>
      <c r="CA183" s="45">
        <v>1.189E-3</v>
      </c>
      <c r="CB183" s="45">
        <v>1.189E-3</v>
      </c>
      <c r="CC183" s="45">
        <v>1.189E-3</v>
      </c>
      <c r="CD183" s="45">
        <v>1.189E-3</v>
      </c>
      <c r="CE183" s="45">
        <v>1.189E-3</v>
      </c>
      <c r="CF183" s="45">
        <v>1.189E-3</v>
      </c>
      <c r="CG183" s="45">
        <v>1.189E-3</v>
      </c>
      <c r="CH183" s="45">
        <v>1.189E-3</v>
      </c>
      <c r="CI183" s="45">
        <v>1.189E-3</v>
      </c>
      <c r="CJ183" s="45">
        <v>1.189E-3</v>
      </c>
      <c r="CK183" s="45">
        <v>1.189E-3</v>
      </c>
      <c r="CL183" s="45">
        <v>1.189E-3</v>
      </c>
      <c r="CM183" s="45">
        <v>1.189E-3</v>
      </c>
      <c r="CN183" s="45">
        <v>1.189E-3</v>
      </c>
      <c r="CO183" s="45">
        <v>1.189E-3</v>
      </c>
      <c r="CP183" s="45">
        <v>1.189E-3</v>
      </c>
      <c r="CQ183" s="45">
        <v>1.189E-3</v>
      </c>
      <c r="CR183" s="45">
        <v>1.189E-3</v>
      </c>
      <c r="CS183" s="45">
        <v>1.189E-3</v>
      </c>
      <c r="CT183" s="45">
        <v>1.189E-3</v>
      </c>
      <c r="CU183" s="45">
        <v>1.189E-3</v>
      </c>
      <c r="CV183" s="45">
        <v>1.189E-3</v>
      </c>
      <c r="CW183" s="45">
        <v>1.189E-3</v>
      </c>
      <c r="CX183" s="45">
        <v>1.189E-3</v>
      </c>
    </row>
    <row r="184" spans="1:102" ht="14.25" customHeight="1" x14ac:dyDescent="0.3">
      <c r="A184" s="45" t="s">
        <v>486</v>
      </c>
      <c r="B184" s="45">
        <v>0</v>
      </c>
      <c r="C184" s="45">
        <v>0</v>
      </c>
      <c r="D184" s="45">
        <v>0</v>
      </c>
      <c r="E184" s="45">
        <v>0</v>
      </c>
      <c r="F184" s="45">
        <v>0</v>
      </c>
      <c r="G184" s="45">
        <v>0</v>
      </c>
      <c r="H184" s="45">
        <v>0</v>
      </c>
      <c r="I184" s="45">
        <v>0</v>
      </c>
      <c r="J184" s="45">
        <v>0</v>
      </c>
      <c r="K184" s="45">
        <v>0</v>
      </c>
      <c r="L184" s="45">
        <v>0</v>
      </c>
      <c r="M184" s="45">
        <v>0</v>
      </c>
      <c r="N184" s="45">
        <v>0</v>
      </c>
      <c r="O184" s="45">
        <v>0</v>
      </c>
      <c r="P184" s="45">
        <v>0</v>
      </c>
      <c r="Q184" s="45">
        <v>4.5000000000000003E-5</v>
      </c>
      <c r="R184" s="45">
        <v>4.5000000000000003E-5</v>
      </c>
      <c r="S184" s="45">
        <v>4.5000000000000003E-5</v>
      </c>
      <c r="T184" s="45">
        <v>4.5000000000000003E-5</v>
      </c>
      <c r="U184" s="45">
        <v>4.5000000000000003E-5</v>
      </c>
      <c r="V184" s="45">
        <v>4.5000000000000003E-5</v>
      </c>
      <c r="W184" s="45">
        <v>4.5000000000000003E-5</v>
      </c>
      <c r="X184" s="45">
        <v>4.5000000000000003E-5</v>
      </c>
      <c r="Y184" s="45">
        <v>4.5000000000000003E-5</v>
      </c>
      <c r="Z184" s="45">
        <v>4.5000000000000003E-5</v>
      </c>
      <c r="AA184" s="45">
        <v>4.5000000000000003E-5</v>
      </c>
      <c r="AB184" s="45">
        <v>4.5000000000000003E-5</v>
      </c>
      <c r="AC184" s="45">
        <v>4.5000000000000003E-5</v>
      </c>
      <c r="AD184" s="45">
        <v>4.5000000000000003E-5</v>
      </c>
      <c r="AE184" s="45">
        <v>4.5000000000000003E-5</v>
      </c>
      <c r="AF184" s="45">
        <v>4.5000000000000003E-5</v>
      </c>
      <c r="AG184" s="45">
        <v>4.5000000000000003E-5</v>
      </c>
      <c r="AH184" s="45">
        <v>4.5000000000000003E-5</v>
      </c>
      <c r="AI184" s="45">
        <v>4.5000000000000003E-5</v>
      </c>
      <c r="AJ184" s="45">
        <v>4.5000000000000003E-5</v>
      </c>
      <c r="AK184" s="45">
        <v>4.5000000000000003E-5</v>
      </c>
      <c r="AL184" s="45">
        <v>4.5000000000000003E-5</v>
      </c>
      <c r="AM184" s="45">
        <v>4.5000000000000003E-5</v>
      </c>
      <c r="AN184" s="45">
        <v>4.5000000000000003E-5</v>
      </c>
      <c r="AO184" s="45">
        <v>4.5000000000000003E-5</v>
      </c>
      <c r="AP184" s="45">
        <v>1.2999999999999999E-4</v>
      </c>
      <c r="AQ184" s="45">
        <v>1.2999999999999999E-4</v>
      </c>
      <c r="AR184" s="45">
        <v>1.2999999999999999E-4</v>
      </c>
      <c r="AS184" s="45">
        <v>1.2999999999999999E-4</v>
      </c>
      <c r="AT184" s="45">
        <v>1.2999999999999999E-4</v>
      </c>
      <c r="AU184" s="45">
        <v>1.47E-4</v>
      </c>
      <c r="AV184" s="45">
        <v>1.47E-4</v>
      </c>
      <c r="AW184" s="45">
        <v>1.47E-4</v>
      </c>
      <c r="AX184" s="45">
        <v>1.47E-4</v>
      </c>
      <c r="AY184" s="45">
        <v>1.47E-4</v>
      </c>
      <c r="AZ184" s="45">
        <v>1.5100000000000001E-4</v>
      </c>
      <c r="BA184" s="45">
        <v>1.5100000000000001E-4</v>
      </c>
      <c r="BB184" s="45">
        <v>1.5100000000000001E-4</v>
      </c>
      <c r="BC184" s="45">
        <v>1.5100000000000001E-4</v>
      </c>
      <c r="BD184" s="45">
        <v>1.5100000000000001E-4</v>
      </c>
      <c r="BE184" s="45">
        <v>1.5100000000000001E-4</v>
      </c>
      <c r="BF184" s="45">
        <v>1.5100000000000001E-4</v>
      </c>
      <c r="BG184" s="45">
        <v>1.5100000000000001E-4</v>
      </c>
      <c r="BH184" s="45">
        <v>1.5100000000000001E-4</v>
      </c>
      <c r="BI184" s="45">
        <v>1.5100000000000001E-4</v>
      </c>
      <c r="BJ184" s="45">
        <v>1.4899999999999999E-4</v>
      </c>
      <c r="BK184" s="45">
        <v>1.4899999999999999E-4</v>
      </c>
      <c r="BL184" s="45">
        <v>1.4899999999999999E-4</v>
      </c>
      <c r="BM184" s="45">
        <v>1.4899999999999999E-4</v>
      </c>
      <c r="BN184" s="45">
        <v>1.4899999999999999E-4</v>
      </c>
      <c r="BO184" s="45">
        <v>1.55E-4</v>
      </c>
      <c r="BP184" s="45">
        <v>1.55E-4</v>
      </c>
      <c r="BQ184" s="45">
        <v>1.55E-4</v>
      </c>
      <c r="BR184" s="45">
        <v>1.55E-4</v>
      </c>
      <c r="BS184" s="45">
        <v>1.55E-4</v>
      </c>
      <c r="BT184" s="45">
        <v>1.5699999999999999E-4</v>
      </c>
      <c r="BU184" s="45">
        <v>1.5699999999999999E-4</v>
      </c>
      <c r="BV184" s="45">
        <v>1.5699999999999999E-4</v>
      </c>
      <c r="BW184" s="45">
        <v>1.5699999999999999E-4</v>
      </c>
      <c r="BX184" s="45">
        <v>1.5699999999999999E-4</v>
      </c>
      <c r="BY184" s="45">
        <v>1.36E-4</v>
      </c>
      <c r="BZ184" s="45">
        <v>1.36E-4</v>
      </c>
      <c r="CA184" s="45">
        <v>1.36E-4</v>
      </c>
      <c r="CB184" s="45">
        <v>1.36E-4</v>
      </c>
      <c r="CC184" s="45">
        <v>1.36E-4</v>
      </c>
      <c r="CD184" s="45">
        <v>1.36E-4</v>
      </c>
      <c r="CE184" s="45">
        <v>1.36E-4</v>
      </c>
      <c r="CF184" s="45">
        <v>1.36E-4</v>
      </c>
      <c r="CG184" s="45">
        <v>1.36E-4</v>
      </c>
      <c r="CH184" s="45">
        <v>1.36E-4</v>
      </c>
      <c r="CI184" s="45">
        <v>1.36E-4</v>
      </c>
      <c r="CJ184" s="45">
        <v>1.36E-4</v>
      </c>
      <c r="CK184" s="45">
        <v>1.36E-4</v>
      </c>
      <c r="CL184" s="45">
        <v>1.36E-4</v>
      </c>
      <c r="CM184" s="45">
        <v>1.36E-4</v>
      </c>
      <c r="CN184" s="45">
        <v>1.36E-4</v>
      </c>
      <c r="CO184" s="45">
        <v>1.36E-4</v>
      </c>
      <c r="CP184" s="45">
        <v>1.36E-4</v>
      </c>
      <c r="CQ184" s="45">
        <v>1.36E-4</v>
      </c>
      <c r="CR184" s="45">
        <v>1.36E-4</v>
      </c>
      <c r="CS184" s="45">
        <v>1.36E-4</v>
      </c>
      <c r="CT184" s="45">
        <v>1.36E-4</v>
      </c>
      <c r="CU184" s="45">
        <v>1.36E-4</v>
      </c>
      <c r="CV184" s="45">
        <v>1.36E-4</v>
      </c>
      <c r="CW184" s="45">
        <v>1.36E-4</v>
      </c>
      <c r="CX184" s="45">
        <v>1.36E-4</v>
      </c>
    </row>
    <row r="185" spans="1:102" ht="14.25" customHeight="1" x14ac:dyDescent="0.3">
      <c r="A185" s="45" t="s">
        <v>488</v>
      </c>
      <c r="B185" s="45">
        <v>0</v>
      </c>
      <c r="C185" s="45">
        <v>0</v>
      </c>
      <c r="D185" s="45">
        <v>0</v>
      </c>
      <c r="E185" s="45">
        <v>0</v>
      </c>
      <c r="F185" s="45">
        <v>0</v>
      </c>
      <c r="G185" s="45">
        <v>0</v>
      </c>
      <c r="H185" s="45">
        <v>0</v>
      </c>
      <c r="I185" s="45">
        <v>0</v>
      </c>
      <c r="J185" s="45">
        <v>0</v>
      </c>
      <c r="K185" s="45">
        <v>0</v>
      </c>
      <c r="L185" s="45">
        <v>0</v>
      </c>
      <c r="M185" s="45">
        <v>0</v>
      </c>
      <c r="N185" s="45">
        <v>0</v>
      </c>
      <c r="O185" s="45">
        <v>0</v>
      </c>
      <c r="P185" s="45">
        <v>0</v>
      </c>
      <c r="Q185" s="45">
        <v>0</v>
      </c>
      <c r="R185" s="45">
        <v>0</v>
      </c>
      <c r="S185" s="45">
        <v>0</v>
      </c>
      <c r="T185" s="45">
        <v>0</v>
      </c>
      <c r="U185" s="45">
        <v>0</v>
      </c>
      <c r="V185" s="45">
        <v>0</v>
      </c>
      <c r="W185" s="45">
        <v>0</v>
      </c>
      <c r="X185" s="45">
        <v>0</v>
      </c>
      <c r="Y185" s="45">
        <v>0</v>
      </c>
      <c r="Z185" s="45">
        <v>0</v>
      </c>
      <c r="AA185" s="45">
        <v>0</v>
      </c>
      <c r="AB185" s="45">
        <v>0</v>
      </c>
      <c r="AC185" s="45">
        <v>0</v>
      </c>
      <c r="AD185" s="45">
        <v>0</v>
      </c>
      <c r="AE185" s="45">
        <v>0</v>
      </c>
      <c r="AF185" s="45">
        <v>0</v>
      </c>
      <c r="AG185" s="45">
        <v>0</v>
      </c>
      <c r="AH185" s="45">
        <v>0</v>
      </c>
      <c r="AI185" s="45">
        <v>0</v>
      </c>
      <c r="AJ185" s="45">
        <v>0</v>
      </c>
      <c r="AK185" s="45">
        <v>0</v>
      </c>
      <c r="AL185" s="45">
        <v>0</v>
      </c>
      <c r="AM185" s="45">
        <v>0</v>
      </c>
      <c r="AN185" s="45">
        <v>0</v>
      </c>
      <c r="AO185" s="45">
        <v>0</v>
      </c>
      <c r="AP185" s="45">
        <v>2.1999999999999999E-5</v>
      </c>
      <c r="AQ185" s="45">
        <v>2.1999999999999999E-5</v>
      </c>
      <c r="AR185" s="45">
        <v>2.1999999999999999E-5</v>
      </c>
      <c r="AS185" s="45">
        <v>2.1999999999999999E-5</v>
      </c>
      <c r="AT185" s="45">
        <v>2.1999999999999999E-5</v>
      </c>
      <c r="AU185" s="45">
        <v>4.1999999999999998E-5</v>
      </c>
      <c r="AV185" s="45">
        <v>4.1999999999999998E-5</v>
      </c>
      <c r="AW185" s="45">
        <v>4.1999999999999998E-5</v>
      </c>
      <c r="AX185" s="45">
        <v>4.1999999999999998E-5</v>
      </c>
      <c r="AY185" s="45">
        <v>4.1999999999999998E-5</v>
      </c>
      <c r="AZ185" s="45">
        <v>0</v>
      </c>
      <c r="BA185" s="45">
        <v>0</v>
      </c>
      <c r="BB185" s="45">
        <v>0</v>
      </c>
      <c r="BC185" s="45">
        <v>0</v>
      </c>
      <c r="BD185" s="45">
        <v>0</v>
      </c>
      <c r="BE185" s="45">
        <v>0</v>
      </c>
      <c r="BF185" s="45">
        <v>0</v>
      </c>
      <c r="BG185" s="45">
        <v>0</v>
      </c>
      <c r="BH185" s="45">
        <v>0</v>
      </c>
      <c r="BI185" s="45">
        <v>0</v>
      </c>
      <c r="BJ185" s="45">
        <v>0</v>
      </c>
      <c r="BK185" s="45">
        <v>0</v>
      </c>
      <c r="BL185" s="45">
        <v>0</v>
      </c>
      <c r="BM185" s="45">
        <v>0</v>
      </c>
      <c r="BN185" s="45">
        <v>0</v>
      </c>
      <c r="BO185" s="45">
        <v>0</v>
      </c>
      <c r="BP185" s="45">
        <v>0</v>
      </c>
      <c r="BQ185" s="45">
        <v>0</v>
      </c>
      <c r="BR185" s="45">
        <v>0</v>
      </c>
      <c r="BS185" s="45">
        <v>0</v>
      </c>
      <c r="BT185" s="45">
        <v>0</v>
      </c>
      <c r="BU185" s="45">
        <v>0</v>
      </c>
      <c r="BV185" s="45">
        <v>0</v>
      </c>
      <c r="BW185" s="45">
        <v>0</v>
      </c>
      <c r="BX185" s="45">
        <v>0</v>
      </c>
      <c r="BY185" s="45">
        <v>0</v>
      </c>
      <c r="BZ185" s="45">
        <v>0</v>
      </c>
      <c r="CA185" s="45">
        <v>0</v>
      </c>
      <c r="CB185" s="45">
        <v>0</v>
      </c>
      <c r="CC185" s="45">
        <v>0</v>
      </c>
      <c r="CD185" s="45">
        <v>0</v>
      </c>
      <c r="CE185" s="45">
        <v>0</v>
      </c>
      <c r="CF185" s="45">
        <v>0</v>
      </c>
      <c r="CG185" s="45">
        <v>0</v>
      </c>
      <c r="CH185" s="45">
        <v>0</v>
      </c>
      <c r="CI185" s="45">
        <v>0</v>
      </c>
      <c r="CJ185" s="45">
        <v>0</v>
      </c>
      <c r="CK185" s="45">
        <v>0</v>
      </c>
      <c r="CL185" s="45">
        <v>0</v>
      </c>
      <c r="CM185" s="45">
        <v>0</v>
      </c>
      <c r="CN185" s="45">
        <v>0</v>
      </c>
      <c r="CO185" s="45">
        <v>0</v>
      </c>
      <c r="CP185" s="45">
        <v>0</v>
      </c>
      <c r="CQ185" s="45">
        <v>0</v>
      </c>
      <c r="CR185" s="45">
        <v>0</v>
      </c>
      <c r="CS185" s="45">
        <v>0</v>
      </c>
      <c r="CT185" s="45">
        <v>0</v>
      </c>
      <c r="CU185" s="45">
        <v>0</v>
      </c>
      <c r="CV185" s="45">
        <v>0</v>
      </c>
      <c r="CW185" s="45">
        <v>0</v>
      </c>
      <c r="CX185" s="45">
        <v>0</v>
      </c>
    </row>
    <row r="186" spans="1:102" ht="14.25" customHeight="1" x14ac:dyDescent="0.3">
      <c r="A186" s="45" t="s">
        <v>490</v>
      </c>
      <c r="B186" s="45">
        <v>0</v>
      </c>
      <c r="C186" s="45">
        <v>0</v>
      </c>
      <c r="D186" s="45">
        <v>0</v>
      </c>
      <c r="E186" s="45">
        <v>0</v>
      </c>
      <c r="F186" s="45">
        <v>0</v>
      </c>
      <c r="G186" s="45">
        <v>0</v>
      </c>
      <c r="H186" s="45">
        <v>0</v>
      </c>
      <c r="I186" s="45">
        <v>0</v>
      </c>
      <c r="J186" s="45">
        <v>0</v>
      </c>
      <c r="K186" s="45">
        <v>0</v>
      </c>
      <c r="L186" s="45">
        <v>0</v>
      </c>
      <c r="M186" s="45">
        <v>0</v>
      </c>
      <c r="N186" s="45">
        <v>0</v>
      </c>
      <c r="O186" s="45">
        <v>0</v>
      </c>
      <c r="P186" s="45">
        <v>0</v>
      </c>
      <c r="Q186" s="45">
        <v>1.0000000000000001E-5</v>
      </c>
      <c r="R186" s="45">
        <v>1.0000000000000001E-5</v>
      </c>
      <c r="S186" s="45">
        <v>1.0000000000000001E-5</v>
      </c>
      <c r="T186" s="45">
        <v>1.0000000000000001E-5</v>
      </c>
      <c r="U186" s="45">
        <v>1.0000000000000001E-5</v>
      </c>
      <c r="V186" s="45">
        <v>1.0000000000000001E-5</v>
      </c>
      <c r="W186" s="45">
        <v>1.0000000000000001E-5</v>
      </c>
      <c r="X186" s="45">
        <v>1.0000000000000001E-5</v>
      </c>
      <c r="Y186" s="45">
        <v>1.0000000000000001E-5</v>
      </c>
      <c r="Z186" s="45">
        <v>1.0000000000000001E-5</v>
      </c>
      <c r="AA186" s="45">
        <v>1.0000000000000001E-5</v>
      </c>
      <c r="AB186" s="45">
        <v>1.0000000000000001E-5</v>
      </c>
      <c r="AC186" s="45">
        <v>1.0000000000000001E-5</v>
      </c>
      <c r="AD186" s="45">
        <v>1.0000000000000001E-5</v>
      </c>
      <c r="AE186" s="45">
        <v>1.0000000000000001E-5</v>
      </c>
      <c r="AF186" s="45">
        <v>1.0000000000000001E-5</v>
      </c>
      <c r="AG186" s="45">
        <v>1.0000000000000001E-5</v>
      </c>
      <c r="AH186" s="45">
        <v>1.0000000000000001E-5</v>
      </c>
      <c r="AI186" s="45">
        <v>1.0000000000000001E-5</v>
      </c>
      <c r="AJ186" s="45">
        <v>1.0000000000000001E-5</v>
      </c>
      <c r="AK186" s="45">
        <v>1.0000000000000001E-5</v>
      </c>
      <c r="AL186" s="45">
        <v>1.0000000000000001E-5</v>
      </c>
      <c r="AM186" s="45">
        <v>1.0000000000000001E-5</v>
      </c>
      <c r="AN186" s="45">
        <v>1.0000000000000001E-5</v>
      </c>
      <c r="AO186" s="45">
        <v>1.0000000000000001E-5</v>
      </c>
      <c r="AP186" s="45">
        <v>2.5999999999999998E-5</v>
      </c>
      <c r="AQ186" s="45">
        <v>2.5999999999999998E-5</v>
      </c>
      <c r="AR186" s="45">
        <v>2.5999999999999998E-5</v>
      </c>
      <c r="AS186" s="45">
        <v>2.5999999999999998E-5</v>
      </c>
      <c r="AT186" s="45">
        <v>2.5999999999999998E-5</v>
      </c>
      <c r="AU186" s="45">
        <v>2.9E-5</v>
      </c>
      <c r="AV186" s="45">
        <v>2.9E-5</v>
      </c>
      <c r="AW186" s="45">
        <v>2.9E-5</v>
      </c>
      <c r="AX186" s="45">
        <v>2.9E-5</v>
      </c>
      <c r="AY186" s="45">
        <v>2.9E-5</v>
      </c>
      <c r="AZ186" s="45">
        <v>3.6000000000000001E-5</v>
      </c>
      <c r="BA186" s="45">
        <v>3.6000000000000001E-5</v>
      </c>
      <c r="BB186" s="45">
        <v>3.6000000000000001E-5</v>
      </c>
      <c r="BC186" s="45">
        <v>3.6000000000000001E-5</v>
      </c>
      <c r="BD186" s="45">
        <v>3.6000000000000001E-5</v>
      </c>
      <c r="BE186" s="45">
        <v>4.3000000000000002E-5</v>
      </c>
      <c r="BF186" s="45">
        <v>4.3000000000000002E-5</v>
      </c>
      <c r="BG186" s="45">
        <v>4.3000000000000002E-5</v>
      </c>
      <c r="BH186" s="45">
        <v>4.3000000000000002E-5</v>
      </c>
      <c r="BI186" s="45">
        <v>4.3000000000000002E-5</v>
      </c>
      <c r="BJ186" s="45">
        <v>5.0000000000000002E-5</v>
      </c>
      <c r="BK186" s="45">
        <v>5.0000000000000002E-5</v>
      </c>
      <c r="BL186" s="45">
        <v>5.0000000000000002E-5</v>
      </c>
      <c r="BM186" s="45">
        <v>5.0000000000000002E-5</v>
      </c>
      <c r="BN186" s="45">
        <v>5.0000000000000002E-5</v>
      </c>
      <c r="BO186" s="45">
        <v>5.7000000000000003E-5</v>
      </c>
      <c r="BP186" s="45">
        <v>5.7000000000000003E-5</v>
      </c>
      <c r="BQ186" s="45">
        <v>5.7000000000000003E-5</v>
      </c>
      <c r="BR186" s="45">
        <v>5.7000000000000003E-5</v>
      </c>
      <c r="BS186" s="45">
        <v>5.7000000000000003E-5</v>
      </c>
      <c r="BT186" s="45">
        <v>6.8999999999999997E-5</v>
      </c>
      <c r="BU186" s="45">
        <v>6.8999999999999997E-5</v>
      </c>
      <c r="BV186" s="45">
        <v>6.8999999999999997E-5</v>
      </c>
      <c r="BW186" s="45">
        <v>6.8999999999999997E-5</v>
      </c>
      <c r="BX186" s="45">
        <v>6.8999999999999997E-5</v>
      </c>
      <c r="BY186" s="45">
        <v>1.0399999999999999E-4</v>
      </c>
      <c r="BZ186" s="45">
        <v>1.0399999999999999E-4</v>
      </c>
      <c r="CA186" s="45">
        <v>1.0399999999999999E-4</v>
      </c>
      <c r="CB186" s="45">
        <v>1.0399999999999999E-4</v>
      </c>
      <c r="CC186" s="45">
        <v>1.0399999999999999E-4</v>
      </c>
      <c r="CD186" s="45">
        <v>1.0399999999999999E-4</v>
      </c>
      <c r="CE186" s="45">
        <v>1.0399999999999999E-4</v>
      </c>
      <c r="CF186" s="45">
        <v>1.0399999999999999E-4</v>
      </c>
      <c r="CG186" s="45">
        <v>1.0399999999999999E-4</v>
      </c>
      <c r="CH186" s="45">
        <v>1.0399999999999999E-4</v>
      </c>
      <c r="CI186" s="45">
        <v>1.0399999999999999E-4</v>
      </c>
      <c r="CJ186" s="45">
        <v>1.0399999999999999E-4</v>
      </c>
      <c r="CK186" s="45">
        <v>1.0399999999999999E-4</v>
      </c>
      <c r="CL186" s="45">
        <v>1.0399999999999999E-4</v>
      </c>
      <c r="CM186" s="45">
        <v>1.0399999999999999E-4</v>
      </c>
      <c r="CN186" s="45">
        <v>1.0399999999999999E-4</v>
      </c>
      <c r="CO186" s="45">
        <v>1.0399999999999999E-4</v>
      </c>
      <c r="CP186" s="45">
        <v>1.0399999999999999E-4</v>
      </c>
      <c r="CQ186" s="45">
        <v>1.0399999999999999E-4</v>
      </c>
      <c r="CR186" s="45">
        <v>1.0399999999999999E-4</v>
      </c>
      <c r="CS186" s="45">
        <v>1.0399999999999999E-4</v>
      </c>
      <c r="CT186" s="45">
        <v>1.0399999999999999E-4</v>
      </c>
      <c r="CU186" s="45">
        <v>1.0399999999999999E-4</v>
      </c>
      <c r="CV186" s="45">
        <v>1.0399999999999999E-4</v>
      </c>
      <c r="CW186" s="45">
        <v>1.0399999999999999E-4</v>
      </c>
      <c r="CX186" s="45">
        <v>1.0399999999999999E-4</v>
      </c>
    </row>
    <row r="187" spans="1:102" ht="14.25" customHeight="1" x14ac:dyDescent="0.3">
      <c r="A187" s="45" t="s">
        <v>492</v>
      </c>
      <c r="B187" s="45">
        <v>0</v>
      </c>
      <c r="C187" s="45">
        <v>0</v>
      </c>
      <c r="D187" s="45">
        <v>0</v>
      </c>
      <c r="E187" s="45">
        <v>0</v>
      </c>
      <c r="F187" s="45">
        <v>0</v>
      </c>
      <c r="G187" s="45">
        <v>0</v>
      </c>
      <c r="H187" s="45">
        <v>0</v>
      </c>
      <c r="I187" s="45">
        <v>0</v>
      </c>
      <c r="J187" s="45">
        <v>0</v>
      </c>
      <c r="K187" s="45">
        <v>0</v>
      </c>
      <c r="L187" s="45">
        <v>0</v>
      </c>
      <c r="M187" s="45">
        <v>0</v>
      </c>
      <c r="N187" s="45">
        <v>0</v>
      </c>
      <c r="O187" s="45">
        <v>0</v>
      </c>
      <c r="P187" s="45">
        <v>0</v>
      </c>
      <c r="Q187" s="45">
        <v>1.0000000000000001E-5</v>
      </c>
      <c r="R187" s="45">
        <v>1.0000000000000001E-5</v>
      </c>
      <c r="S187" s="45">
        <v>1.0000000000000001E-5</v>
      </c>
      <c r="T187" s="45">
        <v>1.0000000000000001E-5</v>
      </c>
      <c r="U187" s="45">
        <v>1.0000000000000001E-5</v>
      </c>
      <c r="V187" s="45">
        <v>1.0000000000000001E-5</v>
      </c>
      <c r="W187" s="45">
        <v>1.0000000000000001E-5</v>
      </c>
      <c r="X187" s="45">
        <v>1.0000000000000001E-5</v>
      </c>
      <c r="Y187" s="45">
        <v>1.0000000000000001E-5</v>
      </c>
      <c r="Z187" s="45">
        <v>1.0000000000000001E-5</v>
      </c>
      <c r="AA187" s="45">
        <v>1.0000000000000001E-5</v>
      </c>
      <c r="AB187" s="45">
        <v>1.0000000000000001E-5</v>
      </c>
      <c r="AC187" s="45">
        <v>1.0000000000000001E-5</v>
      </c>
      <c r="AD187" s="45">
        <v>1.0000000000000001E-5</v>
      </c>
      <c r="AE187" s="45">
        <v>1.0000000000000001E-5</v>
      </c>
      <c r="AF187" s="45">
        <v>1.0000000000000001E-5</v>
      </c>
      <c r="AG187" s="45">
        <v>1.0000000000000001E-5</v>
      </c>
      <c r="AH187" s="45">
        <v>1.0000000000000001E-5</v>
      </c>
      <c r="AI187" s="45">
        <v>1.0000000000000001E-5</v>
      </c>
      <c r="AJ187" s="45">
        <v>1.0000000000000001E-5</v>
      </c>
      <c r="AK187" s="45">
        <v>1.0000000000000001E-5</v>
      </c>
      <c r="AL187" s="45">
        <v>1.0000000000000001E-5</v>
      </c>
      <c r="AM187" s="45">
        <v>1.0000000000000001E-5</v>
      </c>
      <c r="AN187" s="45">
        <v>1.0000000000000001E-5</v>
      </c>
      <c r="AO187" s="45">
        <v>1.0000000000000001E-5</v>
      </c>
      <c r="AP187" s="45">
        <v>4.0000000000000003E-5</v>
      </c>
      <c r="AQ187" s="45">
        <v>4.0000000000000003E-5</v>
      </c>
      <c r="AR187" s="45">
        <v>4.0000000000000003E-5</v>
      </c>
      <c r="AS187" s="45">
        <v>4.0000000000000003E-5</v>
      </c>
      <c r="AT187" s="45">
        <v>4.0000000000000003E-5</v>
      </c>
      <c r="AU187" s="45">
        <v>5.3999999999999998E-5</v>
      </c>
      <c r="AV187" s="45">
        <v>5.3999999999999998E-5</v>
      </c>
      <c r="AW187" s="45">
        <v>5.3999999999999998E-5</v>
      </c>
      <c r="AX187" s="45">
        <v>5.3999999999999998E-5</v>
      </c>
      <c r="AY187" s="45">
        <v>5.3999999999999998E-5</v>
      </c>
      <c r="AZ187" s="45">
        <v>6.6000000000000005E-5</v>
      </c>
      <c r="BA187" s="45">
        <v>6.6000000000000005E-5</v>
      </c>
      <c r="BB187" s="45">
        <v>6.6000000000000005E-5</v>
      </c>
      <c r="BC187" s="45">
        <v>6.6000000000000005E-5</v>
      </c>
      <c r="BD187" s="45">
        <v>6.6000000000000005E-5</v>
      </c>
      <c r="BE187" s="45">
        <v>7.7999999999999999E-5</v>
      </c>
      <c r="BF187" s="45">
        <v>7.7999999999999999E-5</v>
      </c>
      <c r="BG187" s="45">
        <v>7.7999999999999999E-5</v>
      </c>
      <c r="BH187" s="45">
        <v>7.7999999999999999E-5</v>
      </c>
      <c r="BI187" s="45">
        <v>7.7999999999999999E-5</v>
      </c>
      <c r="BJ187" s="45">
        <v>8.8999999999999995E-5</v>
      </c>
      <c r="BK187" s="45">
        <v>8.8999999999999995E-5</v>
      </c>
      <c r="BL187" s="45">
        <v>8.8999999999999995E-5</v>
      </c>
      <c r="BM187" s="45">
        <v>8.8999999999999995E-5</v>
      </c>
      <c r="BN187" s="45">
        <v>8.8999999999999995E-5</v>
      </c>
      <c r="BO187" s="45">
        <v>9.8999999999999994E-5</v>
      </c>
      <c r="BP187" s="45">
        <v>9.8999999999999994E-5</v>
      </c>
      <c r="BQ187" s="45">
        <v>9.8999999999999994E-5</v>
      </c>
      <c r="BR187" s="45">
        <v>9.8999999999999994E-5</v>
      </c>
      <c r="BS187" s="45">
        <v>9.8999999999999994E-5</v>
      </c>
      <c r="BT187" s="45">
        <v>1.0399999999999999E-4</v>
      </c>
      <c r="BU187" s="45">
        <v>1.0399999999999999E-4</v>
      </c>
      <c r="BV187" s="45">
        <v>1.0399999999999999E-4</v>
      </c>
      <c r="BW187" s="45">
        <v>1.0399999999999999E-4</v>
      </c>
      <c r="BX187" s="45">
        <v>1.0399999999999999E-4</v>
      </c>
      <c r="BY187" s="45">
        <v>1.18E-4</v>
      </c>
      <c r="BZ187" s="45">
        <v>1.18E-4</v>
      </c>
      <c r="CA187" s="45">
        <v>1.18E-4</v>
      </c>
      <c r="CB187" s="45">
        <v>1.18E-4</v>
      </c>
      <c r="CC187" s="45">
        <v>1.18E-4</v>
      </c>
      <c r="CD187" s="45">
        <v>1.18E-4</v>
      </c>
      <c r="CE187" s="45">
        <v>1.18E-4</v>
      </c>
      <c r="CF187" s="45">
        <v>1.18E-4</v>
      </c>
      <c r="CG187" s="45">
        <v>1.18E-4</v>
      </c>
      <c r="CH187" s="45">
        <v>1.18E-4</v>
      </c>
      <c r="CI187" s="45">
        <v>1.18E-4</v>
      </c>
      <c r="CJ187" s="45">
        <v>1.18E-4</v>
      </c>
      <c r="CK187" s="45">
        <v>1.18E-4</v>
      </c>
      <c r="CL187" s="45">
        <v>1.18E-4</v>
      </c>
      <c r="CM187" s="45">
        <v>1.18E-4</v>
      </c>
      <c r="CN187" s="45">
        <v>1.18E-4</v>
      </c>
      <c r="CO187" s="45">
        <v>1.18E-4</v>
      </c>
      <c r="CP187" s="45">
        <v>1.18E-4</v>
      </c>
      <c r="CQ187" s="45">
        <v>1.18E-4</v>
      </c>
      <c r="CR187" s="45">
        <v>1.18E-4</v>
      </c>
      <c r="CS187" s="45">
        <v>1.18E-4</v>
      </c>
      <c r="CT187" s="45">
        <v>1.18E-4</v>
      </c>
      <c r="CU187" s="45">
        <v>1.18E-4</v>
      </c>
      <c r="CV187" s="45">
        <v>1.18E-4</v>
      </c>
      <c r="CW187" s="45">
        <v>1.18E-4</v>
      </c>
      <c r="CX187" s="45">
        <v>1.18E-4</v>
      </c>
    </row>
    <row r="188" spans="1:102" ht="14.25" customHeight="1" x14ac:dyDescent="0.3">
      <c r="A188" s="45" t="s">
        <v>494</v>
      </c>
      <c r="B188" s="45">
        <v>0</v>
      </c>
      <c r="C188" s="45">
        <v>0</v>
      </c>
      <c r="D188" s="45">
        <v>0</v>
      </c>
      <c r="E188" s="45">
        <v>0</v>
      </c>
      <c r="F188" s="45">
        <v>0</v>
      </c>
      <c r="G188" s="45">
        <v>0</v>
      </c>
      <c r="H188" s="45">
        <v>0</v>
      </c>
      <c r="I188" s="45">
        <v>0</v>
      </c>
      <c r="J188" s="45">
        <v>0</v>
      </c>
      <c r="K188" s="45">
        <v>0</v>
      </c>
      <c r="L188" s="45">
        <v>0</v>
      </c>
      <c r="M188" s="45">
        <v>0</v>
      </c>
      <c r="N188" s="45">
        <v>0</v>
      </c>
      <c r="O188" s="45">
        <v>0</v>
      </c>
      <c r="P188" s="45">
        <v>0</v>
      </c>
      <c r="Q188" s="45">
        <v>3.4999999999999997E-5</v>
      </c>
      <c r="R188" s="45">
        <v>3.4999999999999997E-5</v>
      </c>
      <c r="S188" s="45">
        <v>3.4999999999999997E-5</v>
      </c>
      <c r="T188" s="45">
        <v>3.4999999999999997E-5</v>
      </c>
      <c r="U188" s="45">
        <v>3.4999999999999997E-5</v>
      </c>
      <c r="V188" s="45">
        <v>3.4999999999999997E-5</v>
      </c>
      <c r="W188" s="45">
        <v>3.4999999999999997E-5</v>
      </c>
      <c r="X188" s="45">
        <v>3.4999999999999997E-5</v>
      </c>
      <c r="Y188" s="45">
        <v>3.4999999999999997E-5</v>
      </c>
      <c r="Z188" s="45">
        <v>3.4999999999999997E-5</v>
      </c>
      <c r="AA188" s="45">
        <v>3.4999999999999997E-5</v>
      </c>
      <c r="AB188" s="45">
        <v>3.4999999999999997E-5</v>
      </c>
      <c r="AC188" s="45">
        <v>3.4999999999999997E-5</v>
      </c>
      <c r="AD188" s="45">
        <v>3.4999999999999997E-5</v>
      </c>
      <c r="AE188" s="45">
        <v>3.4999999999999997E-5</v>
      </c>
      <c r="AF188" s="45">
        <v>3.4999999999999997E-5</v>
      </c>
      <c r="AG188" s="45">
        <v>3.4999999999999997E-5</v>
      </c>
      <c r="AH188" s="45">
        <v>3.4999999999999997E-5</v>
      </c>
      <c r="AI188" s="45">
        <v>3.4999999999999997E-5</v>
      </c>
      <c r="AJ188" s="45">
        <v>3.4999999999999997E-5</v>
      </c>
      <c r="AK188" s="45">
        <v>3.4999999999999997E-5</v>
      </c>
      <c r="AL188" s="45">
        <v>3.4999999999999997E-5</v>
      </c>
      <c r="AM188" s="45">
        <v>3.4999999999999997E-5</v>
      </c>
      <c r="AN188" s="45">
        <v>3.4999999999999997E-5</v>
      </c>
      <c r="AO188" s="45">
        <v>3.4999999999999997E-5</v>
      </c>
      <c r="AP188" s="45">
        <v>1.2999999999999999E-4</v>
      </c>
      <c r="AQ188" s="45">
        <v>1.2999999999999999E-4</v>
      </c>
      <c r="AR188" s="45">
        <v>1.2999999999999999E-4</v>
      </c>
      <c r="AS188" s="45">
        <v>1.2999999999999999E-4</v>
      </c>
      <c r="AT188" s="45">
        <v>1.2999999999999999E-4</v>
      </c>
      <c r="AU188" s="45">
        <v>1.6200000000000001E-4</v>
      </c>
      <c r="AV188" s="45">
        <v>1.6200000000000001E-4</v>
      </c>
      <c r="AW188" s="45">
        <v>1.6200000000000001E-4</v>
      </c>
      <c r="AX188" s="45">
        <v>1.6200000000000001E-4</v>
      </c>
      <c r="AY188" s="45">
        <v>1.6200000000000001E-4</v>
      </c>
      <c r="AZ188" s="45">
        <v>1.7200000000000001E-4</v>
      </c>
      <c r="BA188" s="45">
        <v>1.7200000000000001E-4</v>
      </c>
      <c r="BB188" s="45">
        <v>1.7200000000000001E-4</v>
      </c>
      <c r="BC188" s="45">
        <v>1.7200000000000001E-4</v>
      </c>
      <c r="BD188" s="45">
        <v>1.7200000000000001E-4</v>
      </c>
      <c r="BE188" s="45">
        <v>1.92E-4</v>
      </c>
      <c r="BF188" s="45">
        <v>1.92E-4</v>
      </c>
      <c r="BG188" s="45">
        <v>1.92E-4</v>
      </c>
      <c r="BH188" s="45">
        <v>1.92E-4</v>
      </c>
      <c r="BI188" s="45">
        <v>1.92E-4</v>
      </c>
      <c r="BJ188" s="45">
        <v>2.03E-4</v>
      </c>
      <c r="BK188" s="45">
        <v>2.03E-4</v>
      </c>
      <c r="BL188" s="45">
        <v>2.03E-4</v>
      </c>
      <c r="BM188" s="45">
        <v>2.03E-4</v>
      </c>
      <c r="BN188" s="45">
        <v>2.03E-4</v>
      </c>
      <c r="BO188" s="45">
        <v>2.12E-4</v>
      </c>
      <c r="BP188" s="45">
        <v>2.12E-4</v>
      </c>
      <c r="BQ188" s="45">
        <v>2.12E-4</v>
      </c>
      <c r="BR188" s="45">
        <v>2.12E-4</v>
      </c>
      <c r="BS188" s="45">
        <v>2.12E-4</v>
      </c>
      <c r="BT188" s="45">
        <v>2.2599999999999999E-4</v>
      </c>
      <c r="BU188" s="45">
        <v>2.2599999999999999E-4</v>
      </c>
      <c r="BV188" s="45">
        <v>2.2599999999999999E-4</v>
      </c>
      <c r="BW188" s="45">
        <v>2.2599999999999999E-4</v>
      </c>
      <c r="BX188" s="45">
        <v>2.2599999999999999E-4</v>
      </c>
      <c r="BY188" s="45">
        <v>2.6899999999999998E-4</v>
      </c>
      <c r="BZ188" s="45">
        <v>2.6899999999999998E-4</v>
      </c>
      <c r="CA188" s="45">
        <v>2.6899999999999998E-4</v>
      </c>
      <c r="CB188" s="45">
        <v>2.6899999999999998E-4</v>
      </c>
      <c r="CC188" s="45">
        <v>2.6899999999999998E-4</v>
      </c>
      <c r="CD188" s="45">
        <v>2.6899999999999998E-4</v>
      </c>
      <c r="CE188" s="45">
        <v>2.6899999999999998E-4</v>
      </c>
      <c r="CF188" s="45">
        <v>2.6899999999999998E-4</v>
      </c>
      <c r="CG188" s="45">
        <v>2.6899999999999998E-4</v>
      </c>
      <c r="CH188" s="45">
        <v>2.6899999999999998E-4</v>
      </c>
      <c r="CI188" s="45">
        <v>2.6899999999999998E-4</v>
      </c>
      <c r="CJ188" s="45">
        <v>2.6899999999999998E-4</v>
      </c>
      <c r="CK188" s="45">
        <v>2.6899999999999998E-4</v>
      </c>
      <c r="CL188" s="45">
        <v>2.6899999999999998E-4</v>
      </c>
      <c r="CM188" s="45">
        <v>2.6899999999999998E-4</v>
      </c>
      <c r="CN188" s="45">
        <v>2.6899999999999998E-4</v>
      </c>
      <c r="CO188" s="45">
        <v>2.6899999999999998E-4</v>
      </c>
      <c r="CP188" s="45">
        <v>2.6899999999999998E-4</v>
      </c>
      <c r="CQ188" s="45">
        <v>2.6899999999999998E-4</v>
      </c>
      <c r="CR188" s="45">
        <v>2.6899999999999998E-4</v>
      </c>
      <c r="CS188" s="45">
        <v>2.6899999999999998E-4</v>
      </c>
      <c r="CT188" s="45">
        <v>2.6899999999999998E-4</v>
      </c>
      <c r="CU188" s="45">
        <v>2.6899999999999998E-4</v>
      </c>
      <c r="CV188" s="45">
        <v>2.6899999999999998E-4</v>
      </c>
      <c r="CW188" s="45">
        <v>2.6899999999999998E-4</v>
      </c>
      <c r="CX188" s="45">
        <v>2.6899999999999998E-4</v>
      </c>
    </row>
    <row r="189" spans="1:102" ht="14.25" customHeight="1" x14ac:dyDescent="0.3">
      <c r="A189" s="45" t="s">
        <v>496</v>
      </c>
      <c r="B189" s="45">
        <v>9.9999999999999995E-7</v>
      </c>
      <c r="C189" s="45">
        <v>9.9999999999999995E-7</v>
      </c>
      <c r="D189" s="45">
        <v>9.9999999999999995E-7</v>
      </c>
      <c r="E189" s="45">
        <v>9.9999999999999995E-7</v>
      </c>
      <c r="F189" s="45">
        <v>9.9999999999999995E-7</v>
      </c>
      <c r="G189" s="45">
        <v>9.9999999999999995E-7</v>
      </c>
      <c r="H189" s="45">
        <v>9.9999999999999995E-7</v>
      </c>
      <c r="I189" s="45">
        <v>9.9999999999999995E-7</v>
      </c>
      <c r="J189" s="45">
        <v>9.9999999999999995E-7</v>
      </c>
      <c r="K189" s="45">
        <v>9.9999999999999995E-7</v>
      </c>
      <c r="L189" s="45">
        <v>9.9999999999999995E-7</v>
      </c>
      <c r="M189" s="45">
        <v>9.9999999999999995E-7</v>
      </c>
      <c r="N189" s="45">
        <v>9.9999999999999995E-7</v>
      </c>
      <c r="O189" s="45">
        <v>9.9999999999999995E-7</v>
      </c>
      <c r="P189" s="45">
        <v>9.9999999999999995E-7</v>
      </c>
      <c r="Q189" s="45">
        <v>1.5999999999999999E-5</v>
      </c>
      <c r="R189" s="45">
        <v>1.5999999999999999E-5</v>
      </c>
      <c r="S189" s="45">
        <v>1.5999999999999999E-5</v>
      </c>
      <c r="T189" s="45">
        <v>1.5999999999999999E-5</v>
      </c>
      <c r="U189" s="45">
        <v>1.5999999999999999E-5</v>
      </c>
      <c r="V189" s="45">
        <v>1.5999999999999999E-5</v>
      </c>
      <c r="W189" s="45">
        <v>1.5999999999999999E-5</v>
      </c>
      <c r="X189" s="45">
        <v>1.5999999999999999E-5</v>
      </c>
      <c r="Y189" s="45">
        <v>1.5999999999999999E-5</v>
      </c>
      <c r="Z189" s="45">
        <v>1.5999999999999999E-5</v>
      </c>
      <c r="AA189" s="45">
        <v>1.5999999999999999E-5</v>
      </c>
      <c r="AB189" s="45">
        <v>1.5999999999999999E-5</v>
      </c>
      <c r="AC189" s="45">
        <v>1.5999999999999999E-5</v>
      </c>
      <c r="AD189" s="45">
        <v>1.5999999999999999E-5</v>
      </c>
      <c r="AE189" s="45">
        <v>1.5999999999999999E-5</v>
      </c>
      <c r="AF189" s="45">
        <v>1.5999999999999999E-5</v>
      </c>
      <c r="AG189" s="45">
        <v>1.5999999999999999E-5</v>
      </c>
      <c r="AH189" s="45">
        <v>1.5999999999999999E-5</v>
      </c>
      <c r="AI189" s="45">
        <v>1.5999999999999999E-5</v>
      </c>
      <c r="AJ189" s="45">
        <v>1.5999999999999999E-5</v>
      </c>
      <c r="AK189" s="45">
        <v>1.5999999999999999E-5</v>
      </c>
      <c r="AL189" s="45">
        <v>1.5999999999999999E-5</v>
      </c>
      <c r="AM189" s="45">
        <v>1.5999999999999999E-5</v>
      </c>
      <c r="AN189" s="45">
        <v>1.5999999999999999E-5</v>
      </c>
      <c r="AO189" s="45">
        <v>1.5999999999999999E-5</v>
      </c>
      <c r="AP189" s="45">
        <v>9.3999999999999994E-5</v>
      </c>
      <c r="AQ189" s="45">
        <v>9.3999999999999994E-5</v>
      </c>
      <c r="AR189" s="45">
        <v>9.3999999999999994E-5</v>
      </c>
      <c r="AS189" s="45">
        <v>9.3999999999999994E-5</v>
      </c>
      <c r="AT189" s="45">
        <v>9.3999999999999994E-5</v>
      </c>
      <c r="AU189" s="45">
        <v>1.3999999999999999E-4</v>
      </c>
      <c r="AV189" s="45">
        <v>1.3999999999999999E-4</v>
      </c>
      <c r="AW189" s="45">
        <v>1.3999999999999999E-4</v>
      </c>
      <c r="AX189" s="45">
        <v>1.3999999999999999E-4</v>
      </c>
      <c r="AY189" s="45">
        <v>1.3999999999999999E-4</v>
      </c>
      <c r="AZ189" s="45">
        <v>1.85E-4</v>
      </c>
      <c r="BA189" s="45">
        <v>1.85E-4</v>
      </c>
      <c r="BB189" s="45">
        <v>1.85E-4</v>
      </c>
      <c r="BC189" s="45">
        <v>1.85E-4</v>
      </c>
      <c r="BD189" s="45">
        <v>1.85E-4</v>
      </c>
      <c r="BE189" s="45">
        <v>2.1800000000000001E-4</v>
      </c>
      <c r="BF189" s="45">
        <v>2.1800000000000001E-4</v>
      </c>
      <c r="BG189" s="45">
        <v>2.1800000000000001E-4</v>
      </c>
      <c r="BH189" s="45">
        <v>2.1800000000000001E-4</v>
      </c>
      <c r="BI189" s="45">
        <v>2.1800000000000001E-4</v>
      </c>
      <c r="BJ189" s="45">
        <v>2.3699999999999999E-4</v>
      </c>
      <c r="BK189" s="45">
        <v>2.3699999999999999E-4</v>
      </c>
      <c r="BL189" s="45">
        <v>2.3699999999999999E-4</v>
      </c>
      <c r="BM189" s="45">
        <v>2.3699999999999999E-4</v>
      </c>
      <c r="BN189" s="45">
        <v>2.3699999999999999E-4</v>
      </c>
      <c r="BO189" s="45">
        <v>2.42E-4</v>
      </c>
      <c r="BP189" s="45">
        <v>2.42E-4</v>
      </c>
      <c r="BQ189" s="45">
        <v>2.42E-4</v>
      </c>
      <c r="BR189" s="45">
        <v>2.42E-4</v>
      </c>
      <c r="BS189" s="45">
        <v>2.42E-4</v>
      </c>
      <c r="BT189" s="45">
        <v>2.34E-4</v>
      </c>
      <c r="BU189" s="45">
        <v>2.34E-4</v>
      </c>
      <c r="BV189" s="45">
        <v>2.34E-4</v>
      </c>
      <c r="BW189" s="45">
        <v>2.34E-4</v>
      </c>
      <c r="BX189" s="45">
        <v>2.34E-4</v>
      </c>
      <c r="BY189" s="45">
        <v>2.1100000000000001E-4</v>
      </c>
      <c r="BZ189" s="45">
        <v>2.1100000000000001E-4</v>
      </c>
      <c r="CA189" s="45">
        <v>2.1100000000000001E-4</v>
      </c>
      <c r="CB189" s="45">
        <v>2.1100000000000001E-4</v>
      </c>
      <c r="CC189" s="45">
        <v>2.1100000000000001E-4</v>
      </c>
      <c r="CD189" s="45">
        <v>2.1100000000000001E-4</v>
      </c>
      <c r="CE189" s="45">
        <v>2.1100000000000001E-4</v>
      </c>
      <c r="CF189" s="45">
        <v>2.1100000000000001E-4</v>
      </c>
      <c r="CG189" s="45">
        <v>2.1100000000000001E-4</v>
      </c>
      <c r="CH189" s="45">
        <v>2.1100000000000001E-4</v>
      </c>
      <c r="CI189" s="45">
        <v>2.1100000000000001E-4</v>
      </c>
      <c r="CJ189" s="45">
        <v>2.1100000000000001E-4</v>
      </c>
      <c r="CK189" s="45">
        <v>2.1100000000000001E-4</v>
      </c>
      <c r="CL189" s="45">
        <v>2.1100000000000001E-4</v>
      </c>
      <c r="CM189" s="45">
        <v>2.1100000000000001E-4</v>
      </c>
      <c r="CN189" s="45">
        <v>2.1100000000000001E-4</v>
      </c>
      <c r="CO189" s="45">
        <v>2.1100000000000001E-4</v>
      </c>
      <c r="CP189" s="45">
        <v>2.1100000000000001E-4</v>
      </c>
      <c r="CQ189" s="45">
        <v>2.1100000000000001E-4</v>
      </c>
      <c r="CR189" s="45">
        <v>2.1100000000000001E-4</v>
      </c>
      <c r="CS189" s="45">
        <v>2.1100000000000001E-4</v>
      </c>
      <c r="CT189" s="45">
        <v>2.1100000000000001E-4</v>
      </c>
      <c r="CU189" s="45">
        <v>2.1100000000000001E-4</v>
      </c>
      <c r="CV189" s="45">
        <v>2.1100000000000001E-4</v>
      </c>
      <c r="CW189" s="45">
        <v>2.1100000000000001E-4</v>
      </c>
      <c r="CX189" s="45">
        <v>2.1100000000000001E-4</v>
      </c>
    </row>
    <row r="190" spans="1:102" ht="14.25" customHeight="1" x14ac:dyDescent="0.3">
      <c r="A190" s="45" t="s">
        <v>498</v>
      </c>
      <c r="B190" s="45">
        <v>0</v>
      </c>
      <c r="C190" s="45">
        <v>0</v>
      </c>
      <c r="D190" s="45">
        <v>0</v>
      </c>
      <c r="E190" s="45">
        <v>0</v>
      </c>
      <c r="F190" s="45">
        <v>0</v>
      </c>
      <c r="G190" s="45">
        <v>0</v>
      </c>
      <c r="H190" s="45">
        <v>0</v>
      </c>
      <c r="I190" s="45">
        <v>0</v>
      </c>
      <c r="J190" s="45">
        <v>0</v>
      </c>
      <c r="K190" s="45">
        <v>0</v>
      </c>
      <c r="L190" s="45">
        <v>0</v>
      </c>
      <c r="M190" s="45">
        <v>0</v>
      </c>
      <c r="N190" s="45">
        <v>0</v>
      </c>
      <c r="O190" s="45">
        <v>0</v>
      </c>
      <c r="P190" s="45">
        <v>0</v>
      </c>
      <c r="Q190" s="45">
        <v>2.0000000000000002E-5</v>
      </c>
      <c r="R190" s="45">
        <v>2.0000000000000002E-5</v>
      </c>
      <c r="S190" s="45">
        <v>2.0000000000000002E-5</v>
      </c>
      <c r="T190" s="45">
        <v>2.0000000000000002E-5</v>
      </c>
      <c r="U190" s="45">
        <v>2.0000000000000002E-5</v>
      </c>
      <c r="V190" s="45">
        <v>2.0000000000000002E-5</v>
      </c>
      <c r="W190" s="45">
        <v>2.0000000000000002E-5</v>
      </c>
      <c r="X190" s="45">
        <v>2.0000000000000002E-5</v>
      </c>
      <c r="Y190" s="45">
        <v>2.0000000000000002E-5</v>
      </c>
      <c r="Z190" s="45">
        <v>2.0000000000000002E-5</v>
      </c>
      <c r="AA190" s="45">
        <v>2.0000000000000002E-5</v>
      </c>
      <c r="AB190" s="45">
        <v>2.0000000000000002E-5</v>
      </c>
      <c r="AC190" s="45">
        <v>2.0000000000000002E-5</v>
      </c>
      <c r="AD190" s="45">
        <v>2.0000000000000002E-5</v>
      </c>
      <c r="AE190" s="45">
        <v>2.0000000000000002E-5</v>
      </c>
      <c r="AF190" s="45">
        <v>2.0000000000000002E-5</v>
      </c>
      <c r="AG190" s="45">
        <v>2.0000000000000002E-5</v>
      </c>
      <c r="AH190" s="45">
        <v>2.0000000000000002E-5</v>
      </c>
      <c r="AI190" s="45">
        <v>2.0000000000000002E-5</v>
      </c>
      <c r="AJ190" s="45">
        <v>2.0000000000000002E-5</v>
      </c>
      <c r="AK190" s="45">
        <v>2.0000000000000002E-5</v>
      </c>
      <c r="AL190" s="45">
        <v>2.0000000000000002E-5</v>
      </c>
      <c r="AM190" s="45">
        <v>2.0000000000000002E-5</v>
      </c>
      <c r="AN190" s="45">
        <v>2.0000000000000002E-5</v>
      </c>
      <c r="AO190" s="45">
        <v>2.0000000000000002E-5</v>
      </c>
      <c r="AP190" s="45">
        <v>1.54E-4</v>
      </c>
      <c r="AQ190" s="45">
        <v>1.54E-4</v>
      </c>
      <c r="AR190" s="45">
        <v>1.54E-4</v>
      </c>
      <c r="AS190" s="45">
        <v>1.54E-4</v>
      </c>
      <c r="AT190" s="45">
        <v>1.54E-4</v>
      </c>
      <c r="AU190" s="45">
        <v>1.74E-4</v>
      </c>
      <c r="AV190" s="45">
        <v>1.74E-4</v>
      </c>
      <c r="AW190" s="45">
        <v>1.74E-4</v>
      </c>
      <c r="AX190" s="45">
        <v>1.74E-4</v>
      </c>
      <c r="AY190" s="45">
        <v>1.74E-4</v>
      </c>
      <c r="AZ190" s="45">
        <v>0</v>
      </c>
      <c r="BA190" s="45">
        <v>0</v>
      </c>
      <c r="BB190" s="45">
        <v>0</v>
      </c>
      <c r="BC190" s="45">
        <v>0</v>
      </c>
      <c r="BD190" s="45">
        <v>0</v>
      </c>
      <c r="BE190" s="45">
        <v>2.9300000000000002E-4</v>
      </c>
      <c r="BF190" s="45">
        <v>2.9300000000000002E-4</v>
      </c>
      <c r="BG190" s="45">
        <v>2.9300000000000002E-4</v>
      </c>
      <c r="BH190" s="45">
        <v>2.9300000000000002E-4</v>
      </c>
      <c r="BI190" s="45">
        <v>2.9300000000000002E-4</v>
      </c>
      <c r="BJ190" s="45">
        <v>0</v>
      </c>
      <c r="BK190" s="45">
        <v>0</v>
      </c>
      <c r="BL190" s="45">
        <v>0</v>
      </c>
      <c r="BM190" s="45">
        <v>0</v>
      </c>
      <c r="BN190" s="45">
        <v>0</v>
      </c>
      <c r="BO190" s="45">
        <v>0</v>
      </c>
      <c r="BP190" s="45">
        <v>0</v>
      </c>
      <c r="BQ190" s="45">
        <v>0</v>
      </c>
      <c r="BR190" s="45">
        <v>0</v>
      </c>
      <c r="BS190" s="45">
        <v>0</v>
      </c>
      <c r="BT190" s="45">
        <v>0</v>
      </c>
      <c r="BU190" s="45">
        <v>0</v>
      </c>
      <c r="BV190" s="45">
        <v>0</v>
      </c>
      <c r="BW190" s="45">
        <v>0</v>
      </c>
      <c r="BX190" s="45">
        <v>0</v>
      </c>
      <c r="BY190" s="45">
        <v>0</v>
      </c>
      <c r="BZ190" s="45">
        <v>0</v>
      </c>
      <c r="CA190" s="45">
        <v>0</v>
      </c>
      <c r="CB190" s="45">
        <v>0</v>
      </c>
      <c r="CC190" s="45">
        <v>0</v>
      </c>
      <c r="CD190" s="45">
        <v>0</v>
      </c>
      <c r="CE190" s="45">
        <v>0</v>
      </c>
      <c r="CF190" s="45">
        <v>0</v>
      </c>
      <c r="CG190" s="45">
        <v>0</v>
      </c>
      <c r="CH190" s="45">
        <v>0</v>
      </c>
      <c r="CI190" s="45">
        <v>0</v>
      </c>
      <c r="CJ190" s="45">
        <v>0</v>
      </c>
      <c r="CK190" s="45">
        <v>0</v>
      </c>
      <c r="CL190" s="45">
        <v>0</v>
      </c>
      <c r="CM190" s="45">
        <v>0</v>
      </c>
      <c r="CN190" s="45">
        <v>0</v>
      </c>
      <c r="CO190" s="45">
        <v>0</v>
      </c>
      <c r="CP190" s="45">
        <v>0</v>
      </c>
      <c r="CQ190" s="45">
        <v>0</v>
      </c>
      <c r="CR190" s="45">
        <v>0</v>
      </c>
      <c r="CS190" s="45">
        <v>0</v>
      </c>
      <c r="CT190" s="45">
        <v>0</v>
      </c>
      <c r="CU190" s="45">
        <v>0</v>
      </c>
      <c r="CV190" s="45">
        <v>0</v>
      </c>
      <c r="CW190" s="45">
        <v>0</v>
      </c>
      <c r="CX190" s="45">
        <v>0</v>
      </c>
    </row>
    <row r="191" spans="1:102" ht="14.25" customHeight="1" x14ac:dyDescent="0.3">
      <c r="A191" s="45" t="s">
        <v>500</v>
      </c>
      <c r="B191" s="45">
        <v>0</v>
      </c>
      <c r="C191" s="45">
        <v>0</v>
      </c>
      <c r="D191" s="45">
        <v>0</v>
      </c>
      <c r="E191" s="45">
        <v>0</v>
      </c>
      <c r="F191" s="45">
        <v>0</v>
      </c>
      <c r="G191" s="45">
        <v>0</v>
      </c>
      <c r="H191" s="45">
        <v>0</v>
      </c>
      <c r="I191" s="45">
        <v>0</v>
      </c>
      <c r="J191" s="45">
        <v>0</v>
      </c>
      <c r="K191" s="45">
        <v>0</v>
      </c>
      <c r="L191" s="45">
        <v>0</v>
      </c>
      <c r="M191" s="45">
        <v>0</v>
      </c>
      <c r="N191" s="45">
        <v>0</v>
      </c>
      <c r="O191" s="45">
        <v>0</v>
      </c>
      <c r="P191" s="45">
        <v>0</v>
      </c>
      <c r="Q191" s="45">
        <v>4.6E-5</v>
      </c>
      <c r="R191" s="45">
        <v>4.6E-5</v>
      </c>
      <c r="S191" s="45">
        <v>4.6E-5</v>
      </c>
      <c r="T191" s="45">
        <v>4.6E-5</v>
      </c>
      <c r="U191" s="45">
        <v>4.6E-5</v>
      </c>
      <c r="V191" s="45">
        <v>4.6E-5</v>
      </c>
      <c r="W191" s="45">
        <v>4.6E-5</v>
      </c>
      <c r="X191" s="45">
        <v>4.6E-5</v>
      </c>
      <c r="Y191" s="45">
        <v>4.6E-5</v>
      </c>
      <c r="Z191" s="45">
        <v>4.6E-5</v>
      </c>
      <c r="AA191" s="45">
        <v>4.6E-5</v>
      </c>
      <c r="AB191" s="45">
        <v>4.6E-5</v>
      </c>
      <c r="AC191" s="45">
        <v>4.6E-5</v>
      </c>
      <c r="AD191" s="45">
        <v>4.6E-5</v>
      </c>
      <c r="AE191" s="45">
        <v>4.6E-5</v>
      </c>
      <c r="AF191" s="45">
        <v>4.6E-5</v>
      </c>
      <c r="AG191" s="45">
        <v>4.6E-5</v>
      </c>
      <c r="AH191" s="45">
        <v>4.6E-5</v>
      </c>
      <c r="AI191" s="45">
        <v>4.6E-5</v>
      </c>
      <c r="AJ191" s="45">
        <v>4.6E-5</v>
      </c>
      <c r="AK191" s="45">
        <v>4.6E-5</v>
      </c>
      <c r="AL191" s="45">
        <v>4.6E-5</v>
      </c>
      <c r="AM191" s="45">
        <v>4.6E-5</v>
      </c>
      <c r="AN191" s="45">
        <v>4.6E-5</v>
      </c>
      <c r="AO191" s="45">
        <v>4.6E-5</v>
      </c>
      <c r="AP191" s="45">
        <v>1.8699999999999999E-4</v>
      </c>
      <c r="AQ191" s="45">
        <v>1.8699999999999999E-4</v>
      </c>
      <c r="AR191" s="45">
        <v>1.8699999999999999E-4</v>
      </c>
      <c r="AS191" s="45">
        <v>1.8699999999999999E-4</v>
      </c>
      <c r="AT191" s="45">
        <v>1.8699999999999999E-4</v>
      </c>
      <c r="AU191" s="45">
        <v>2.4600000000000002E-4</v>
      </c>
      <c r="AV191" s="45">
        <v>2.4600000000000002E-4</v>
      </c>
      <c r="AW191" s="45">
        <v>2.4600000000000002E-4</v>
      </c>
      <c r="AX191" s="45">
        <v>2.4600000000000002E-4</v>
      </c>
      <c r="AY191" s="45">
        <v>2.4600000000000002E-4</v>
      </c>
      <c r="AZ191" s="45">
        <v>2.8600000000000001E-4</v>
      </c>
      <c r="BA191" s="45">
        <v>2.8600000000000001E-4</v>
      </c>
      <c r="BB191" s="45">
        <v>2.8600000000000001E-4</v>
      </c>
      <c r="BC191" s="45">
        <v>2.8600000000000001E-4</v>
      </c>
      <c r="BD191" s="45">
        <v>2.8600000000000001E-4</v>
      </c>
      <c r="BE191" s="45">
        <v>3.1599999999999998E-4</v>
      </c>
      <c r="BF191" s="45">
        <v>3.1599999999999998E-4</v>
      </c>
      <c r="BG191" s="45">
        <v>3.1599999999999998E-4</v>
      </c>
      <c r="BH191" s="45">
        <v>3.1599999999999998E-4</v>
      </c>
      <c r="BI191" s="45">
        <v>3.1599999999999998E-4</v>
      </c>
      <c r="BJ191" s="45">
        <v>3.5300000000000002E-4</v>
      </c>
      <c r="BK191" s="45">
        <v>3.5300000000000002E-4</v>
      </c>
      <c r="BL191" s="45">
        <v>3.5300000000000002E-4</v>
      </c>
      <c r="BM191" s="45">
        <v>3.5300000000000002E-4</v>
      </c>
      <c r="BN191" s="45">
        <v>3.5300000000000002E-4</v>
      </c>
      <c r="BO191" s="45">
        <v>4.3399999999999998E-4</v>
      </c>
      <c r="BP191" s="45">
        <v>4.3399999999999998E-4</v>
      </c>
      <c r="BQ191" s="45">
        <v>4.3399999999999998E-4</v>
      </c>
      <c r="BR191" s="45">
        <v>4.3399999999999998E-4</v>
      </c>
      <c r="BS191" s="45">
        <v>4.3399999999999998E-4</v>
      </c>
      <c r="BT191" s="45">
        <v>5.5500000000000005E-4</v>
      </c>
      <c r="BU191" s="45">
        <v>5.5500000000000005E-4</v>
      </c>
      <c r="BV191" s="45">
        <v>5.5500000000000005E-4</v>
      </c>
      <c r="BW191" s="45">
        <v>5.5500000000000005E-4</v>
      </c>
      <c r="BX191" s="45">
        <v>5.5500000000000005E-4</v>
      </c>
      <c r="BY191" s="45">
        <v>7.1100000000000004E-4</v>
      </c>
      <c r="BZ191" s="45">
        <v>7.1100000000000004E-4</v>
      </c>
      <c r="CA191" s="45">
        <v>7.1100000000000004E-4</v>
      </c>
      <c r="CB191" s="45">
        <v>7.1100000000000004E-4</v>
      </c>
      <c r="CC191" s="45">
        <v>7.1100000000000004E-4</v>
      </c>
      <c r="CD191" s="45">
        <v>7.1100000000000004E-4</v>
      </c>
      <c r="CE191" s="45">
        <v>7.1100000000000004E-4</v>
      </c>
      <c r="CF191" s="45">
        <v>7.1100000000000004E-4</v>
      </c>
      <c r="CG191" s="45">
        <v>7.1100000000000004E-4</v>
      </c>
      <c r="CH191" s="45">
        <v>7.1100000000000004E-4</v>
      </c>
      <c r="CI191" s="45">
        <v>7.1100000000000004E-4</v>
      </c>
      <c r="CJ191" s="45">
        <v>7.1100000000000004E-4</v>
      </c>
      <c r="CK191" s="45">
        <v>7.1100000000000004E-4</v>
      </c>
      <c r="CL191" s="45">
        <v>7.1100000000000004E-4</v>
      </c>
      <c r="CM191" s="45">
        <v>7.1100000000000004E-4</v>
      </c>
      <c r="CN191" s="45">
        <v>7.1100000000000004E-4</v>
      </c>
      <c r="CO191" s="45">
        <v>7.1100000000000004E-4</v>
      </c>
      <c r="CP191" s="45">
        <v>7.1100000000000004E-4</v>
      </c>
      <c r="CQ191" s="45">
        <v>7.1100000000000004E-4</v>
      </c>
      <c r="CR191" s="45">
        <v>7.1100000000000004E-4</v>
      </c>
      <c r="CS191" s="45">
        <v>7.1100000000000004E-4</v>
      </c>
      <c r="CT191" s="45">
        <v>7.1100000000000004E-4</v>
      </c>
      <c r="CU191" s="45">
        <v>7.1100000000000004E-4</v>
      </c>
      <c r="CV191" s="45">
        <v>7.1100000000000004E-4</v>
      </c>
      <c r="CW191" s="45">
        <v>7.1100000000000004E-4</v>
      </c>
      <c r="CX191" s="45">
        <v>7.1100000000000004E-4</v>
      </c>
    </row>
    <row r="192" spans="1:102" ht="14.25" customHeight="1" x14ac:dyDescent="0.3">
      <c r="A192" s="45" t="s">
        <v>502</v>
      </c>
      <c r="B192" s="45">
        <v>0</v>
      </c>
      <c r="C192" s="45">
        <v>0</v>
      </c>
      <c r="D192" s="45">
        <v>0</v>
      </c>
      <c r="E192" s="45">
        <v>0</v>
      </c>
      <c r="F192" s="45">
        <v>0</v>
      </c>
      <c r="G192" s="45">
        <v>0</v>
      </c>
      <c r="H192" s="45">
        <v>0</v>
      </c>
      <c r="I192" s="45">
        <v>0</v>
      </c>
      <c r="J192" s="45">
        <v>0</v>
      </c>
      <c r="K192" s="45">
        <v>0</v>
      </c>
      <c r="L192" s="45">
        <v>0</v>
      </c>
      <c r="M192" s="45">
        <v>0</v>
      </c>
      <c r="N192" s="45">
        <v>0</v>
      </c>
      <c r="O192" s="45">
        <v>0</v>
      </c>
      <c r="P192" s="45">
        <v>0</v>
      </c>
      <c r="Q192" s="45">
        <v>1.1E-5</v>
      </c>
      <c r="R192" s="45">
        <v>1.1E-5</v>
      </c>
      <c r="S192" s="45">
        <v>1.1E-5</v>
      </c>
      <c r="T192" s="45">
        <v>1.1E-5</v>
      </c>
      <c r="U192" s="45">
        <v>1.1E-5</v>
      </c>
      <c r="V192" s="45">
        <v>1.1E-5</v>
      </c>
      <c r="W192" s="45">
        <v>1.1E-5</v>
      </c>
      <c r="X192" s="45">
        <v>1.1E-5</v>
      </c>
      <c r="Y192" s="45">
        <v>1.1E-5</v>
      </c>
      <c r="Z192" s="45">
        <v>1.1E-5</v>
      </c>
      <c r="AA192" s="45">
        <v>1.1E-5</v>
      </c>
      <c r="AB192" s="45">
        <v>1.1E-5</v>
      </c>
      <c r="AC192" s="45">
        <v>1.1E-5</v>
      </c>
      <c r="AD192" s="45">
        <v>1.1E-5</v>
      </c>
      <c r="AE192" s="45">
        <v>1.1E-5</v>
      </c>
      <c r="AF192" s="45">
        <v>1.1E-5</v>
      </c>
      <c r="AG192" s="45">
        <v>1.1E-5</v>
      </c>
      <c r="AH192" s="45">
        <v>1.1E-5</v>
      </c>
      <c r="AI192" s="45">
        <v>1.1E-5</v>
      </c>
      <c r="AJ192" s="45">
        <v>1.1E-5</v>
      </c>
      <c r="AK192" s="45">
        <v>1.1E-5</v>
      </c>
      <c r="AL192" s="45">
        <v>1.1E-5</v>
      </c>
      <c r="AM192" s="45">
        <v>1.1E-5</v>
      </c>
      <c r="AN192" s="45">
        <v>1.1E-5</v>
      </c>
      <c r="AO192" s="45">
        <v>1.1E-5</v>
      </c>
      <c r="AP192" s="45">
        <v>6.4999999999999994E-5</v>
      </c>
      <c r="AQ192" s="45">
        <v>6.4999999999999994E-5</v>
      </c>
      <c r="AR192" s="45">
        <v>6.4999999999999994E-5</v>
      </c>
      <c r="AS192" s="45">
        <v>6.4999999999999994E-5</v>
      </c>
      <c r="AT192" s="45">
        <v>6.4999999999999994E-5</v>
      </c>
      <c r="AU192" s="45">
        <v>1.07E-4</v>
      </c>
      <c r="AV192" s="45">
        <v>1.07E-4</v>
      </c>
      <c r="AW192" s="45">
        <v>1.07E-4</v>
      </c>
      <c r="AX192" s="45">
        <v>1.07E-4</v>
      </c>
      <c r="AY192" s="45">
        <v>1.07E-4</v>
      </c>
      <c r="AZ192" s="45">
        <v>1.5100000000000001E-4</v>
      </c>
      <c r="BA192" s="45">
        <v>1.5100000000000001E-4</v>
      </c>
      <c r="BB192" s="45">
        <v>1.5100000000000001E-4</v>
      </c>
      <c r="BC192" s="45">
        <v>1.5100000000000001E-4</v>
      </c>
      <c r="BD192" s="45">
        <v>1.5100000000000001E-4</v>
      </c>
      <c r="BE192" s="45">
        <v>1.8799999999999999E-4</v>
      </c>
      <c r="BF192" s="45">
        <v>1.8799999999999999E-4</v>
      </c>
      <c r="BG192" s="45">
        <v>1.8799999999999999E-4</v>
      </c>
      <c r="BH192" s="45">
        <v>1.8799999999999999E-4</v>
      </c>
      <c r="BI192" s="45">
        <v>1.8799999999999999E-4</v>
      </c>
      <c r="BJ192" s="45">
        <v>2.13E-4</v>
      </c>
      <c r="BK192" s="45">
        <v>2.13E-4</v>
      </c>
      <c r="BL192" s="45">
        <v>2.13E-4</v>
      </c>
      <c r="BM192" s="45">
        <v>2.13E-4</v>
      </c>
      <c r="BN192" s="45">
        <v>2.13E-4</v>
      </c>
      <c r="BO192" s="45">
        <v>2.1800000000000001E-4</v>
      </c>
      <c r="BP192" s="45">
        <v>2.1800000000000001E-4</v>
      </c>
      <c r="BQ192" s="45">
        <v>2.1800000000000001E-4</v>
      </c>
      <c r="BR192" s="45">
        <v>2.1800000000000001E-4</v>
      </c>
      <c r="BS192" s="45">
        <v>2.1800000000000001E-4</v>
      </c>
      <c r="BT192" s="45">
        <v>2.0000000000000001E-4</v>
      </c>
      <c r="BU192" s="45">
        <v>2.0000000000000001E-4</v>
      </c>
      <c r="BV192" s="45">
        <v>2.0000000000000001E-4</v>
      </c>
      <c r="BW192" s="45">
        <v>2.0000000000000001E-4</v>
      </c>
      <c r="BX192" s="45">
        <v>2.0000000000000001E-4</v>
      </c>
      <c r="BY192" s="45">
        <v>1.6100000000000001E-4</v>
      </c>
      <c r="BZ192" s="45">
        <v>1.6100000000000001E-4</v>
      </c>
      <c r="CA192" s="45">
        <v>1.6100000000000001E-4</v>
      </c>
      <c r="CB192" s="45">
        <v>1.6100000000000001E-4</v>
      </c>
      <c r="CC192" s="45">
        <v>1.6100000000000001E-4</v>
      </c>
      <c r="CD192" s="45">
        <v>1.6100000000000001E-4</v>
      </c>
      <c r="CE192" s="45">
        <v>1.6100000000000001E-4</v>
      </c>
      <c r="CF192" s="45">
        <v>1.6100000000000001E-4</v>
      </c>
      <c r="CG192" s="45">
        <v>1.6100000000000001E-4</v>
      </c>
      <c r="CH192" s="45">
        <v>1.6100000000000001E-4</v>
      </c>
      <c r="CI192" s="45">
        <v>1.6100000000000001E-4</v>
      </c>
      <c r="CJ192" s="45">
        <v>1.6100000000000001E-4</v>
      </c>
      <c r="CK192" s="45">
        <v>1.6100000000000001E-4</v>
      </c>
      <c r="CL192" s="45">
        <v>1.6100000000000001E-4</v>
      </c>
      <c r="CM192" s="45">
        <v>1.6100000000000001E-4</v>
      </c>
      <c r="CN192" s="45">
        <v>1.6100000000000001E-4</v>
      </c>
      <c r="CO192" s="45">
        <v>1.6100000000000001E-4</v>
      </c>
      <c r="CP192" s="45">
        <v>1.6100000000000001E-4</v>
      </c>
      <c r="CQ192" s="45">
        <v>1.6100000000000001E-4</v>
      </c>
      <c r="CR192" s="45">
        <v>1.6100000000000001E-4</v>
      </c>
      <c r="CS192" s="45">
        <v>1.6100000000000001E-4</v>
      </c>
      <c r="CT192" s="45">
        <v>1.6100000000000001E-4</v>
      </c>
      <c r="CU192" s="45">
        <v>1.6100000000000001E-4</v>
      </c>
      <c r="CV192" s="45">
        <v>1.6100000000000001E-4</v>
      </c>
      <c r="CW192" s="45">
        <v>1.6100000000000001E-4</v>
      </c>
      <c r="CX192" s="45">
        <v>1.6100000000000001E-4</v>
      </c>
    </row>
    <row r="193" spans="1:102" ht="14.25" customHeight="1" x14ac:dyDescent="0.3">
      <c r="A193" s="45" t="s">
        <v>504</v>
      </c>
      <c r="B193" s="45">
        <v>0</v>
      </c>
      <c r="C193" s="45">
        <v>0</v>
      </c>
      <c r="D193" s="45">
        <v>0</v>
      </c>
      <c r="E193" s="45">
        <v>0</v>
      </c>
      <c r="F193" s="45">
        <v>0</v>
      </c>
      <c r="G193" s="45">
        <v>0</v>
      </c>
      <c r="H193" s="45">
        <v>0</v>
      </c>
      <c r="I193" s="45">
        <v>0</v>
      </c>
      <c r="J193" s="45">
        <v>0</v>
      </c>
      <c r="K193" s="45">
        <v>0</v>
      </c>
      <c r="L193" s="45">
        <v>0</v>
      </c>
      <c r="M193" s="45">
        <v>0</v>
      </c>
      <c r="N193" s="45">
        <v>0</v>
      </c>
      <c r="O193" s="45">
        <v>0</v>
      </c>
      <c r="P193" s="45">
        <v>0</v>
      </c>
      <c r="Q193" s="45">
        <v>9.9999999999999995E-7</v>
      </c>
      <c r="R193" s="45">
        <v>9.9999999999999995E-7</v>
      </c>
      <c r="S193" s="45">
        <v>9.9999999999999995E-7</v>
      </c>
      <c r="T193" s="45">
        <v>9.9999999999999995E-7</v>
      </c>
      <c r="U193" s="45">
        <v>9.9999999999999995E-7</v>
      </c>
      <c r="V193" s="45">
        <v>9.9999999999999995E-7</v>
      </c>
      <c r="W193" s="45">
        <v>9.9999999999999995E-7</v>
      </c>
      <c r="X193" s="45">
        <v>9.9999999999999995E-7</v>
      </c>
      <c r="Y193" s="45">
        <v>9.9999999999999995E-7</v>
      </c>
      <c r="Z193" s="45">
        <v>9.9999999999999995E-7</v>
      </c>
      <c r="AA193" s="45">
        <v>9.9999999999999995E-7</v>
      </c>
      <c r="AB193" s="45">
        <v>9.9999999999999995E-7</v>
      </c>
      <c r="AC193" s="45">
        <v>9.9999999999999995E-7</v>
      </c>
      <c r="AD193" s="45">
        <v>9.9999999999999995E-7</v>
      </c>
      <c r="AE193" s="45">
        <v>9.9999999999999995E-7</v>
      </c>
      <c r="AF193" s="45">
        <v>9.9999999999999995E-7</v>
      </c>
      <c r="AG193" s="45">
        <v>9.9999999999999995E-7</v>
      </c>
      <c r="AH193" s="45">
        <v>9.9999999999999995E-7</v>
      </c>
      <c r="AI193" s="45">
        <v>9.9999999999999995E-7</v>
      </c>
      <c r="AJ193" s="45">
        <v>9.9999999999999995E-7</v>
      </c>
      <c r="AK193" s="45">
        <v>9.9999999999999995E-7</v>
      </c>
      <c r="AL193" s="45">
        <v>9.9999999999999995E-7</v>
      </c>
      <c r="AM193" s="45">
        <v>9.9999999999999995E-7</v>
      </c>
      <c r="AN193" s="45">
        <v>9.9999999999999995E-7</v>
      </c>
      <c r="AO193" s="45">
        <v>9.9999999999999995E-7</v>
      </c>
      <c r="AP193" s="45">
        <v>1.5999999999999999E-5</v>
      </c>
      <c r="AQ193" s="45">
        <v>1.5999999999999999E-5</v>
      </c>
      <c r="AR193" s="45">
        <v>1.5999999999999999E-5</v>
      </c>
      <c r="AS193" s="45">
        <v>1.5999999999999999E-5</v>
      </c>
      <c r="AT193" s="45">
        <v>1.5999999999999999E-5</v>
      </c>
      <c r="AU193" s="45">
        <v>3.0000000000000001E-5</v>
      </c>
      <c r="AV193" s="45">
        <v>3.0000000000000001E-5</v>
      </c>
      <c r="AW193" s="45">
        <v>3.0000000000000001E-5</v>
      </c>
      <c r="AX193" s="45">
        <v>3.0000000000000001E-5</v>
      </c>
      <c r="AY193" s="45">
        <v>3.0000000000000001E-5</v>
      </c>
      <c r="AZ193" s="45">
        <v>4.5000000000000003E-5</v>
      </c>
      <c r="BA193" s="45">
        <v>4.5000000000000003E-5</v>
      </c>
      <c r="BB193" s="45">
        <v>4.5000000000000003E-5</v>
      </c>
      <c r="BC193" s="45">
        <v>4.5000000000000003E-5</v>
      </c>
      <c r="BD193" s="45">
        <v>4.5000000000000003E-5</v>
      </c>
      <c r="BE193" s="45">
        <v>5.3999999999999998E-5</v>
      </c>
      <c r="BF193" s="45">
        <v>5.3999999999999998E-5</v>
      </c>
      <c r="BG193" s="45">
        <v>5.3999999999999998E-5</v>
      </c>
      <c r="BH193" s="45">
        <v>5.3999999999999998E-5</v>
      </c>
      <c r="BI193" s="45">
        <v>5.3999999999999998E-5</v>
      </c>
      <c r="BJ193" s="45">
        <v>6.7999999999999999E-5</v>
      </c>
      <c r="BK193" s="45">
        <v>6.7999999999999999E-5</v>
      </c>
      <c r="BL193" s="45">
        <v>6.7999999999999999E-5</v>
      </c>
      <c r="BM193" s="45">
        <v>6.7999999999999999E-5</v>
      </c>
      <c r="BN193" s="45">
        <v>6.7999999999999999E-5</v>
      </c>
      <c r="BO193" s="45">
        <v>9.7E-5</v>
      </c>
      <c r="BP193" s="45">
        <v>9.7E-5</v>
      </c>
      <c r="BQ193" s="45">
        <v>9.7E-5</v>
      </c>
      <c r="BR193" s="45">
        <v>9.7E-5</v>
      </c>
      <c r="BS193" s="45">
        <v>9.7E-5</v>
      </c>
      <c r="BT193" s="45">
        <v>1.46E-4</v>
      </c>
      <c r="BU193" s="45">
        <v>1.46E-4</v>
      </c>
      <c r="BV193" s="45">
        <v>1.46E-4</v>
      </c>
      <c r="BW193" s="45">
        <v>1.46E-4</v>
      </c>
      <c r="BX193" s="45">
        <v>1.46E-4</v>
      </c>
      <c r="BY193" s="45">
        <v>2.0599999999999999E-4</v>
      </c>
      <c r="BZ193" s="45">
        <v>2.0599999999999999E-4</v>
      </c>
      <c r="CA193" s="45">
        <v>2.0599999999999999E-4</v>
      </c>
      <c r="CB193" s="45">
        <v>2.0599999999999999E-4</v>
      </c>
      <c r="CC193" s="45">
        <v>2.0599999999999999E-4</v>
      </c>
      <c r="CD193" s="45">
        <v>2.0599999999999999E-4</v>
      </c>
      <c r="CE193" s="45">
        <v>2.0599999999999999E-4</v>
      </c>
      <c r="CF193" s="45">
        <v>2.0599999999999999E-4</v>
      </c>
      <c r="CG193" s="45">
        <v>2.0599999999999999E-4</v>
      </c>
      <c r="CH193" s="45">
        <v>2.0599999999999999E-4</v>
      </c>
      <c r="CI193" s="45">
        <v>2.0599999999999999E-4</v>
      </c>
      <c r="CJ193" s="45">
        <v>2.0599999999999999E-4</v>
      </c>
      <c r="CK193" s="45">
        <v>2.0599999999999999E-4</v>
      </c>
      <c r="CL193" s="45">
        <v>2.0599999999999999E-4</v>
      </c>
      <c r="CM193" s="45">
        <v>2.0599999999999999E-4</v>
      </c>
      <c r="CN193" s="45">
        <v>2.0599999999999999E-4</v>
      </c>
      <c r="CO193" s="45">
        <v>2.0599999999999999E-4</v>
      </c>
      <c r="CP193" s="45">
        <v>2.0599999999999999E-4</v>
      </c>
      <c r="CQ193" s="45">
        <v>2.0599999999999999E-4</v>
      </c>
      <c r="CR193" s="45">
        <v>2.0599999999999999E-4</v>
      </c>
      <c r="CS193" s="45">
        <v>2.0599999999999999E-4</v>
      </c>
      <c r="CT193" s="45">
        <v>2.0599999999999999E-4</v>
      </c>
      <c r="CU193" s="45">
        <v>2.0599999999999999E-4</v>
      </c>
      <c r="CV193" s="45">
        <v>2.0599999999999999E-4</v>
      </c>
      <c r="CW193" s="45">
        <v>2.0599999999999999E-4</v>
      </c>
      <c r="CX193" s="45">
        <v>2.0599999999999999E-4</v>
      </c>
    </row>
    <row r="194" spans="1:102" ht="14.25" customHeight="1" x14ac:dyDescent="0.3">
      <c r="A194" s="45" t="s">
        <v>506</v>
      </c>
      <c r="B194" s="45">
        <v>0</v>
      </c>
      <c r="C194" s="45">
        <v>0</v>
      </c>
      <c r="D194" s="45">
        <v>0</v>
      </c>
      <c r="E194" s="45">
        <v>0</v>
      </c>
      <c r="F194" s="45">
        <v>0</v>
      </c>
      <c r="G194" s="45">
        <v>0</v>
      </c>
      <c r="H194" s="45">
        <v>0</v>
      </c>
      <c r="I194" s="45">
        <v>0</v>
      </c>
      <c r="J194" s="45">
        <v>0</v>
      </c>
      <c r="K194" s="45">
        <v>0</v>
      </c>
      <c r="L194" s="45">
        <v>0</v>
      </c>
      <c r="M194" s="45">
        <v>0</v>
      </c>
      <c r="N194" s="45">
        <v>0</v>
      </c>
      <c r="O194" s="45">
        <v>0</v>
      </c>
      <c r="P194" s="45">
        <v>0</v>
      </c>
      <c r="Q194" s="45">
        <v>1.4100000000000001E-4</v>
      </c>
      <c r="R194" s="45">
        <v>1.4100000000000001E-4</v>
      </c>
      <c r="S194" s="45">
        <v>1.4100000000000001E-4</v>
      </c>
      <c r="T194" s="45">
        <v>1.4100000000000001E-4</v>
      </c>
      <c r="U194" s="45">
        <v>1.4100000000000001E-4</v>
      </c>
      <c r="V194" s="45">
        <v>1.4100000000000001E-4</v>
      </c>
      <c r="W194" s="45">
        <v>1.4100000000000001E-4</v>
      </c>
      <c r="X194" s="45">
        <v>1.4100000000000001E-4</v>
      </c>
      <c r="Y194" s="45">
        <v>1.4100000000000001E-4</v>
      </c>
      <c r="Z194" s="45">
        <v>1.4100000000000001E-4</v>
      </c>
      <c r="AA194" s="45">
        <v>1.4100000000000001E-4</v>
      </c>
      <c r="AB194" s="45">
        <v>1.4100000000000001E-4</v>
      </c>
      <c r="AC194" s="45">
        <v>1.4100000000000001E-4</v>
      </c>
      <c r="AD194" s="45">
        <v>1.4100000000000001E-4</v>
      </c>
      <c r="AE194" s="45">
        <v>1.4100000000000001E-4</v>
      </c>
      <c r="AF194" s="45">
        <v>1.4100000000000001E-4</v>
      </c>
      <c r="AG194" s="45">
        <v>1.4100000000000001E-4</v>
      </c>
      <c r="AH194" s="45">
        <v>1.4100000000000001E-4</v>
      </c>
      <c r="AI194" s="45">
        <v>1.4100000000000001E-4</v>
      </c>
      <c r="AJ194" s="45">
        <v>1.4100000000000001E-4</v>
      </c>
      <c r="AK194" s="45">
        <v>1.4100000000000001E-4</v>
      </c>
      <c r="AL194" s="45">
        <v>1.4100000000000001E-4</v>
      </c>
      <c r="AM194" s="45">
        <v>1.4100000000000001E-4</v>
      </c>
      <c r="AN194" s="45">
        <v>1.4100000000000001E-4</v>
      </c>
      <c r="AO194" s="45">
        <v>1.4100000000000001E-4</v>
      </c>
      <c r="AP194" s="45">
        <v>4.8999999999999998E-4</v>
      </c>
      <c r="AQ194" s="45">
        <v>4.8999999999999998E-4</v>
      </c>
      <c r="AR194" s="45">
        <v>4.8999999999999998E-4</v>
      </c>
      <c r="AS194" s="45">
        <v>4.8999999999999998E-4</v>
      </c>
      <c r="AT194" s="45">
        <v>4.8999999999999998E-4</v>
      </c>
      <c r="AU194" s="45">
        <v>6.4400000000000004E-4</v>
      </c>
      <c r="AV194" s="45">
        <v>6.4400000000000004E-4</v>
      </c>
      <c r="AW194" s="45">
        <v>6.4400000000000004E-4</v>
      </c>
      <c r="AX194" s="45">
        <v>6.4400000000000004E-4</v>
      </c>
      <c r="AY194" s="45">
        <v>6.4400000000000004E-4</v>
      </c>
      <c r="AZ194" s="45">
        <v>7.7800000000000005E-4</v>
      </c>
      <c r="BA194" s="45">
        <v>7.7800000000000005E-4</v>
      </c>
      <c r="BB194" s="45">
        <v>7.7800000000000005E-4</v>
      </c>
      <c r="BC194" s="45">
        <v>7.7800000000000005E-4</v>
      </c>
      <c r="BD194" s="45">
        <v>7.7800000000000005E-4</v>
      </c>
      <c r="BE194" s="45">
        <v>9.0399999999999996E-4</v>
      </c>
      <c r="BF194" s="45">
        <v>9.0399999999999996E-4</v>
      </c>
      <c r="BG194" s="45">
        <v>9.0399999999999996E-4</v>
      </c>
      <c r="BH194" s="45">
        <v>9.0399999999999996E-4</v>
      </c>
      <c r="BI194" s="45">
        <v>9.0399999999999996E-4</v>
      </c>
      <c r="BJ194" s="45">
        <v>1.073E-3</v>
      </c>
      <c r="BK194" s="45">
        <v>1.073E-3</v>
      </c>
      <c r="BL194" s="45">
        <v>1.073E-3</v>
      </c>
      <c r="BM194" s="45">
        <v>1.073E-3</v>
      </c>
      <c r="BN194" s="45">
        <v>1.073E-3</v>
      </c>
      <c r="BO194" s="45">
        <v>1.3730000000000001E-3</v>
      </c>
      <c r="BP194" s="45">
        <v>1.3730000000000001E-3</v>
      </c>
      <c r="BQ194" s="45">
        <v>1.3730000000000001E-3</v>
      </c>
      <c r="BR194" s="45">
        <v>1.3730000000000001E-3</v>
      </c>
      <c r="BS194" s="45">
        <v>1.3730000000000001E-3</v>
      </c>
      <c r="BT194" s="45">
        <v>1.7930000000000001E-3</v>
      </c>
      <c r="BU194" s="45">
        <v>1.7930000000000001E-3</v>
      </c>
      <c r="BV194" s="45">
        <v>1.7930000000000001E-3</v>
      </c>
      <c r="BW194" s="45">
        <v>1.7930000000000001E-3</v>
      </c>
      <c r="BX194" s="45">
        <v>1.7930000000000001E-3</v>
      </c>
      <c r="BY194" s="45">
        <v>2.3389999999999999E-3</v>
      </c>
      <c r="BZ194" s="45">
        <v>2.3389999999999999E-3</v>
      </c>
      <c r="CA194" s="45">
        <v>2.3389999999999999E-3</v>
      </c>
      <c r="CB194" s="45">
        <v>2.3389999999999999E-3</v>
      </c>
      <c r="CC194" s="45">
        <v>2.3389999999999999E-3</v>
      </c>
      <c r="CD194" s="45">
        <v>2.3389999999999999E-3</v>
      </c>
      <c r="CE194" s="45">
        <v>2.3389999999999999E-3</v>
      </c>
      <c r="CF194" s="45">
        <v>2.3389999999999999E-3</v>
      </c>
      <c r="CG194" s="45">
        <v>2.3389999999999999E-3</v>
      </c>
      <c r="CH194" s="45">
        <v>2.3389999999999999E-3</v>
      </c>
      <c r="CI194" s="45">
        <v>2.3389999999999999E-3</v>
      </c>
      <c r="CJ194" s="45">
        <v>2.3389999999999999E-3</v>
      </c>
      <c r="CK194" s="45">
        <v>2.3389999999999999E-3</v>
      </c>
      <c r="CL194" s="45">
        <v>2.3389999999999999E-3</v>
      </c>
      <c r="CM194" s="45">
        <v>2.3389999999999999E-3</v>
      </c>
      <c r="CN194" s="45">
        <v>2.3389999999999999E-3</v>
      </c>
      <c r="CO194" s="45">
        <v>2.3389999999999999E-3</v>
      </c>
      <c r="CP194" s="45">
        <v>2.3389999999999999E-3</v>
      </c>
      <c r="CQ194" s="45">
        <v>2.3389999999999999E-3</v>
      </c>
      <c r="CR194" s="45">
        <v>2.3389999999999999E-3</v>
      </c>
      <c r="CS194" s="45">
        <v>2.3389999999999999E-3</v>
      </c>
      <c r="CT194" s="45">
        <v>2.3389999999999999E-3</v>
      </c>
      <c r="CU194" s="45">
        <v>2.3389999999999999E-3</v>
      </c>
      <c r="CV194" s="45">
        <v>2.3389999999999999E-3</v>
      </c>
      <c r="CW194" s="45">
        <v>2.3389999999999999E-3</v>
      </c>
      <c r="CX194" s="45">
        <v>2.3389999999999999E-3</v>
      </c>
    </row>
    <row r="195" spans="1:102" ht="14.25" customHeight="1" x14ac:dyDescent="0.3">
      <c r="A195" s="45" t="s">
        <v>508</v>
      </c>
      <c r="B195" s="45">
        <v>0</v>
      </c>
      <c r="C195" s="45">
        <v>0</v>
      </c>
      <c r="D195" s="45">
        <v>0</v>
      </c>
      <c r="E195" s="45">
        <v>0</v>
      </c>
      <c r="F195" s="45">
        <v>0</v>
      </c>
      <c r="G195" s="45">
        <v>0</v>
      </c>
      <c r="H195" s="45">
        <v>0</v>
      </c>
      <c r="I195" s="45">
        <v>0</v>
      </c>
      <c r="J195" s="45">
        <v>0</v>
      </c>
      <c r="K195" s="45">
        <v>0</v>
      </c>
      <c r="L195" s="45">
        <v>0</v>
      </c>
      <c r="M195" s="45">
        <v>0</v>
      </c>
      <c r="N195" s="45">
        <v>0</v>
      </c>
      <c r="O195" s="45">
        <v>0</v>
      </c>
      <c r="P195" s="45">
        <v>0</v>
      </c>
      <c r="Q195" s="45">
        <v>3.0000000000000001E-5</v>
      </c>
      <c r="R195" s="45">
        <v>3.0000000000000001E-5</v>
      </c>
      <c r="S195" s="45">
        <v>3.0000000000000001E-5</v>
      </c>
      <c r="T195" s="45">
        <v>3.0000000000000001E-5</v>
      </c>
      <c r="U195" s="45">
        <v>3.0000000000000001E-5</v>
      </c>
      <c r="V195" s="45">
        <v>3.0000000000000001E-5</v>
      </c>
      <c r="W195" s="45">
        <v>3.0000000000000001E-5</v>
      </c>
      <c r="X195" s="45">
        <v>3.0000000000000001E-5</v>
      </c>
      <c r="Y195" s="45">
        <v>3.0000000000000001E-5</v>
      </c>
      <c r="Z195" s="45">
        <v>3.0000000000000001E-5</v>
      </c>
      <c r="AA195" s="45">
        <v>3.0000000000000001E-5</v>
      </c>
      <c r="AB195" s="45">
        <v>3.0000000000000001E-5</v>
      </c>
      <c r="AC195" s="45">
        <v>3.0000000000000001E-5</v>
      </c>
      <c r="AD195" s="45">
        <v>3.0000000000000001E-5</v>
      </c>
      <c r="AE195" s="45">
        <v>3.0000000000000001E-5</v>
      </c>
      <c r="AF195" s="45">
        <v>3.0000000000000001E-5</v>
      </c>
      <c r="AG195" s="45">
        <v>3.0000000000000001E-5</v>
      </c>
      <c r="AH195" s="45">
        <v>3.0000000000000001E-5</v>
      </c>
      <c r="AI195" s="45">
        <v>3.0000000000000001E-5</v>
      </c>
      <c r="AJ195" s="45">
        <v>3.0000000000000001E-5</v>
      </c>
      <c r="AK195" s="45">
        <v>3.0000000000000001E-5</v>
      </c>
      <c r="AL195" s="45">
        <v>3.0000000000000001E-5</v>
      </c>
      <c r="AM195" s="45">
        <v>3.0000000000000001E-5</v>
      </c>
      <c r="AN195" s="45">
        <v>3.0000000000000001E-5</v>
      </c>
      <c r="AO195" s="45">
        <v>3.0000000000000001E-5</v>
      </c>
      <c r="AP195" s="45">
        <v>2.92E-4</v>
      </c>
      <c r="AQ195" s="45">
        <v>2.92E-4</v>
      </c>
      <c r="AR195" s="45">
        <v>2.92E-4</v>
      </c>
      <c r="AS195" s="45">
        <v>2.92E-4</v>
      </c>
      <c r="AT195" s="45">
        <v>2.92E-4</v>
      </c>
      <c r="AU195" s="45">
        <v>4.6900000000000002E-4</v>
      </c>
      <c r="AV195" s="45">
        <v>4.6900000000000002E-4</v>
      </c>
      <c r="AW195" s="45">
        <v>4.6900000000000002E-4</v>
      </c>
      <c r="AX195" s="45">
        <v>4.6900000000000002E-4</v>
      </c>
      <c r="AY195" s="45">
        <v>4.6900000000000002E-4</v>
      </c>
      <c r="AZ195" s="45">
        <v>6.9399999999999996E-4</v>
      </c>
      <c r="BA195" s="45">
        <v>6.9399999999999996E-4</v>
      </c>
      <c r="BB195" s="45">
        <v>6.9399999999999996E-4</v>
      </c>
      <c r="BC195" s="45">
        <v>6.9399999999999996E-4</v>
      </c>
      <c r="BD195" s="45">
        <v>6.9399999999999996E-4</v>
      </c>
      <c r="BE195" s="45">
        <v>1.0009999999999999E-3</v>
      </c>
      <c r="BF195" s="45">
        <v>1.0009999999999999E-3</v>
      </c>
      <c r="BG195" s="45">
        <v>1.0009999999999999E-3</v>
      </c>
      <c r="BH195" s="45">
        <v>1.0009999999999999E-3</v>
      </c>
      <c r="BI195" s="45">
        <v>1.0009999999999999E-3</v>
      </c>
      <c r="BJ195" s="45">
        <v>1.4059999999999999E-3</v>
      </c>
      <c r="BK195" s="45">
        <v>1.4059999999999999E-3</v>
      </c>
      <c r="BL195" s="45">
        <v>1.4059999999999999E-3</v>
      </c>
      <c r="BM195" s="45">
        <v>1.4059999999999999E-3</v>
      </c>
      <c r="BN195" s="45">
        <v>1.4059999999999999E-3</v>
      </c>
      <c r="BO195" s="45">
        <v>1.8829999999999999E-3</v>
      </c>
      <c r="BP195" s="45">
        <v>1.8829999999999999E-3</v>
      </c>
      <c r="BQ195" s="45">
        <v>1.8829999999999999E-3</v>
      </c>
      <c r="BR195" s="45">
        <v>1.8829999999999999E-3</v>
      </c>
      <c r="BS195" s="45">
        <v>1.8829999999999999E-3</v>
      </c>
      <c r="BT195" s="45">
        <v>2.4199999999999998E-3</v>
      </c>
      <c r="BU195" s="45">
        <v>2.4199999999999998E-3</v>
      </c>
      <c r="BV195" s="45">
        <v>2.4199999999999998E-3</v>
      </c>
      <c r="BW195" s="45">
        <v>2.4199999999999998E-3</v>
      </c>
      <c r="BX195" s="45">
        <v>2.4199999999999998E-3</v>
      </c>
      <c r="BY195" s="45">
        <v>3.039E-3</v>
      </c>
      <c r="BZ195" s="45">
        <v>3.039E-3</v>
      </c>
      <c r="CA195" s="45">
        <v>3.039E-3</v>
      </c>
      <c r="CB195" s="45">
        <v>3.039E-3</v>
      </c>
      <c r="CC195" s="45">
        <v>3.039E-3</v>
      </c>
      <c r="CD195" s="45">
        <v>3.039E-3</v>
      </c>
      <c r="CE195" s="45">
        <v>3.039E-3</v>
      </c>
      <c r="CF195" s="45">
        <v>3.039E-3</v>
      </c>
      <c r="CG195" s="45">
        <v>3.039E-3</v>
      </c>
      <c r="CH195" s="45">
        <v>3.039E-3</v>
      </c>
      <c r="CI195" s="45">
        <v>3.039E-3</v>
      </c>
      <c r="CJ195" s="45">
        <v>3.039E-3</v>
      </c>
      <c r="CK195" s="45">
        <v>3.039E-3</v>
      </c>
      <c r="CL195" s="45">
        <v>3.039E-3</v>
      </c>
      <c r="CM195" s="45">
        <v>3.039E-3</v>
      </c>
      <c r="CN195" s="45">
        <v>3.039E-3</v>
      </c>
      <c r="CO195" s="45">
        <v>3.039E-3</v>
      </c>
      <c r="CP195" s="45">
        <v>3.039E-3</v>
      </c>
      <c r="CQ195" s="45">
        <v>3.039E-3</v>
      </c>
      <c r="CR195" s="45">
        <v>3.039E-3</v>
      </c>
      <c r="CS195" s="45">
        <v>3.039E-3</v>
      </c>
      <c r="CT195" s="45">
        <v>3.039E-3</v>
      </c>
      <c r="CU195" s="45">
        <v>3.039E-3</v>
      </c>
      <c r="CV195" s="45">
        <v>3.039E-3</v>
      </c>
      <c r="CW195" s="45">
        <v>3.039E-3</v>
      </c>
      <c r="CX195" s="45">
        <v>3.039E-3</v>
      </c>
    </row>
    <row r="196" spans="1:102" ht="14.25" customHeight="1" x14ac:dyDescent="0.3"/>
    <row r="197" spans="1:102" ht="14.25" customHeight="1" x14ac:dyDescent="0.3"/>
    <row r="198" spans="1:102" ht="14.25" customHeight="1" x14ac:dyDescent="0.3"/>
    <row r="199" spans="1:102" ht="14.25" customHeight="1" x14ac:dyDescent="0.3"/>
    <row r="200" spans="1:102" ht="14.25" customHeight="1" x14ac:dyDescent="0.3"/>
    <row r="201" spans="1:102" ht="14.25" customHeight="1" x14ac:dyDescent="0.3"/>
    <row r="202" spans="1:102" ht="14.25" customHeight="1" x14ac:dyDescent="0.3"/>
    <row r="203" spans="1:102" ht="14.25" customHeight="1" x14ac:dyDescent="0.3"/>
    <row r="204" spans="1:102" ht="14.25" customHeight="1" x14ac:dyDescent="0.3"/>
    <row r="205" spans="1:102" ht="14.25" customHeight="1" x14ac:dyDescent="0.3"/>
    <row r="206" spans="1:102" ht="14.25" customHeight="1" x14ac:dyDescent="0.3"/>
    <row r="207" spans="1:102" ht="14.25" customHeight="1" x14ac:dyDescent="0.3"/>
    <row r="208" spans="1:102"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4.25" customHeight="1" x14ac:dyDescent="0.3"/>
    <row r="222" ht="14.25" customHeight="1" x14ac:dyDescent="0.3"/>
    <row r="223" ht="14.25" customHeight="1" x14ac:dyDescent="0.3"/>
    <row r="224" ht="14.25" customHeight="1" x14ac:dyDescent="0.3"/>
    <row r="225" ht="14.25" customHeight="1" x14ac:dyDescent="0.3"/>
    <row r="226" ht="14.25" customHeight="1" x14ac:dyDescent="0.3"/>
    <row r="227" ht="14.25" customHeight="1" x14ac:dyDescent="0.3"/>
    <row r="228" ht="14.25" customHeight="1" x14ac:dyDescent="0.3"/>
    <row r="229" ht="14.25" customHeight="1" x14ac:dyDescent="0.3"/>
    <row r="230" ht="14.25" customHeight="1" x14ac:dyDescent="0.3"/>
    <row r="231" ht="14.25" customHeight="1" x14ac:dyDescent="0.3"/>
    <row r="232" ht="14.25" customHeight="1" x14ac:dyDescent="0.3"/>
    <row r="233" ht="14.25" customHeight="1" x14ac:dyDescent="0.3"/>
    <row r="234" ht="14.25" customHeight="1" x14ac:dyDescent="0.3"/>
    <row r="235" ht="14.25" customHeight="1" x14ac:dyDescent="0.3"/>
    <row r="236" ht="14.25" customHeight="1" x14ac:dyDescent="0.3"/>
    <row r="237" ht="14.25" customHeight="1" x14ac:dyDescent="0.3"/>
    <row r="238" ht="14.25" customHeight="1" x14ac:dyDescent="0.3"/>
    <row r="239" ht="14.25" customHeight="1" x14ac:dyDescent="0.3"/>
    <row r="240" ht="14.25" customHeight="1" x14ac:dyDescent="0.3"/>
    <row r="241" ht="14.25" customHeight="1" x14ac:dyDescent="0.3"/>
    <row r="242" ht="14.25" customHeight="1" x14ac:dyDescent="0.3"/>
    <row r="243" ht="14.25" customHeight="1" x14ac:dyDescent="0.3"/>
    <row r="244" ht="14.25" customHeight="1" x14ac:dyDescent="0.3"/>
    <row r="245" ht="14.25" customHeight="1" x14ac:dyDescent="0.3"/>
    <row r="246" ht="14.25" customHeight="1" x14ac:dyDescent="0.3"/>
    <row r="247" ht="14.25" customHeight="1" x14ac:dyDescent="0.3"/>
    <row r="248" ht="14.25" customHeight="1" x14ac:dyDescent="0.3"/>
    <row r="249" ht="14.25" customHeight="1" x14ac:dyDescent="0.3"/>
    <row r="250" ht="14.25" customHeight="1" x14ac:dyDescent="0.3"/>
    <row r="251" ht="14.25" customHeight="1" x14ac:dyDescent="0.3"/>
    <row r="252" ht="14.25" customHeight="1" x14ac:dyDescent="0.3"/>
    <row r="253" ht="14.25" customHeight="1" x14ac:dyDescent="0.3"/>
    <row r="254" ht="14.25" customHeight="1" x14ac:dyDescent="0.3"/>
    <row r="255" ht="14.25" customHeight="1" x14ac:dyDescent="0.3"/>
    <row r="256" ht="14.25" customHeight="1" x14ac:dyDescent="0.3"/>
    <row r="257" ht="14.25" customHeight="1" x14ac:dyDescent="0.3"/>
    <row r="258" ht="14.25" customHeight="1" x14ac:dyDescent="0.3"/>
    <row r="259" ht="14.25" customHeight="1" x14ac:dyDescent="0.3"/>
    <row r="260" ht="14.25" customHeight="1" x14ac:dyDescent="0.3"/>
    <row r="261" ht="14.25" customHeight="1" x14ac:dyDescent="0.3"/>
    <row r="262" ht="14.25" customHeight="1" x14ac:dyDescent="0.3"/>
    <row r="263" ht="14.25" customHeight="1" x14ac:dyDescent="0.3"/>
    <row r="264" ht="14.25" customHeight="1" x14ac:dyDescent="0.3"/>
    <row r="265" ht="14.25" customHeight="1" x14ac:dyDescent="0.3"/>
    <row r="266" ht="14.25" customHeight="1" x14ac:dyDescent="0.3"/>
    <row r="267" ht="14.25" customHeight="1" x14ac:dyDescent="0.3"/>
    <row r="268" ht="14.25" customHeight="1" x14ac:dyDescent="0.3"/>
    <row r="269" ht="14.25" customHeight="1" x14ac:dyDescent="0.3"/>
    <row r="270" ht="14.25" customHeight="1" x14ac:dyDescent="0.3"/>
    <row r="271" ht="14.25" customHeight="1" x14ac:dyDescent="0.3"/>
    <row r="272" ht="14.25" customHeight="1" x14ac:dyDescent="0.3"/>
    <row r="273" ht="14.25" customHeight="1" x14ac:dyDescent="0.3"/>
    <row r="274" ht="14.25" customHeight="1" x14ac:dyDescent="0.3"/>
    <row r="275" ht="14.25" customHeight="1" x14ac:dyDescent="0.3"/>
    <row r="276" ht="14.25" customHeight="1" x14ac:dyDescent="0.3"/>
    <row r="277" ht="14.25" customHeight="1" x14ac:dyDescent="0.3"/>
    <row r="278" ht="14.25" customHeight="1" x14ac:dyDescent="0.3"/>
    <row r="279" ht="14.25" customHeight="1" x14ac:dyDescent="0.3"/>
    <row r="280" ht="14.25" customHeight="1" x14ac:dyDescent="0.3"/>
    <row r="281" ht="14.25" customHeight="1" x14ac:dyDescent="0.3"/>
    <row r="282" ht="14.25" customHeight="1" x14ac:dyDescent="0.3"/>
    <row r="283" ht="14.25" customHeight="1" x14ac:dyDescent="0.3"/>
    <row r="284" ht="14.25" customHeight="1" x14ac:dyDescent="0.3"/>
    <row r="285" ht="14.25" customHeight="1" x14ac:dyDescent="0.3"/>
    <row r="286" ht="14.25" customHeight="1" x14ac:dyDescent="0.3"/>
    <row r="287" ht="14.25" customHeight="1" x14ac:dyDescent="0.3"/>
    <row r="288" ht="14.25" customHeight="1" x14ac:dyDescent="0.3"/>
    <row r="289" ht="14.25" customHeight="1" x14ac:dyDescent="0.3"/>
    <row r="290" ht="14.25" customHeight="1" x14ac:dyDescent="0.3"/>
    <row r="291" ht="14.25" customHeight="1" x14ac:dyDescent="0.3"/>
    <row r="292" ht="14.25" customHeight="1" x14ac:dyDescent="0.3"/>
    <row r="293" ht="14.25" customHeight="1" x14ac:dyDescent="0.3"/>
    <row r="294" ht="14.25" customHeight="1" x14ac:dyDescent="0.3"/>
    <row r="295" ht="14.25" customHeight="1" x14ac:dyDescent="0.3"/>
    <row r="296" ht="14.25" customHeight="1" x14ac:dyDescent="0.3"/>
    <row r="297" ht="14.25" customHeight="1" x14ac:dyDescent="0.3"/>
    <row r="298" ht="14.25" customHeight="1" x14ac:dyDescent="0.3"/>
    <row r="299" ht="14.25" customHeight="1" x14ac:dyDescent="0.3"/>
    <row r="300" ht="14.25" customHeight="1" x14ac:dyDescent="0.3"/>
    <row r="301" ht="14.25" customHeight="1" x14ac:dyDescent="0.3"/>
    <row r="302" ht="14.25" customHeight="1" x14ac:dyDescent="0.3"/>
    <row r="303" ht="14.25" customHeight="1" x14ac:dyDescent="0.3"/>
    <row r="304" ht="14.25" customHeight="1" x14ac:dyDescent="0.3"/>
    <row r="305" ht="14.25" customHeight="1" x14ac:dyDescent="0.3"/>
    <row r="306" ht="14.25" customHeight="1" x14ac:dyDescent="0.3"/>
    <row r="307" ht="14.25" customHeight="1" x14ac:dyDescent="0.3"/>
    <row r="308" ht="14.25" customHeight="1" x14ac:dyDescent="0.3"/>
    <row r="309" ht="14.25" customHeight="1" x14ac:dyDescent="0.3"/>
    <row r="310" ht="14.25" customHeight="1" x14ac:dyDescent="0.3"/>
    <row r="311" ht="14.25" customHeight="1" x14ac:dyDescent="0.3"/>
    <row r="312" ht="14.25" customHeight="1" x14ac:dyDescent="0.3"/>
    <row r="313" ht="14.25" customHeight="1" x14ac:dyDescent="0.3"/>
    <row r="314" ht="14.25" customHeight="1" x14ac:dyDescent="0.3"/>
    <row r="315" ht="14.25" customHeight="1" x14ac:dyDescent="0.3"/>
    <row r="316" ht="14.25" customHeight="1" x14ac:dyDescent="0.3"/>
    <row r="317" ht="14.25" customHeight="1" x14ac:dyDescent="0.3"/>
    <row r="318" ht="14.25" customHeight="1" x14ac:dyDescent="0.3"/>
    <row r="319" ht="14.25" customHeight="1" x14ac:dyDescent="0.3"/>
    <row r="320" ht="14.25" customHeight="1" x14ac:dyDescent="0.3"/>
    <row r="321" ht="14.25" customHeight="1" x14ac:dyDescent="0.3"/>
    <row r="322" ht="14.25" customHeight="1" x14ac:dyDescent="0.3"/>
    <row r="323" ht="14.25" customHeight="1" x14ac:dyDescent="0.3"/>
    <row r="324" ht="14.25" customHeight="1" x14ac:dyDescent="0.3"/>
    <row r="325" ht="14.25" customHeight="1" x14ac:dyDescent="0.3"/>
    <row r="326" ht="14.25" customHeight="1" x14ac:dyDescent="0.3"/>
    <row r="327" ht="14.25" customHeight="1" x14ac:dyDescent="0.3"/>
    <row r="328" ht="14.25" customHeight="1" x14ac:dyDescent="0.3"/>
    <row r="329" ht="14.25" customHeight="1" x14ac:dyDescent="0.3"/>
    <row r="330" ht="14.25" customHeight="1" x14ac:dyDescent="0.3"/>
    <row r="331" ht="14.25" customHeight="1" x14ac:dyDescent="0.3"/>
    <row r="332" ht="14.25" customHeight="1" x14ac:dyDescent="0.3"/>
    <row r="333" ht="14.25" customHeight="1" x14ac:dyDescent="0.3"/>
    <row r="334" ht="14.25" customHeight="1" x14ac:dyDescent="0.3"/>
    <row r="335" ht="14.25" customHeight="1" x14ac:dyDescent="0.3"/>
    <row r="336" ht="14.25" customHeight="1" x14ac:dyDescent="0.3"/>
    <row r="337" ht="14.25" customHeight="1" x14ac:dyDescent="0.3"/>
    <row r="338" ht="14.25" customHeight="1" x14ac:dyDescent="0.3"/>
    <row r="339" ht="14.25" customHeight="1" x14ac:dyDescent="0.3"/>
    <row r="340" ht="14.25" customHeight="1" x14ac:dyDescent="0.3"/>
    <row r="341" ht="14.25" customHeight="1" x14ac:dyDescent="0.3"/>
    <row r="342" ht="14.25" customHeight="1" x14ac:dyDescent="0.3"/>
    <row r="343" ht="14.25" customHeight="1" x14ac:dyDescent="0.3"/>
    <row r="344" ht="14.25" customHeight="1" x14ac:dyDescent="0.3"/>
    <row r="345" ht="14.25" customHeight="1" x14ac:dyDescent="0.3"/>
    <row r="346" ht="14.25" customHeight="1" x14ac:dyDescent="0.3"/>
    <row r="347" ht="14.25" customHeight="1" x14ac:dyDescent="0.3"/>
    <row r="348" ht="14.25" customHeight="1" x14ac:dyDescent="0.3"/>
    <row r="349" ht="14.25" customHeight="1" x14ac:dyDescent="0.3"/>
    <row r="350" ht="14.25" customHeight="1" x14ac:dyDescent="0.3"/>
    <row r="351" ht="14.25" customHeight="1" x14ac:dyDescent="0.3"/>
    <row r="352" ht="14.25" customHeight="1" x14ac:dyDescent="0.3"/>
    <row r="353" ht="14.25" customHeight="1" x14ac:dyDescent="0.3"/>
    <row r="354" ht="14.25" customHeight="1" x14ac:dyDescent="0.3"/>
    <row r="355" ht="14.25" customHeight="1" x14ac:dyDescent="0.3"/>
    <row r="356" ht="14.25" customHeight="1" x14ac:dyDescent="0.3"/>
    <row r="357" ht="14.25" customHeight="1" x14ac:dyDescent="0.3"/>
    <row r="358" ht="14.25" customHeight="1" x14ac:dyDescent="0.3"/>
    <row r="359" ht="14.25" customHeight="1" x14ac:dyDescent="0.3"/>
    <row r="360" ht="14.25" customHeight="1" x14ac:dyDescent="0.3"/>
    <row r="361" ht="14.25" customHeight="1" x14ac:dyDescent="0.3"/>
    <row r="362" ht="14.25" customHeight="1" x14ac:dyDescent="0.3"/>
    <row r="363" ht="14.25" customHeight="1" x14ac:dyDescent="0.3"/>
    <row r="364" ht="14.25" customHeight="1" x14ac:dyDescent="0.3"/>
    <row r="365" ht="14.25" customHeight="1" x14ac:dyDescent="0.3"/>
    <row r="366" ht="14.25" customHeight="1" x14ac:dyDescent="0.3"/>
    <row r="367" ht="14.25" customHeight="1" x14ac:dyDescent="0.3"/>
    <row r="368" ht="14.25" customHeight="1" x14ac:dyDescent="0.3"/>
    <row r="369" ht="14.25" customHeight="1" x14ac:dyDescent="0.3"/>
    <row r="370" ht="14.25" customHeight="1" x14ac:dyDescent="0.3"/>
    <row r="371" ht="14.25" customHeight="1" x14ac:dyDescent="0.3"/>
    <row r="372" ht="14.25" customHeight="1" x14ac:dyDescent="0.3"/>
    <row r="373" ht="14.25" customHeight="1" x14ac:dyDescent="0.3"/>
    <row r="374" ht="14.25" customHeight="1" x14ac:dyDescent="0.3"/>
    <row r="375" ht="14.25" customHeight="1" x14ac:dyDescent="0.3"/>
    <row r="376" ht="14.25" customHeight="1" x14ac:dyDescent="0.3"/>
    <row r="377" ht="14.25" customHeight="1" x14ac:dyDescent="0.3"/>
    <row r="378" ht="14.25" customHeight="1" x14ac:dyDescent="0.3"/>
    <row r="379" ht="14.25" customHeight="1" x14ac:dyDescent="0.3"/>
    <row r="380" ht="14.25" customHeight="1" x14ac:dyDescent="0.3"/>
    <row r="381" ht="14.25" customHeight="1" x14ac:dyDescent="0.3"/>
    <row r="382" ht="14.25" customHeight="1" x14ac:dyDescent="0.3"/>
    <row r="383" ht="14.25" customHeight="1" x14ac:dyDescent="0.3"/>
    <row r="384" ht="14.25" customHeight="1" x14ac:dyDescent="0.3"/>
    <row r="385" ht="14.25" customHeight="1" x14ac:dyDescent="0.3"/>
    <row r="386" ht="14.25" customHeight="1" x14ac:dyDescent="0.3"/>
    <row r="387" ht="14.25" customHeight="1" x14ac:dyDescent="0.3"/>
    <row r="388" ht="14.25" customHeight="1" x14ac:dyDescent="0.3"/>
    <row r="389" ht="14.25" customHeight="1" x14ac:dyDescent="0.3"/>
    <row r="390" ht="14.25" customHeight="1" x14ac:dyDescent="0.3"/>
    <row r="391" ht="14.25" customHeight="1" x14ac:dyDescent="0.3"/>
    <row r="392" ht="14.25" customHeight="1" x14ac:dyDescent="0.3"/>
    <row r="393" ht="14.25" customHeight="1" x14ac:dyDescent="0.3"/>
    <row r="394" ht="14.25" customHeight="1" x14ac:dyDescent="0.3"/>
    <row r="395" ht="14.25" customHeight="1" x14ac:dyDescent="0.3"/>
    <row r="396" ht="14.25" customHeight="1" x14ac:dyDescent="0.3"/>
    <row r="397" ht="14.25" customHeight="1" x14ac:dyDescent="0.3"/>
    <row r="398" ht="14.25" customHeight="1" x14ac:dyDescent="0.3"/>
    <row r="399" ht="14.25" customHeight="1" x14ac:dyDescent="0.3"/>
    <row r="400" ht="14.25" customHeight="1" x14ac:dyDescent="0.3"/>
    <row r="401" ht="14.25" customHeight="1" x14ac:dyDescent="0.3"/>
    <row r="402" ht="14.25" customHeight="1" x14ac:dyDescent="0.3"/>
    <row r="403" ht="14.25" customHeight="1" x14ac:dyDescent="0.3"/>
    <row r="404" ht="14.25" customHeight="1" x14ac:dyDescent="0.3"/>
    <row r="405" ht="14.25" customHeight="1" x14ac:dyDescent="0.3"/>
    <row r="406" ht="14.25" customHeight="1" x14ac:dyDescent="0.3"/>
    <row r="407" ht="14.25" customHeight="1" x14ac:dyDescent="0.3"/>
    <row r="408" ht="14.25" customHeight="1" x14ac:dyDescent="0.3"/>
    <row r="409" ht="14.25" customHeight="1" x14ac:dyDescent="0.3"/>
    <row r="410" ht="14.25" customHeight="1" x14ac:dyDescent="0.3"/>
    <row r="411" ht="14.25" customHeight="1" x14ac:dyDescent="0.3"/>
    <row r="412" ht="14.25" customHeight="1" x14ac:dyDescent="0.3"/>
    <row r="413" ht="14.25" customHeight="1" x14ac:dyDescent="0.3"/>
    <row r="414" ht="14.25" customHeight="1" x14ac:dyDescent="0.3"/>
    <row r="415" ht="14.25" customHeight="1" x14ac:dyDescent="0.3"/>
    <row r="416" ht="14.25" customHeight="1" x14ac:dyDescent="0.3"/>
    <row r="417" ht="14.25" customHeight="1" x14ac:dyDescent="0.3"/>
    <row r="418" ht="14.25" customHeight="1" x14ac:dyDescent="0.3"/>
    <row r="419" ht="14.25" customHeight="1" x14ac:dyDescent="0.3"/>
    <row r="420" ht="14.25" customHeight="1" x14ac:dyDescent="0.3"/>
    <row r="421" ht="14.25" customHeight="1" x14ac:dyDescent="0.3"/>
    <row r="422" ht="14.25" customHeight="1" x14ac:dyDescent="0.3"/>
    <row r="423" ht="14.25" customHeight="1" x14ac:dyDescent="0.3"/>
    <row r="424" ht="14.25" customHeight="1" x14ac:dyDescent="0.3"/>
    <row r="425" ht="14.25" customHeight="1" x14ac:dyDescent="0.3"/>
    <row r="426" ht="14.25" customHeight="1" x14ac:dyDescent="0.3"/>
    <row r="427" ht="14.25" customHeight="1" x14ac:dyDescent="0.3"/>
    <row r="428" ht="14.25" customHeight="1" x14ac:dyDescent="0.3"/>
    <row r="429" ht="14.25" customHeight="1" x14ac:dyDescent="0.3"/>
    <row r="430" ht="14.25" customHeight="1" x14ac:dyDescent="0.3"/>
    <row r="431" ht="14.25" customHeight="1" x14ac:dyDescent="0.3"/>
    <row r="432" ht="14.25" customHeight="1" x14ac:dyDescent="0.3"/>
    <row r="433" ht="14.25" customHeight="1" x14ac:dyDescent="0.3"/>
    <row r="434" ht="14.25" customHeight="1" x14ac:dyDescent="0.3"/>
    <row r="435" ht="14.25" customHeight="1" x14ac:dyDescent="0.3"/>
    <row r="436" ht="14.25" customHeight="1" x14ac:dyDescent="0.3"/>
    <row r="437" ht="14.25" customHeight="1" x14ac:dyDescent="0.3"/>
    <row r="438" ht="14.25" customHeight="1" x14ac:dyDescent="0.3"/>
    <row r="439" ht="14.25" customHeight="1" x14ac:dyDescent="0.3"/>
    <row r="440" ht="14.25" customHeight="1" x14ac:dyDescent="0.3"/>
    <row r="441" ht="14.25" customHeight="1" x14ac:dyDescent="0.3"/>
    <row r="442" ht="14.25" customHeight="1" x14ac:dyDescent="0.3"/>
    <row r="443" ht="14.25" customHeight="1" x14ac:dyDescent="0.3"/>
    <row r="444" ht="14.25" customHeight="1" x14ac:dyDescent="0.3"/>
    <row r="445" ht="14.25" customHeight="1" x14ac:dyDescent="0.3"/>
    <row r="446" ht="14.25" customHeight="1" x14ac:dyDescent="0.3"/>
    <row r="447" ht="14.25" customHeight="1" x14ac:dyDescent="0.3"/>
    <row r="448" ht="14.25" customHeight="1" x14ac:dyDescent="0.3"/>
    <row r="449" ht="14.25" customHeight="1" x14ac:dyDescent="0.3"/>
    <row r="450" ht="14.25" customHeight="1" x14ac:dyDescent="0.3"/>
    <row r="451" ht="14.25" customHeight="1" x14ac:dyDescent="0.3"/>
    <row r="452" ht="14.25" customHeight="1" x14ac:dyDescent="0.3"/>
    <row r="453" ht="14.25" customHeight="1" x14ac:dyDescent="0.3"/>
    <row r="454" ht="14.25" customHeight="1" x14ac:dyDescent="0.3"/>
    <row r="455" ht="14.25" customHeight="1" x14ac:dyDescent="0.3"/>
    <row r="456" ht="14.25" customHeight="1" x14ac:dyDescent="0.3"/>
    <row r="457" ht="14.25" customHeight="1" x14ac:dyDescent="0.3"/>
    <row r="458" ht="14.25" customHeight="1" x14ac:dyDescent="0.3"/>
    <row r="459" ht="14.25" customHeight="1" x14ac:dyDescent="0.3"/>
    <row r="460" ht="14.25" customHeight="1" x14ac:dyDescent="0.3"/>
    <row r="461" ht="14.25" customHeight="1" x14ac:dyDescent="0.3"/>
    <row r="462" ht="14.25" customHeight="1" x14ac:dyDescent="0.3"/>
    <row r="463" ht="14.25" customHeight="1" x14ac:dyDescent="0.3"/>
    <row r="464" ht="14.25" customHeight="1" x14ac:dyDescent="0.3"/>
    <row r="465" ht="14.25" customHeight="1" x14ac:dyDescent="0.3"/>
    <row r="466" ht="14.25" customHeight="1" x14ac:dyDescent="0.3"/>
    <row r="467" ht="14.25" customHeight="1" x14ac:dyDescent="0.3"/>
    <row r="468" ht="14.25" customHeight="1" x14ac:dyDescent="0.3"/>
    <row r="469" ht="14.25" customHeight="1" x14ac:dyDescent="0.3"/>
    <row r="470" ht="14.25" customHeight="1" x14ac:dyDescent="0.3"/>
    <row r="471" ht="14.25" customHeight="1" x14ac:dyDescent="0.3"/>
    <row r="472" ht="14.25" customHeight="1" x14ac:dyDescent="0.3"/>
    <row r="473" ht="14.25" customHeight="1" x14ac:dyDescent="0.3"/>
    <row r="474" ht="14.25" customHeight="1" x14ac:dyDescent="0.3"/>
    <row r="475" ht="14.25" customHeight="1" x14ac:dyDescent="0.3"/>
    <row r="476" ht="14.25" customHeight="1" x14ac:dyDescent="0.3"/>
    <row r="477" ht="14.25" customHeight="1" x14ac:dyDescent="0.3"/>
    <row r="478" ht="14.25" customHeight="1" x14ac:dyDescent="0.3"/>
    <row r="479" ht="14.25" customHeight="1" x14ac:dyDescent="0.3"/>
    <row r="480" ht="14.25" customHeight="1" x14ac:dyDescent="0.3"/>
    <row r="481" ht="14.25" customHeight="1" x14ac:dyDescent="0.3"/>
    <row r="482" ht="14.25" customHeight="1" x14ac:dyDescent="0.3"/>
    <row r="483" ht="14.25" customHeight="1" x14ac:dyDescent="0.3"/>
    <row r="484" ht="14.25" customHeight="1" x14ac:dyDescent="0.3"/>
    <row r="485" ht="14.25" customHeight="1" x14ac:dyDescent="0.3"/>
    <row r="486" ht="14.25" customHeight="1" x14ac:dyDescent="0.3"/>
    <row r="487" ht="14.25" customHeight="1" x14ac:dyDescent="0.3"/>
    <row r="488" ht="14.25" customHeight="1" x14ac:dyDescent="0.3"/>
    <row r="489" ht="14.25" customHeight="1" x14ac:dyDescent="0.3"/>
    <row r="490" ht="14.25" customHeight="1" x14ac:dyDescent="0.3"/>
    <row r="491" ht="14.25" customHeight="1" x14ac:dyDescent="0.3"/>
    <row r="492" ht="14.25" customHeight="1" x14ac:dyDescent="0.3"/>
    <row r="493" ht="14.25" customHeight="1" x14ac:dyDescent="0.3"/>
    <row r="494" ht="14.25" customHeight="1" x14ac:dyDescent="0.3"/>
    <row r="495" ht="14.25" customHeight="1" x14ac:dyDescent="0.3"/>
    <row r="496" ht="14.25" customHeight="1" x14ac:dyDescent="0.3"/>
    <row r="497" ht="14.25" customHeight="1" x14ac:dyDescent="0.3"/>
    <row r="498" ht="14.25" customHeight="1" x14ac:dyDescent="0.3"/>
    <row r="499" ht="14.25" customHeight="1" x14ac:dyDescent="0.3"/>
    <row r="500" ht="14.25" customHeight="1" x14ac:dyDescent="0.3"/>
    <row r="501" ht="14.25" customHeight="1" x14ac:dyDescent="0.3"/>
    <row r="502" ht="14.25" customHeight="1" x14ac:dyDescent="0.3"/>
    <row r="503" ht="14.25" customHeight="1" x14ac:dyDescent="0.3"/>
    <row r="504" ht="14.25" customHeight="1" x14ac:dyDescent="0.3"/>
    <row r="505" ht="14.25" customHeight="1" x14ac:dyDescent="0.3"/>
    <row r="506" ht="14.25" customHeight="1" x14ac:dyDescent="0.3"/>
    <row r="507" ht="14.25" customHeight="1" x14ac:dyDescent="0.3"/>
    <row r="508" ht="14.25" customHeight="1" x14ac:dyDescent="0.3"/>
    <row r="509" ht="14.25" customHeight="1" x14ac:dyDescent="0.3"/>
    <row r="510" ht="14.25" customHeight="1" x14ac:dyDescent="0.3"/>
    <row r="511" ht="14.25" customHeight="1" x14ac:dyDescent="0.3"/>
    <row r="512" ht="14.25" customHeight="1" x14ac:dyDescent="0.3"/>
    <row r="513" ht="14.25" customHeight="1" x14ac:dyDescent="0.3"/>
    <row r="514" ht="14.25" customHeight="1" x14ac:dyDescent="0.3"/>
    <row r="515" ht="14.25" customHeight="1" x14ac:dyDescent="0.3"/>
    <row r="516" ht="14.25" customHeight="1" x14ac:dyDescent="0.3"/>
    <row r="517" ht="14.25" customHeight="1" x14ac:dyDescent="0.3"/>
    <row r="518" ht="14.25" customHeight="1" x14ac:dyDescent="0.3"/>
    <row r="519" ht="14.25" customHeight="1" x14ac:dyDescent="0.3"/>
    <row r="520" ht="14.25" customHeight="1" x14ac:dyDescent="0.3"/>
    <row r="521" ht="14.25" customHeight="1" x14ac:dyDescent="0.3"/>
    <row r="522" ht="14.25" customHeight="1" x14ac:dyDescent="0.3"/>
    <row r="523" ht="14.25" customHeight="1" x14ac:dyDescent="0.3"/>
    <row r="524" ht="14.25" customHeight="1" x14ac:dyDescent="0.3"/>
    <row r="525" ht="14.25" customHeight="1" x14ac:dyDescent="0.3"/>
    <row r="526" ht="14.25" customHeight="1" x14ac:dyDescent="0.3"/>
    <row r="527" ht="14.25" customHeight="1" x14ac:dyDescent="0.3"/>
    <row r="528" ht="14.25" customHeight="1" x14ac:dyDescent="0.3"/>
    <row r="529" ht="14.25" customHeight="1" x14ac:dyDescent="0.3"/>
    <row r="530" ht="14.25" customHeight="1" x14ac:dyDescent="0.3"/>
    <row r="531" ht="14.25" customHeight="1" x14ac:dyDescent="0.3"/>
    <row r="532" ht="14.25" customHeight="1" x14ac:dyDescent="0.3"/>
    <row r="533" ht="14.25" customHeight="1" x14ac:dyDescent="0.3"/>
    <row r="534" ht="14.25" customHeight="1" x14ac:dyDescent="0.3"/>
    <row r="535" ht="14.25" customHeight="1" x14ac:dyDescent="0.3"/>
    <row r="536" ht="14.25" customHeight="1" x14ac:dyDescent="0.3"/>
    <row r="537" ht="14.25" customHeight="1" x14ac:dyDescent="0.3"/>
    <row r="538" ht="14.25" customHeight="1" x14ac:dyDescent="0.3"/>
    <row r="539" ht="14.25" customHeight="1" x14ac:dyDescent="0.3"/>
    <row r="540" ht="14.25" customHeight="1" x14ac:dyDescent="0.3"/>
    <row r="541" ht="14.25" customHeight="1" x14ac:dyDescent="0.3"/>
    <row r="542" ht="14.25" customHeight="1" x14ac:dyDescent="0.3"/>
    <row r="543" ht="14.25" customHeight="1" x14ac:dyDescent="0.3"/>
    <row r="544" ht="14.25" customHeight="1" x14ac:dyDescent="0.3"/>
    <row r="545" ht="14.25" customHeight="1" x14ac:dyDescent="0.3"/>
    <row r="546" ht="14.25" customHeight="1" x14ac:dyDescent="0.3"/>
    <row r="547" ht="14.25" customHeight="1" x14ac:dyDescent="0.3"/>
    <row r="548" ht="14.25" customHeight="1" x14ac:dyDescent="0.3"/>
    <row r="549" ht="14.25" customHeight="1" x14ac:dyDescent="0.3"/>
    <row r="550" ht="14.25" customHeight="1" x14ac:dyDescent="0.3"/>
    <row r="551" ht="14.25" customHeight="1" x14ac:dyDescent="0.3"/>
    <row r="552" ht="14.25" customHeight="1" x14ac:dyDescent="0.3"/>
    <row r="553" ht="14.25" customHeight="1" x14ac:dyDescent="0.3"/>
    <row r="554" ht="14.25" customHeight="1" x14ac:dyDescent="0.3"/>
    <row r="555" ht="14.25" customHeight="1" x14ac:dyDescent="0.3"/>
    <row r="556" ht="14.25" customHeight="1" x14ac:dyDescent="0.3"/>
    <row r="557" ht="14.25" customHeight="1" x14ac:dyDescent="0.3"/>
    <row r="558" ht="14.25" customHeight="1" x14ac:dyDescent="0.3"/>
    <row r="559" ht="14.25" customHeight="1" x14ac:dyDescent="0.3"/>
    <row r="560" ht="14.25" customHeight="1" x14ac:dyDescent="0.3"/>
    <row r="561" ht="14.25" customHeight="1" x14ac:dyDescent="0.3"/>
    <row r="562" ht="14.25" customHeight="1" x14ac:dyDescent="0.3"/>
    <row r="563" ht="14.25" customHeight="1" x14ac:dyDescent="0.3"/>
    <row r="564" ht="14.25" customHeight="1" x14ac:dyDescent="0.3"/>
    <row r="565" ht="14.25" customHeight="1" x14ac:dyDescent="0.3"/>
    <row r="566" ht="14.25" customHeight="1" x14ac:dyDescent="0.3"/>
    <row r="567" ht="14.25" customHeight="1" x14ac:dyDescent="0.3"/>
    <row r="568" ht="14.25" customHeight="1" x14ac:dyDescent="0.3"/>
    <row r="569" ht="14.25" customHeight="1" x14ac:dyDescent="0.3"/>
    <row r="570" ht="14.25" customHeight="1" x14ac:dyDescent="0.3"/>
    <row r="571" ht="14.25" customHeight="1" x14ac:dyDescent="0.3"/>
    <row r="572" ht="14.25" customHeight="1" x14ac:dyDescent="0.3"/>
    <row r="573" ht="14.25" customHeight="1" x14ac:dyDescent="0.3"/>
    <row r="574" ht="14.25" customHeight="1" x14ac:dyDescent="0.3"/>
    <row r="575" ht="14.25" customHeight="1" x14ac:dyDescent="0.3"/>
    <row r="576" ht="14.25" customHeight="1" x14ac:dyDescent="0.3"/>
    <row r="577" ht="14.25" customHeight="1" x14ac:dyDescent="0.3"/>
    <row r="578" ht="14.25" customHeight="1" x14ac:dyDescent="0.3"/>
    <row r="579" ht="14.25" customHeight="1" x14ac:dyDescent="0.3"/>
    <row r="580" ht="14.25" customHeight="1" x14ac:dyDescent="0.3"/>
    <row r="581" ht="14.25" customHeight="1" x14ac:dyDescent="0.3"/>
    <row r="582" ht="14.25" customHeight="1" x14ac:dyDescent="0.3"/>
    <row r="583" ht="14.25" customHeight="1" x14ac:dyDescent="0.3"/>
    <row r="584" ht="14.25" customHeight="1" x14ac:dyDescent="0.3"/>
    <row r="585" ht="14.25" customHeight="1" x14ac:dyDescent="0.3"/>
    <row r="586" ht="14.25" customHeight="1" x14ac:dyDescent="0.3"/>
    <row r="587" ht="14.25" customHeight="1" x14ac:dyDescent="0.3"/>
    <row r="588" ht="14.25" customHeight="1" x14ac:dyDescent="0.3"/>
    <row r="589" ht="14.25" customHeight="1" x14ac:dyDescent="0.3"/>
    <row r="590" ht="14.25" customHeight="1" x14ac:dyDescent="0.3"/>
    <row r="591" ht="14.25" customHeight="1" x14ac:dyDescent="0.3"/>
    <row r="592" ht="14.25" customHeight="1" x14ac:dyDescent="0.3"/>
    <row r="593" ht="14.25" customHeight="1" x14ac:dyDescent="0.3"/>
    <row r="594" ht="14.25" customHeight="1" x14ac:dyDescent="0.3"/>
    <row r="595" ht="14.25" customHeight="1" x14ac:dyDescent="0.3"/>
    <row r="596" ht="14.25" customHeight="1" x14ac:dyDescent="0.3"/>
    <row r="597" ht="14.25" customHeight="1" x14ac:dyDescent="0.3"/>
    <row r="598" ht="14.25" customHeight="1" x14ac:dyDescent="0.3"/>
    <row r="599" ht="14.25" customHeight="1" x14ac:dyDescent="0.3"/>
    <row r="600" ht="14.25" customHeight="1" x14ac:dyDescent="0.3"/>
    <row r="601" ht="14.25" customHeight="1" x14ac:dyDescent="0.3"/>
    <row r="602" ht="14.25" customHeight="1" x14ac:dyDescent="0.3"/>
    <row r="603" ht="14.25" customHeight="1" x14ac:dyDescent="0.3"/>
    <row r="604" ht="14.25" customHeight="1" x14ac:dyDescent="0.3"/>
    <row r="605" ht="14.25" customHeight="1" x14ac:dyDescent="0.3"/>
    <row r="606" ht="14.25" customHeight="1" x14ac:dyDescent="0.3"/>
    <row r="607" ht="14.25" customHeight="1" x14ac:dyDescent="0.3"/>
    <row r="608" ht="14.25" customHeight="1" x14ac:dyDescent="0.3"/>
    <row r="609" ht="14.25" customHeight="1" x14ac:dyDescent="0.3"/>
    <row r="610" ht="14.25" customHeight="1" x14ac:dyDescent="0.3"/>
    <row r="611" ht="14.25" customHeight="1" x14ac:dyDescent="0.3"/>
    <row r="612" ht="14.25" customHeight="1" x14ac:dyDescent="0.3"/>
    <row r="613" ht="14.25" customHeight="1" x14ac:dyDescent="0.3"/>
    <row r="614" ht="14.25" customHeight="1" x14ac:dyDescent="0.3"/>
    <row r="615" ht="14.25" customHeight="1" x14ac:dyDescent="0.3"/>
    <row r="616" ht="14.25" customHeight="1" x14ac:dyDescent="0.3"/>
    <row r="617" ht="14.25" customHeight="1" x14ac:dyDescent="0.3"/>
    <row r="618" ht="14.25" customHeight="1" x14ac:dyDescent="0.3"/>
    <row r="619" ht="14.25" customHeight="1" x14ac:dyDescent="0.3"/>
    <row r="620" ht="14.25" customHeight="1" x14ac:dyDescent="0.3"/>
    <row r="621" ht="14.25" customHeight="1" x14ac:dyDescent="0.3"/>
    <row r="622" ht="14.25" customHeight="1" x14ac:dyDescent="0.3"/>
    <row r="623" ht="14.25" customHeight="1" x14ac:dyDescent="0.3"/>
    <row r="624" ht="14.25" customHeight="1" x14ac:dyDescent="0.3"/>
    <row r="625" ht="14.25" customHeight="1" x14ac:dyDescent="0.3"/>
    <row r="626" ht="14.25" customHeight="1" x14ac:dyDescent="0.3"/>
    <row r="627" ht="14.25" customHeight="1" x14ac:dyDescent="0.3"/>
    <row r="628" ht="14.25" customHeight="1" x14ac:dyDescent="0.3"/>
    <row r="629" ht="14.25" customHeight="1" x14ac:dyDescent="0.3"/>
    <row r="630" ht="14.25" customHeight="1" x14ac:dyDescent="0.3"/>
    <row r="631" ht="14.25" customHeight="1" x14ac:dyDescent="0.3"/>
    <row r="632" ht="14.25" customHeight="1" x14ac:dyDescent="0.3"/>
    <row r="633" ht="14.25" customHeight="1" x14ac:dyDescent="0.3"/>
    <row r="634" ht="14.25" customHeight="1" x14ac:dyDescent="0.3"/>
    <row r="635" ht="14.25" customHeight="1" x14ac:dyDescent="0.3"/>
    <row r="636" ht="14.25" customHeight="1" x14ac:dyDescent="0.3"/>
    <row r="637" ht="14.25" customHeight="1" x14ac:dyDescent="0.3"/>
    <row r="638" ht="14.25" customHeight="1" x14ac:dyDescent="0.3"/>
    <row r="639" ht="14.25" customHeight="1" x14ac:dyDescent="0.3"/>
    <row r="640" ht="14.25" customHeight="1" x14ac:dyDescent="0.3"/>
    <row r="641" ht="14.25" customHeight="1" x14ac:dyDescent="0.3"/>
    <row r="642" ht="14.25" customHeight="1" x14ac:dyDescent="0.3"/>
    <row r="643" ht="14.25" customHeight="1" x14ac:dyDescent="0.3"/>
    <row r="644" ht="14.25" customHeight="1" x14ac:dyDescent="0.3"/>
    <row r="645" ht="14.25" customHeight="1" x14ac:dyDescent="0.3"/>
    <row r="646" ht="14.25" customHeight="1" x14ac:dyDescent="0.3"/>
    <row r="647" ht="14.25" customHeight="1" x14ac:dyDescent="0.3"/>
    <row r="648" ht="14.25" customHeight="1" x14ac:dyDescent="0.3"/>
    <row r="649" ht="14.25" customHeight="1" x14ac:dyDescent="0.3"/>
    <row r="650" ht="14.25" customHeight="1" x14ac:dyDescent="0.3"/>
    <row r="651" ht="14.25" customHeight="1" x14ac:dyDescent="0.3"/>
    <row r="652" ht="14.25" customHeight="1" x14ac:dyDescent="0.3"/>
    <row r="653" ht="14.25" customHeight="1" x14ac:dyDescent="0.3"/>
    <row r="654" ht="14.25" customHeight="1" x14ac:dyDescent="0.3"/>
    <row r="655" ht="14.25" customHeight="1" x14ac:dyDescent="0.3"/>
    <row r="656" ht="14.25" customHeight="1" x14ac:dyDescent="0.3"/>
    <row r="657" ht="14.25" customHeight="1" x14ac:dyDescent="0.3"/>
    <row r="658" ht="14.25" customHeight="1" x14ac:dyDescent="0.3"/>
    <row r="659" ht="14.25" customHeight="1" x14ac:dyDescent="0.3"/>
    <row r="660" ht="14.25" customHeight="1" x14ac:dyDescent="0.3"/>
    <row r="661" ht="14.25" customHeight="1" x14ac:dyDescent="0.3"/>
    <row r="662" ht="14.25" customHeight="1" x14ac:dyDescent="0.3"/>
    <row r="663" ht="14.25" customHeight="1" x14ac:dyDescent="0.3"/>
    <row r="664" ht="14.25" customHeight="1" x14ac:dyDescent="0.3"/>
    <row r="665" ht="14.25" customHeight="1" x14ac:dyDescent="0.3"/>
    <row r="666" ht="14.25" customHeight="1" x14ac:dyDescent="0.3"/>
    <row r="667" ht="14.25" customHeight="1" x14ac:dyDescent="0.3"/>
    <row r="668" ht="14.25" customHeight="1" x14ac:dyDescent="0.3"/>
    <row r="669" ht="14.25" customHeight="1" x14ac:dyDescent="0.3"/>
    <row r="670" ht="14.25" customHeight="1" x14ac:dyDescent="0.3"/>
    <row r="671" ht="14.25" customHeight="1" x14ac:dyDescent="0.3"/>
    <row r="672" ht="14.25" customHeight="1" x14ac:dyDescent="0.3"/>
    <row r="673" ht="14.25" customHeight="1" x14ac:dyDescent="0.3"/>
    <row r="674" ht="14.25" customHeight="1" x14ac:dyDescent="0.3"/>
    <row r="675" ht="14.25" customHeight="1" x14ac:dyDescent="0.3"/>
    <row r="676" ht="14.25" customHeight="1" x14ac:dyDescent="0.3"/>
    <row r="677" ht="14.25" customHeight="1" x14ac:dyDescent="0.3"/>
    <row r="678" ht="14.25" customHeight="1" x14ac:dyDescent="0.3"/>
    <row r="679" ht="14.25" customHeight="1" x14ac:dyDescent="0.3"/>
    <row r="680" ht="14.25" customHeight="1" x14ac:dyDescent="0.3"/>
    <row r="681" ht="14.25" customHeight="1" x14ac:dyDescent="0.3"/>
    <row r="682" ht="14.25" customHeight="1" x14ac:dyDescent="0.3"/>
    <row r="683" ht="14.25" customHeight="1" x14ac:dyDescent="0.3"/>
    <row r="684" ht="14.25" customHeight="1" x14ac:dyDescent="0.3"/>
    <row r="685" ht="14.25" customHeight="1" x14ac:dyDescent="0.3"/>
    <row r="686" ht="14.25" customHeight="1" x14ac:dyDescent="0.3"/>
    <row r="687" ht="14.25" customHeight="1" x14ac:dyDescent="0.3"/>
    <row r="688" ht="14.25" customHeight="1" x14ac:dyDescent="0.3"/>
    <row r="689" ht="14.25" customHeight="1" x14ac:dyDescent="0.3"/>
    <row r="690" ht="14.25" customHeight="1" x14ac:dyDescent="0.3"/>
    <row r="691" ht="14.25" customHeight="1" x14ac:dyDescent="0.3"/>
    <row r="692" ht="14.25" customHeight="1" x14ac:dyDescent="0.3"/>
    <row r="693" ht="14.25" customHeight="1" x14ac:dyDescent="0.3"/>
    <row r="694" ht="14.25" customHeight="1" x14ac:dyDescent="0.3"/>
    <row r="695" ht="14.25" customHeight="1" x14ac:dyDescent="0.3"/>
    <row r="696" ht="14.25" customHeight="1" x14ac:dyDescent="0.3"/>
    <row r="697" ht="14.25" customHeight="1" x14ac:dyDescent="0.3"/>
    <row r="698" ht="14.25" customHeight="1" x14ac:dyDescent="0.3"/>
    <row r="699" ht="14.25" customHeight="1" x14ac:dyDescent="0.3"/>
    <row r="700" ht="14.25" customHeight="1" x14ac:dyDescent="0.3"/>
    <row r="701" ht="14.25" customHeight="1" x14ac:dyDescent="0.3"/>
    <row r="702" ht="14.25" customHeight="1" x14ac:dyDescent="0.3"/>
    <row r="703" ht="14.25" customHeight="1" x14ac:dyDescent="0.3"/>
    <row r="704" ht="14.25" customHeight="1" x14ac:dyDescent="0.3"/>
    <row r="705" ht="14.25" customHeight="1" x14ac:dyDescent="0.3"/>
    <row r="706" ht="14.25" customHeight="1" x14ac:dyDescent="0.3"/>
    <row r="707" ht="14.25" customHeight="1" x14ac:dyDescent="0.3"/>
    <row r="708" ht="14.25" customHeight="1" x14ac:dyDescent="0.3"/>
    <row r="709" ht="14.25" customHeight="1" x14ac:dyDescent="0.3"/>
    <row r="710" ht="14.25" customHeight="1" x14ac:dyDescent="0.3"/>
    <row r="711" ht="14.25" customHeight="1" x14ac:dyDescent="0.3"/>
    <row r="712" ht="14.25" customHeight="1" x14ac:dyDescent="0.3"/>
    <row r="713" ht="14.25" customHeight="1" x14ac:dyDescent="0.3"/>
    <row r="714" ht="14.25" customHeight="1" x14ac:dyDescent="0.3"/>
    <row r="715" ht="14.25" customHeight="1" x14ac:dyDescent="0.3"/>
    <row r="716" ht="14.25" customHeight="1" x14ac:dyDescent="0.3"/>
    <row r="717" ht="14.25" customHeight="1" x14ac:dyDescent="0.3"/>
    <row r="718" ht="14.25" customHeight="1" x14ac:dyDescent="0.3"/>
    <row r="719" ht="14.25" customHeight="1" x14ac:dyDescent="0.3"/>
    <row r="720" ht="14.25" customHeight="1" x14ac:dyDescent="0.3"/>
    <row r="721" ht="14.25" customHeight="1" x14ac:dyDescent="0.3"/>
    <row r="722" ht="14.25" customHeight="1" x14ac:dyDescent="0.3"/>
    <row r="723" ht="14.25" customHeight="1" x14ac:dyDescent="0.3"/>
    <row r="724" ht="14.25" customHeight="1" x14ac:dyDescent="0.3"/>
    <row r="725" ht="14.25" customHeight="1" x14ac:dyDescent="0.3"/>
    <row r="726" ht="14.25" customHeight="1" x14ac:dyDescent="0.3"/>
    <row r="727" ht="14.25" customHeight="1" x14ac:dyDescent="0.3"/>
    <row r="728" ht="14.25" customHeight="1" x14ac:dyDescent="0.3"/>
    <row r="729" ht="14.25" customHeight="1" x14ac:dyDescent="0.3"/>
    <row r="730" ht="14.25" customHeight="1" x14ac:dyDescent="0.3"/>
    <row r="731" ht="14.25" customHeight="1" x14ac:dyDescent="0.3"/>
    <row r="732" ht="14.25" customHeight="1" x14ac:dyDescent="0.3"/>
    <row r="733" ht="14.25" customHeight="1" x14ac:dyDescent="0.3"/>
    <row r="734" ht="14.25" customHeight="1" x14ac:dyDescent="0.3"/>
    <row r="735" ht="14.25" customHeight="1" x14ac:dyDescent="0.3"/>
    <row r="736" ht="14.25" customHeight="1" x14ac:dyDescent="0.3"/>
    <row r="737" ht="14.25" customHeight="1" x14ac:dyDescent="0.3"/>
    <row r="738" ht="14.25" customHeight="1" x14ac:dyDescent="0.3"/>
    <row r="739" ht="14.25" customHeight="1" x14ac:dyDescent="0.3"/>
    <row r="740" ht="14.25" customHeight="1" x14ac:dyDescent="0.3"/>
    <row r="741" ht="14.25" customHeight="1" x14ac:dyDescent="0.3"/>
    <row r="742" ht="14.25" customHeight="1" x14ac:dyDescent="0.3"/>
    <row r="743" ht="14.25" customHeight="1" x14ac:dyDescent="0.3"/>
    <row r="744" ht="14.25" customHeight="1" x14ac:dyDescent="0.3"/>
    <row r="745" ht="14.25" customHeight="1" x14ac:dyDescent="0.3"/>
    <row r="746" ht="14.25" customHeight="1" x14ac:dyDescent="0.3"/>
    <row r="747" ht="14.25" customHeight="1" x14ac:dyDescent="0.3"/>
    <row r="748" ht="14.25" customHeight="1" x14ac:dyDescent="0.3"/>
    <row r="749" ht="14.25" customHeight="1" x14ac:dyDescent="0.3"/>
    <row r="750" ht="14.25" customHeight="1" x14ac:dyDescent="0.3"/>
    <row r="751" ht="14.25" customHeight="1" x14ac:dyDescent="0.3"/>
    <row r="752" ht="14.25" customHeight="1" x14ac:dyDescent="0.3"/>
    <row r="753" ht="14.25" customHeight="1" x14ac:dyDescent="0.3"/>
    <row r="754" ht="14.25" customHeight="1" x14ac:dyDescent="0.3"/>
    <row r="755" ht="14.25" customHeight="1" x14ac:dyDescent="0.3"/>
    <row r="756" ht="14.25" customHeight="1" x14ac:dyDescent="0.3"/>
    <row r="757" ht="14.25" customHeight="1" x14ac:dyDescent="0.3"/>
    <row r="758" ht="14.25" customHeight="1" x14ac:dyDescent="0.3"/>
    <row r="759" ht="14.25" customHeight="1" x14ac:dyDescent="0.3"/>
    <row r="760" ht="14.25" customHeight="1" x14ac:dyDescent="0.3"/>
    <row r="761" ht="14.25" customHeight="1" x14ac:dyDescent="0.3"/>
    <row r="762" ht="14.25" customHeight="1" x14ac:dyDescent="0.3"/>
    <row r="763" ht="14.25" customHeight="1" x14ac:dyDescent="0.3"/>
    <row r="764" ht="14.25" customHeight="1" x14ac:dyDescent="0.3"/>
    <row r="765" ht="14.25" customHeight="1" x14ac:dyDescent="0.3"/>
    <row r="766" ht="14.25" customHeight="1" x14ac:dyDescent="0.3"/>
    <row r="767" ht="14.25" customHeight="1" x14ac:dyDescent="0.3"/>
    <row r="768" ht="14.25" customHeight="1" x14ac:dyDescent="0.3"/>
    <row r="769" ht="14.25" customHeight="1" x14ac:dyDescent="0.3"/>
    <row r="770" ht="14.25" customHeight="1" x14ac:dyDescent="0.3"/>
    <row r="771" ht="14.25" customHeight="1" x14ac:dyDescent="0.3"/>
    <row r="772" ht="14.25" customHeight="1" x14ac:dyDescent="0.3"/>
    <row r="773" ht="14.25" customHeight="1" x14ac:dyDescent="0.3"/>
    <row r="774" ht="14.25" customHeight="1" x14ac:dyDescent="0.3"/>
    <row r="775" ht="14.25" customHeight="1" x14ac:dyDescent="0.3"/>
    <row r="776" ht="14.25" customHeight="1" x14ac:dyDescent="0.3"/>
    <row r="777" ht="14.25" customHeight="1" x14ac:dyDescent="0.3"/>
    <row r="778" ht="14.25" customHeight="1" x14ac:dyDescent="0.3"/>
    <row r="779" ht="14.25" customHeight="1" x14ac:dyDescent="0.3"/>
    <row r="780" ht="14.25" customHeight="1" x14ac:dyDescent="0.3"/>
    <row r="781" ht="14.25" customHeight="1" x14ac:dyDescent="0.3"/>
    <row r="782" ht="14.25" customHeight="1" x14ac:dyDescent="0.3"/>
    <row r="783" ht="14.25" customHeight="1" x14ac:dyDescent="0.3"/>
    <row r="784" ht="14.25" customHeight="1" x14ac:dyDescent="0.3"/>
    <row r="785" ht="14.25" customHeight="1" x14ac:dyDescent="0.3"/>
    <row r="786" ht="14.25" customHeight="1" x14ac:dyDescent="0.3"/>
    <row r="787" ht="14.25" customHeight="1" x14ac:dyDescent="0.3"/>
    <row r="788" ht="14.25" customHeight="1" x14ac:dyDescent="0.3"/>
    <row r="789" ht="14.25" customHeight="1" x14ac:dyDescent="0.3"/>
    <row r="790" ht="14.25" customHeight="1" x14ac:dyDescent="0.3"/>
    <row r="791" ht="14.25" customHeight="1" x14ac:dyDescent="0.3"/>
    <row r="792" ht="14.25" customHeight="1" x14ac:dyDescent="0.3"/>
    <row r="793" ht="14.25" customHeight="1" x14ac:dyDescent="0.3"/>
    <row r="794" ht="14.25" customHeight="1" x14ac:dyDescent="0.3"/>
    <row r="795" ht="14.25" customHeight="1" x14ac:dyDescent="0.3"/>
    <row r="796" ht="14.25" customHeight="1" x14ac:dyDescent="0.3"/>
    <row r="797" ht="14.25" customHeight="1" x14ac:dyDescent="0.3"/>
    <row r="798" ht="14.25" customHeight="1" x14ac:dyDescent="0.3"/>
    <row r="799" ht="14.25" customHeight="1" x14ac:dyDescent="0.3"/>
    <row r="800" ht="14.25" customHeight="1" x14ac:dyDescent="0.3"/>
    <row r="801" ht="14.25" customHeight="1" x14ac:dyDescent="0.3"/>
    <row r="802" ht="14.25" customHeight="1" x14ac:dyDescent="0.3"/>
    <row r="803" ht="14.25" customHeight="1" x14ac:dyDescent="0.3"/>
    <row r="804" ht="14.25" customHeight="1" x14ac:dyDescent="0.3"/>
    <row r="805" ht="14.25" customHeight="1" x14ac:dyDescent="0.3"/>
    <row r="806" ht="14.25" customHeight="1" x14ac:dyDescent="0.3"/>
    <row r="807" ht="14.25" customHeight="1" x14ac:dyDescent="0.3"/>
    <row r="808" ht="14.25" customHeight="1" x14ac:dyDescent="0.3"/>
    <row r="809" ht="14.25" customHeight="1" x14ac:dyDescent="0.3"/>
    <row r="810" ht="14.25" customHeight="1" x14ac:dyDescent="0.3"/>
    <row r="811" ht="14.25" customHeight="1" x14ac:dyDescent="0.3"/>
    <row r="812" ht="14.25" customHeight="1" x14ac:dyDescent="0.3"/>
    <row r="813" ht="14.25" customHeight="1" x14ac:dyDescent="0.3"/>
    <row r="814" ht="14.25" customHeight="1" x14ac:dyDescent="0.3"/>
    <row r="815" ht="14.25" customHeight="1" x14ac:dyDescent="0.3"/>
    <row r="816" ht="14.25" customHeight="1" x14ac:dyDescent="0.3"/>
    <row r="817" ht="14.25" customHeight="1" x14ac:dyDescent="0.3"/>
    <row r="818" ht="14.25" customHeight="1" x14ac:dyDescent="0.3"/>
    <row r="819" ht="14.25" customHeight="1" x14ac:dyDescent="0.3"/>
    <row r="820" ht="14.25" customHeight="1" x14ac:dyDescent="0.3"/>
    <row r="821" ht="14.25" customHeight="1" x14ac:dyDescent="0.3"/>
    <row r="822" ht="14.25" customHeight="1" x14ac:dyDescent="0.3"/>
    <row r="823" ht="14.25" customHeight="1" x14ac:dyDescent="0.3"/>
    <row r="824" ht="14.25" customHeight="1" x14ac:dyDescent="0.3"/>
    <row r="825" ht="14.25" customHeight="1" x14ac:dyDescent="0.3"/>
    <row r="826" ht="14.25" customHeight="1" x14ac:dyDescent="0.3"/>
    <row r="827" ht="14.25" customHeight="1" x14ac:dyDescent="0.3"/>
    <row r="828" ht="14.25" customHeight="1" x14ac:dyDescent="0.3"/>
    <row r="829" ht="14.25" customHeight="1" x14ac:dyDescent="0.3"/>
    <row r="830" ht="14.25" customHeight="1" x14ac:dyDescent="0.3"/>
    <row r="831" ht="14.25" customHeight="1" x14ac:dyDescent="0.3"/>
    <row r="832" ht="14.25" customHeight="1" x14ac:dyDescent="0.3"/>
    <row r="833" ht="14.25" customHeight="1" x14ac:dyDescent="0.3"/>
    <row r="834" ht="14.25" customHeight="1" x14ac:dyDescent="0.3"/>
    <row r="835" ht="14.25" customHeight="1" x14ac:dyDescent="0.3"/>
    <row r="836" ht="14.25" customHeight="1" x14ac:dyDescent="0.3"/>
    <row r="837" ht="14.25" customHeight="1" x14ac:dyDescent="0.3"/>
    <row r="838" ht="14.25" customHeight="1" x14ac:dyDescent="0.3"/>
    <row r="839" ht="14.25" customHeight="1" x14ac:dyDescent="0.3"/>
    <row r="840" ht="14.25" customHeight="1" x14ac:dyDescent="0.3"/>
    <row r="841" ht="14.25" customHeight="1" x14ac:dyDescent="0.3"/>
    <row r="842" ht="14.25" customHeight="1" x14ac:dyDescent="0.3"/>
    <row r="843" ht="14.25" customHeight="1" x14ac:dyDescent="0.3"/>
    <row r="844" ht="14.25" customHeight="1" x14ac:dyDescent="0.3"/>
    <row r="845" ht="14.25" customHeight="1" x14ac:dyDescent="0.3"/>
    <row r="846" ht="14.25" customHeight="1" x14ac:dyDescent="0.3"/>
    <row r="847" ht="14.25" customHeight="1" x14ac:dyDescent="0.3"/>
    <row r="848" ht="14.25" customHeight="1" x14ac:dyDescent="0.3"/>
    <row r="849" ht="14.25" customHeight="1" x14ac:dyDescent="0.3"/>
    <row r="850" ht="14.25" customHeight="1" x14ac:dyDescent="0.3"/>
    <row r="851" ht="14.25" customHeight="1" x14ac:dyDescent="0.3"/>
    <row r="852" ht="14.25" customHeight="1" x14ac:dyDescent="0.3"/>
    <row r="853" ht="14.25" customHeight="1" x14ac:dyDescent="0.3"/>
    <row r="854" ht="14.25" customHeight="1" x14ac:dyDescent="0.3"/>
    <row r="855" ht="14.25" customHeight="1" x14ac:dyDescent="0.3"/>
    <row r="856" ht="14.25" customHeight="1" x14ac:dyDescent="0.3"/>
    <row r="857" ht="14.25" customHeight="1" x14ac:dyDescent="0.3"/>
    <row r="858" ht="14.25" customHeight="1" x14ac:dyDescent="0.3"/>
    <row r="859" ht="14.25" customHeight="1" x14ac:dyDescent="0.3"/>
    <row r="860" ht="14.25" customHeight="1" x14ac:dyDescent="0.3"/>
    <row r="861" ht="14.25" customHeight="1" x14ac:dyDescent="0.3"/>
    <row r="862" ht="14.25" customHeight="1" x14ac:dyDescent="0.3"/>
    <row r="863" ht="14.25" customHeight="1" x14ac:dyDescent="0.3"/>
    <row r="864" ht="14.25" customHeight="1" x14ac:dyDescent="0.3"/>
    <row r="865" ht="14.25" customHeight="1" x14ac:dyDescent="0.3"/>
    <row r="866" ht="14.25" customHeight="1" x14ac:dyDescent="0.3"/>
    <row r="867" ht="14.25" customHeight="1" x14ac:dyDescent="0.3"/>
    <row r="868" ht="14.25" customHeight="1" x14ac:dyDescent="0.3"/>
    <row r="869" ht="14.25" customHeight="1" x14ac:dyDescent="0.3"/>
    <row r="870" ht="14.25" customHeight="1" x14ac:dyDescent="0.3"/>
    <row r="871" ht="14.25" customHeight="1" x14ac:dyDescent="0.3"/>
    <row r="872" ht="14.25" customHeight="1" x14ac:dyDescent="0.3"/>
    <row r="873" ht="14.25" customHeight="1" x14ac:dyDescent="0.3"/>
    <row r="874" ht="14.25" customHeight="1" x14ac:dyDescent="0.3"/>
    <row r="875" ht="14.25" customHeight="1" x14ac:dyDescent="0.3"/>
    <row r="876" ht="14.25" customHeight="1" x14ac:dyDescent="0.3"/>
    <row r="877" ht="14.25" customHeight="1" x14ac:dyDescent="0.3"/>
    <row r="878" ht="14.25" customHeight="1" x14ac:dyDescent="0.3"/>
    <row r="879" ht="14.25" customHeight="1" x14ac:dyDescent="0.3"/>
    <row r="880" ht="14.25" customHeight="1" x14ac:dyDescent="0.3"/>
    <row r="881" ht="14.25" customHeight="1" x14ac:dyDescent="0.3"/>
    <row r="882" ht="14.25" customHeight="1" x14ac:dyDescent="0.3"/>
    <row r="883" ht="14.25" customHeight="1" x14ac:dyDescent="0.3"/>
    <row r="884" ht="14.25" customHeight="1" x14ac:dyDescent="0.3"/>
    <row r="885" ht="14.25" customHeight="1" x14ac:dyDescent="0.3"/>
    <row r="886" ht="14.25" customHeight="1" x14ac:dyDescent="0.3"/>
    <row r="887" ht="14.25" customHeight="1" x14ac:dyDescent="0.3"/>
    <row r="888" ht="14.25" customHeight="1" x14ac:dyDescent="0.3"/>
    <row r="889" ht="14.25" customHeight="1" x14ac:dyDescent="0.3"/>
    <row r="890" ht="14.25" customHeight="1" x14ac:dyDescent="0.3"/>
    <row r="891" ht="14.25" customHeight="1" x14ac:dyDescent="0.3"/>
    <row r="892" ht="14.25" customHeight="1" x14ac:dyDescent="0.3"/>
    <row r="893" ht="14.25" customHeight="1" x14ac:dyDescent="0.3"/>
    <row r="894" ht="14.25" customHeight="1" x14ac:dyDescent="0.3"/>
    <row r="895" ht="14.25" customHeight="1" x14ac:dyDescent="0.3"/>
    <row r="896" ht="14.25" customHeight="1" x14ac:dyDescent="0.3"/>
    <row r="897" ht="14.25" customHeight="1" x14ac:dyDescent="0.3"/>
    <row r="898" ht="14.25" customHeight="1" x14ac:dyDescent="0.3"/>
    <row r="899" ht="14.25" customHeight="1" x14ac:dyDescent="0.3"/>
    <row r="900" ht="14.25" customHeight="1" x14ac:dyDescent="0.3"/>
    <row r="901" ht="14.25" customHeight="1" x14ac:dyDescent="0.3"/>
    <row r="902" ht="14.25" customHeight="1" x14ac:dyDescent="0.3"/>
    <row r="903" ht="14.25" customHeight="1" x14ac:dyDescent="0.3"/>
    <row r="904" ht="14.25" customHeight="1" x14ac:dyDescent="0.3"/>
    <row r="905" ht="14.25" customHeight="1" x14ac:dyDescent="0.3"/>
    <row r="906" ht="14.25" customHeight="1" x14ac:dyDescent="0.3"/>
    <row r="907" ht="14.25" customHeight="1" x14ac:dyDescent="0.3"/>
    <row r="908" ht="14.25" customHeight="1" x14ac:dyDescent="0.3"/>
    <row r="909" ht="14.25" customHeight="1" x14ac:dyDescent="0.3"/>
    <row r="910" ht="14.25" customHeight="1" x14ac:dyDescent="0.3"/>
    <row r="911" ht="14.25" customHeight="1" x14ac:dyDescent="0.3"/>
    <row r="912" ht="14.25" customHeight="1" x14ac:dyDescent="0.3"/>
    <row r="913" ht="14.25" customHeight="1" x14ac:dyDescent="0.3"/>
    <row r="914" ht="14.25" customHeight="1" x14ac:dyDescent="0.3"/>
    <row r="915" ht="14.25" customHeight="1" x14ac:dyDescent="0.3"/>
    <row r="916" ht="14.25" customHeight="1" x14ac:dyDescent="0.3"/>
    <row r="917" ht="14.25" customHeight="1" x14ac:dyDescent="0.3"/>
    <row r="918" ht="14.25" customHeight="1" x14ac:dyDescent="0.3"/>
    <row r="919" ht="14.25" customHeight="1" x14ac:dyDescent="0.3"/>
    <row r="920" ht="14.25" customHeight="1" x14ac:dyDescent="0.3"/>
    <row r="921" ht="14.25" customHeight="1" x14ac:dyDescent="0.3"/>
    <row r="922" ht="14.25" customHeight="1" x14ac:dyDescent="0.3"/>
    <row r="923" ht="14.25" customHeight="1" x14ac:dyDescent="0.3"/>
    <row r="924" ht="14.25" customHeight="1" x14ac:dyDescent="0.3"/>
    <row r="925" ht="14.25" customHeight="1" x14ac:dyDescent="0.3"/>
    <row r="926" ht="14.25" customHeight="1" x14ac:dyDescent="0.3"/>
    <row r="927" ht="14.25" customHeight="1" x14ac:dyDescent="0.3"/>
    <row r="928" ht="14.25" customHeight="1" x14ac:dyDescent="0.3"/>
    <row r="929" ht="14.25" customHeight="1" x14ac:dyDescent="0.3"/>
    <row r="930" ht="14.25" customHeight="1" x14ac:dyDescent="0.3"/>
    <row r="931" ht="14.25" customHeight="1" x14ac:dyDescent="0.3"/>
    <row r="932" ht="14.25" customHeight="1" x14ac:dyDescent="0.3"/>
    <row r="933" ht="14.25" customHeight="1" x14ac:dyDescent="0.3"/>
    <row r="934" ht="14.25" customHeight="1" x14ac:dyDescent="0.3"/>
    <row r="935" ht="14.25" customHeight="1" x14ac:dyDescent="0.3"/>
    <row r="936" ht="14.25" customHeight="1" x14ac:dyDescent="0.3"/>
    <row r="937" ht="14.25" customHeight="1" x14ac:dyDescent="0.3"/>
    <row r="938" ht="14.25" customHeight="1" x14ac:dyDescent="0.3"/>
    <row r="939" ht="14.25" customHeight="1" x14ac:dyDescent="0.3"/>
    <row r="940" ht="14.25" customHeight="1" x14ac:dyDescent="0.3"/>
    <row r="941" ht="14.25" customHeight="1" x14ac:dyDescent="0.3"/>
    <row r="942" ht="14.25" customHeight="1" x14ac:dyDescent="0.3"/>
    <row r="943" ht="14.25" customHeight="1" x14ac:dyDescent="0.3"/>
    <row r="944" ht="14.25" customHeight="1" x14ac:dyDescent="0.3"/>
    <row r="945" ht="14.25" customHeight="1" x14ac:dyDescent="0.3"/>
    <row r="946" ht="14.25" customHeight="1" x14ac:dyDescent="0.3"/>
    <row r="947" ht="14.25" customHeight="1" x14ac:dyDescent="0.3"/>
    <row r="948" ht="14.25" customHeight="1" x14ac:dyDescent="0.3"/>
    <row r="949" ht="14.25" customHeight="1" x14ac:dyDescent="0.3"/>
    <row r="950" ht="14.25" customHeight="1" x14ac:dyDescent="0.3"/>
    <row r="951" ht="14.25" customHeight="1" x14ac:dyDescent="0.3"/>
    <row r="952" ht="14.25" customHeight="1" x14ac:dyDescent="0.3"/>
    <row r="953" ht="14.25" customHeight="1" x14ac:dyDescent="0.3"/>
    <row r="954" ht="14.25" customHeight="1" x14ac:dyDescent="0.3"/>
    <row r="955" ht="14.25" customHeight="1" x14ac:dyDescent="0.3"/>
    <row r="956" ht="14.25" customHeight="1" x14ac:dyDescent="0.3"/>
    <row r="957" ht="14.25" customHeight="1" x14ac:dyDescent="0.3"/>
    <row r="958" ht="14.25" customHeight="1" x14ac:dyDescent="0.3"/>
    <row r="959" ht="14.25" customHeight="1" x14ac:dyDescent="0.3"/>
    <row r="960" ht="14.25" customHeight="1" x14ac:dyDescent="0.3"/>
    <row r="961" ht="14.25" customHeight="1" x14ac:dyDescent="0.3"/>
    <row r="962" ht="14.25" customHeight="1" x14ac:dyDescent="0.3"/>
    <row r="963" ht="14.25" customHeight="1" x14ac:dyDescent="0.3"/>
    <row r="964" ht="14.25" customHeight="1" x14ac:dyDescent="0.3"/>
    <row r="965" ht="14.25" customHeight="1" x14ac:dyDescent="0.3"/>
    <row r="966" ht="14.25" customHeight="1" x14ac:dyDescent="0.3"/>
    <row r="967" ht="14.25" customHeight="1" x14ac:dyDescent="0.3"/>
    <row r="968" ht="14.25" customHeight="1" x14ac:dyDescent="0.3"/>
    <row r="969" ht="14.25" customHeight="1" x14ac:dyDescent="0.3"/>
    <row r="970" ht="14.25" customHeight="1" x14ac:dyDescent="0.3"/>
    <row r="971" ht="14.25" customHeight="1" x14ac:dyDescent="0.3"/>
    <row r="972" ht="14.25" customHeight="1" x14ac:dyDescent="0.3"/>
    <row r="973" ht="14.25" customHeight="1" x14ac:dyDescent="0.3"/>
    <row r="974" ht="14.25" customHeight="1" x14ac:dyDescent="0.3"/>
    <row r="975" ht="14.25" customHeight="1" x14ac:dyDescent="0.3"/>
    <row r="976" ht="14.25" customHeight="1" x14ac:dyDescent="0.3"/>
    <row r="977" ht="14.25" customHeight="1" x14ac:dyDescent="0.3"/>
    <row r="978" ht="14.25" customHeight="1" x14ac:dyDescent="0.3"/>
    <row r="979" ht="14.25" customHeight="1" x14ac:dyDescent="0.3"/>
    <row r="980" ht="14.25" customHeight="1" x14ac:dyDescent="0.3"/>
    <row r="981" ht="14.25" customHeight="1" x14ac:dyDescent="0.3"/>
    <row r="982" ht="14.25" customHeight="1" x14ac:dyDescent="0.3"/>
    <row r="983" ht="14.25" customHeight="1" x14ac:dyDescent="0.3"/>
    <row r="984" ht="14.25" customHeight="1" x14ac:dyDescent="0.3"/>
    <row r="985" ht="14.25" customHeight="1" x14ac:dyDescent="0.3"/>
    <row r="986" ht="14.25" customHeight="1" x14ac:dyDescent="0.3"/>
    <row r="987" ht="14.25" customHeight="1" x14ac:dyDescent="0.3"/>
    <row r="988" ht="14.25" customHeight="1" x14ac:dyDescent="0.3"/>
    <row r="989" ht="14.25" customHeight="1" x14ac:dyDescent="0.3"/>
    <row r="990" ht="14.25" customHeight="1" x14ac:dyDescent="0.3"/>
    <row r="991" ht="14.25" customHeight="1" x14ac:dyDescent="0.3"/>
    <row r="992" ht="14.25" customHeight="1" x14ac:dyDescent="0.3"/>
    <row r="993" ht="14.25" customHeight="1" x14ac:dyDescent="0.3"/>
    <row r="994" ht="14.25" customHeight="1" x14ac:dyDescent="0.3"/>
    <row r="995" ht="14.25" customHeight="1" x14ac:dyDescent="0.3"/>
    <row r="996" ht="14.25" customHeight="1" x14ac:dyDescent="0.3"/>
    <row r="997" ht="14.25" customHeight="1" x14ac:dyDescent="0.3"/>
    <row r="998" ht="14.25" customHeight="1" x14ac:dyDescent="0.3"/>
    <row r="999" ht="14.25" customHeight="1" x14ac:dyDescent="0.3"/>
    <row r="1000" ht="14.25" customHeight="1" x14ac:dyDescent="0.3"/>
  </sheetData>
  <pageMargins left="0.7" right="0.7" top="0.75" bottom="0.75" header="0" footer="0"/>
  <pageSetup orientation="landscape"/>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1">
    <tabColor rgb="FFFF0000"/>
  </sheetPr>
  <dimension ref="A1:CX1000"/>
  <sheetViews>
    <sheetView topLeftCell="A108" workbookViewId="0">
      <selection activeCell="E111" sqref="E111"/>
    </sheetView>
  </sheetViews>
  <sheetFormatPr baseColWidth="10" defaultColWidth="14.44140625" defaultRowHeight="15" customHeight="1" x14ac:dyDescent="0.3"/>
  <cols>
    <col min="1" max="102" width="8.6640625" customWidth="1"/>
  </cols>
  <sheetData>
    <row r="1" spans="1:102" ht="14.25" customHeight="1" x14ac:dyDescent="0.3">
      <c r="A1" s="45" t="s">
        <v>514</v>
      </c>
      <c r="B1" s="45">
        <v>0</v>
      </c>
      <c r="C1" s="45">
        <v>1</v>
      </c>
      <c r="D1" s="45">
        <v>2</v>
      </c>
      <c r="E1" s="45">
        <v>3</v>
      </c>
      <c r="F1" s="45">
        <v>4</v>
      </c>
      <c r="G1" s="45">
        <v>5</v>
      </c>
      <c r="H1" s="45">
        <v>6</v>
      </c>
      <c r="I1" s="45">
        <v>7</v>
      </c>
      <c r="J1" s="45">
        <v>8</v>
      </c>
      <c r="K1" s="45">
        <v>9</v>
      </c>
      <c r="L1" s="45">
        <v>10</v>
      </c>
      <c r="M1" s="45">
        <v>11</v>
      </c>
      <c r="N1" s="45">
        <v>12</v>
      </c>
      <c r="O1" s="45">
        <v>13</v>
      </c>
      <c r="P1" s="45">
        <v>14</v>
      </c>
      <c r="Q1" s="45">
        <v>15</v>
      </c>
      <c r="R1" s="45">
        <v>16</v>
      </c>
      <c r="S1" s="45">
        <v>17</v>
      </c>
      <c r="T1" s="45">
        <v>18</v>
      </c>
      <c r="U1" s="45">
        <v>19</v>
      </c>
      <c r="V1" s="45">
        <v>20</v>
      </c>
      <c r="W1" s="45">
        <v>21</v>
      </c>
      <c r="X1" s="45">
        <v>22</v>
      </c>
      <c r="Y1" s="45">
        <v>23</v>
      </c>
      <c r="Z1" s="45">
        <v>24</v>
      </c>
      <c r="AA1" s="45">
        <v>25</v>
      </c>
      <c r="AB1" s="45">
        <v>26</v>
      </c>
      <c r="AC1" s="45">
        <v>27</v>
      </c>
      <c r="AD1" s="45">
        <v>28</v>
      </c>
      <c r="AE1" s="45">
        <v>29</v>
      </c>
      <c r="AF1" s="45">
        <v>30</v>
      </c>
      <c r="AG1" s="45">
        <v>31</v>
      </c>
      <c r="AH1" s="45">
        <v>32</v>
      </c>
      <c r="AI1" s="45">
        <v>33</v>
      </c>
      <c r="AJ1" s="45">
        <v>34</v>
      </c>
      <c r="AK1" s="45">
        <v>35</v>
      </c>
      <c r="AL1" s="45">
        <v>36</v>
      </c>
      <c r="AM1" s="45">
        <v>37</v>
      </c>
      <c r="AN1" s="45">
        <v>38</v>
      </c>
      <c r="AO1" s="45">
        <v>39</v>
      </c>
      <c r="AP1" s="45">
        <v>40</v>
      </c>
      <c r="AQ1" s="45">
        <v>41</v>
      </c>
      <c r="AR1" s="45">
        <v>42</v>
      </c>
      <c r="AS1" s="45">
        <v>43</v>
      </c>
      <c r="AT1" s="45">
        <v>44</v>
      </c>
      <c r="AU1" s="45">
        <v>45</v>
      </c>
      <c r="AV1" s="45">
        <v>46</v>
      </c>
      <c r="AW1" s="45">
        <v>47</v>
      </c>
      <c r="AX1" s="45">
        <v>48</v>
      </c>
      <c r="AY1" s="45">
        <v>49</v>
      </c>
      <c r="AZ1" s="45">
        <v>50</v>
      </c>
      <c r="BA1" s="45">
        <v>51</v>
      </c>
      <c r="BB1" s="45">
        <v>52</v>
      </c>
      <c r="BC1" s="45">
        <v>53</v>
      </c>
      <c r="BD1" s="45">
        <v>54</v>
      </c>
      <c r="BE1" s="45">
        <v>55</v>
      </c>
      <c r="BF1" s="45">
        <v>56</v>
      </c>
      <c r="BG1" s="45">
        <v>57</v>
      </c>
      <c r="BH1" s="45">
        <v>58</v>
      </c>
      <c r="BI1" s="45">
        <v>59</v>
      </c>
      <c r="BJ1" s="45">
        <v>60</v>
      </c>
      <c r="BK1" s="45">
        <v>61</v>
      </c>
      <c r="BL1" s="45">
        <v>62</v>
      </c>
      <c r="BM1" s="45">
        <v>63</v>
      </c>
      <c r="BN1" s="45">
        <v>64</v>
      </c>
      <c r="BO1" s="45">
        <v>65</v>
      </c>
      <c r="BP1" s="45">
        <v>66</v>
      </c>
      <c r="BQ1" s="45">
        <v>67</v>
      </c>
      <c r="BR1" s="45">
        <v>68</v>
      </c>
      <c r="BS1" s="45">
        <v>69</v>
      </c>
      <c r="BT1" s="45">
        <v>70</v>
      </c>
      <c r="BU1" s="45">
        <v>71</v>
      </c>
      <c r="BV1" s="45">
        <v>72</v>
      </c>
      <c r="BW1" s="45">
        <v>73</v>
      </c>
      <c r="BX1" s="45">
        <v>74</v>
      </c>
      <c r="BY1" s="45">
        <v>75</v>
      </c>
      <c r="BZ1" s="45">
        <v>76</v>
      </c>
      <c r="CA1" s="45">
        <v>77</v>
      </c>
      <c r="CB1" s="45">
        <v>78</v>
      </c>
      <c r="CC1" s="45">
        <v>79</v>
      </c>
      <c r="CD1" s="45">
        <v>80</v>
      </c>
      <c r="CE1" s="45">
        <v>81</v>
      </c>
      <c r="CF1" s="45">
        <v>82</v>
      </c>
      <c r="CG1" s="45">
        <v>83</v>
      </c>
      <c r="CH1" s="45">
        <v>84</v>
      </c>
      <c r="CI1" s="45">
        <v>85</v>
      </c>
      <c r="CJ1" s="45">
        <v>86</v>
      </c>
      <c r="CK1" s="45">
        <v>87</v>
      </c>
      <c r="CL1" s="45">
        <v>88</v>
      </c>
      <c r="CM1" s="45">
        <v>89</v>
      </c>
      <c r="CN1" s="45">
        <v>90</v>
      </c>
      <c r="CO1" s="45">
        <v>91</v>
      </c>
      <c r="CP1" s="45">
        <v>92</v>
      </c>
      <c r="CQ1" s="45">
        <v>93</v>
      </c>
      <c r="CR1" s="45">
        <v>94</v>
      </c>
      <c r="CS1" s="45">
        <v>95</v>
      </c>
      <c r="CT1" s="45">
        <v>96</v>
      </c>
      <c r="CU1" s="45">
        <v>97</v>
      </c>
      <c r="CV1" s="45">
        <v>98</v>
      </c>
      <c r="CW1" s="45">
        <v>99</v>
      </c>
      <c r="CX1" s="45">
        <v>100</v>
      </c>
    </row>
    <row r="2" spans="1:102" ht="14.25" customHeight="1" x14ac:dyDescent="0.3">
      <c r="A2" s="45" t="s">
        <v>103</v>
      </c>
      <c r="B2" s="45">
        <v>0</v>
      </c>
      <c r="C2" s="45">
        <v>0</v>
      </c>
      <c r="D2" s="45">
        <v>0</v>
      </c>
      <c r="E2" s="45">
        <v>0</v>
      </c>
      <c r="F2" s="45">
        <v>0</v>
      </c>
      <c r="G2" s="45">
        <v>0</v>
      </c>
      <c r="H2" s="45">
        <v>0</v>
      </c>
      <c r="I2" s="45">
        <v>0</v>
      </c>
      <c r="J2" s="45">
        <v>0</v>
      </c>
      <c r="K2" s="45">
        <v>0</v>
      </c>
      <c r="L2" s="45">
        <v>0</v>
      </c>
      <c r="M2" s="45">
        <v>0</v>
      </c>
      <c r="N2" s="45">
        <v>0</v>
      </c>
      <c r="O2" s="45">
        <v>0</v>
      </c>
      <c r="P2" s="45">
        <v>0</v>
      </c>
      <c r="Q2" s="45">
        <v>4.6E-5</v>
      </c>
      <c r="R2" s="45">
        <v>4.6E-5</v>
      </c>
      <c r="S2" s="45">
        <v>4.6E-5</v>
      </c>
      <c r="T2" s="45">
        <v>4.6E-5</v>
      </c>
      <c r="U2" s="45">
        <v>4.6E-5</v>
      </c>
      <c r="V2" s="45">
        <v>4.6E-5</v>
      </c>
      <c r="W2" s="45">
        <v>4.6E-5</v>
      </c>
      <c r="X2" s="45">
        <v>4.6E-5</v>
      </c>
      <c r="Y2" s="45">
        <v>4.6E-5</v>
      </c>
      <c r="Z2" s="45">
        <v>4.6E-5</v>
      </c>
      <c r="AA2" s="45">
        <v>4.6E-5</v>
      </c>
      <c r="AB2" s="45">
        <v>4.6E-5</v>
      </c>
      <c r="AC2" s="45">
        <v>4.6E-5</v>
      </c>
      <c r="AD2" s="45">
        <v>4.6E-5</v>
      </c>
      <c r="AE2" s="45">
        <v>4.6E-5</v>
      </c>
      <c r="AF2" s="45">
        <v>4.6E-5</v>
      </c>
      <c r="AG2" s="45">
        <v>4.6E-5</v>
      </c>
      <c r="AH2" s="45">
        <v>4.6E-5</v>
      </c>
      <c r="AI2" s="45">
        <v>4.6E-5</v>
      </c>
      <c r="AJ2" s="45">
        <v>4.6E-5</v>
      </c>
      <c r="AK2" s="45">
        <v>4.6E-5</v>
      </c>
      <c r="AL2" s="45">
        <v>4.6E-5</v>
      </c>
      <c r="AM2" s="45">
        <v>4.6E-5</v>
      </c>
      <c r="AN2" s="45">
        <v>4.6E-5</v>
      </c>
      <c r="AO2" s="45">
        <v>4.6E-5</v>
      </c>
      <c r="AP2" s="45">
        <v>2.1900000000000001E-4</v>
      </c>
      <c r="AQ2" s="45">
        <v>2.1900000000000001E-4</v>
      </c>
      <c r="AR2" s="45">
        <v>2.1900000000000001E-4</v>
      </c>
      <c r="AS2" s="45">
        <v>2.1900000000000001E-4</v>
      </c>
      <c r="AT2" s="45">
        <v>2.1900000000000001E-4</v>
      </c>
      <c r="AU2" s="45">
        <v>2.7E-4</v>
      </c>
      <c r="AV2" s="45">
        <v>2.7E-4</v>
      </c>
      <c r="AW2" s="45">
        <v>2.7E-4</v>
      </c>
      <c r="AX2" s="45">
        <v>2.7E-4</v>
      </c>
      <c r="AY2" s="45">
        <v>2.7E-4</v>
      </c>
      <c r="AZ2" s="45">
        <v>2.92E-4</v>
      </c>
      <c r="BA2" s="45">
        <v>2.92E-4</v>
      </c>
      <c r="BB2" s="45">
        <v>2.92E-4</v>
      </c>
      <c r="BC2" s="45">
        <v>2.92E-4</v>
      </c>
      <c r="BD2" s="45">
        <v>2.92E-4</v>
      </c>
      <c r="BE2" s="45">
        <v>2.6800000000000001E-4</v>
      </c>
      <c r="BF2" s="45">
        <v>2.6800000000000001E-4</v>
      </c>
      <c r="BG2" s="45">
        <v>2.6800000000000001E-4</v>
      </c>
      <c r="BH2" s="45">
        <v>2.6800000000000001E-4</v>
      </c>
      <c r="BI2" s="45">
        <v>2.6800000000000001E-4</v>
      </c>
      <c r="BJ2" s="45">
        <v>2.04E-4</v>
      </c>
      <c r="BK2" s="45">
        <v>2.04E-4</v>
      </c>
      <c r="BL2" s="45">
        <v>2.04E-4</v>
      </c>
      <c r="BM2" s="45">
        <v>2.04E-4</v>
      </c>
      <c r="BN2" s="45">
        <v>2.04E-4</v>
      </c>
      <c r="BO2" s="45">
        <v>1.5300000000000001E-4</v>
      </c>
      <c r="BP2" s="45">
        <v>1.5300000000000001E-4</v>
      </c>
      <c r="BQ2" s="45">
        <v>1.5300000000000001E-4</v>
      </c>
      <c r="BR2" s="45">
        <v>1.5300000000000001E-4</v>
      </c>
      <c r="BS2" s="45">
        <v>1.5300000000000001E-4</v>
      </c>
      <c r="BT2" s="45">
        <v>1.16E-4</v>
      </c>
      <c r="BU2" s="45">
        <v>1.16E-4</v>
      </c>
      <c r="BV2" s="45">
        <v>1.16E-4</v>
      </c>
      <c r="BW2" s="45">
        <v>1.16E-4</v>
      </c>
      <c r="BX2" s="45">
        <v>1.16E-4</v>
      </c>
      <c r="BY2" s="45">
        <v>7.8999999999999996E-5</v>
      </c>
      <c r="BZ2" s="45">
        <v>7.8999999999999996E-5</v>
      </c>
      <c r="CA2" s="45">
        <v>7.8999999999999996E-5</v>
      </c>
      <c r="CB2" s="45">
        <v>7.8999999999999996E-5</v>
      </c>
      <c r="CC2" s="45">
        <v>7.8999999999999996E-5</v>
      </c>
      <c r="CD2" s="45">
        <v>7.8999999999999996E-5</v>
      </c>
      <c r="CE2" s="45">
        <v>7.8999999999999996E-5</v>
      </c>
      <c r="CF2" s="45">
        <v>7.8999999999999996E-5</v>
      </c>
      <c r="CG2" s="45">
        <v>7.8999999999999996E-5</v>
      </c>
      <c r="CH2" s="45">
        <v>7.8999999999999996E-5</v>
      </c>
      <c r="CI2" s="45">
        <v>7.8999999999999996E-5</v>
      </c>
      <c r="CJ2" s="45">
        <v>7.8999999999999996E-5</v>
      </c>
      <c r="CK2" s="45">
        <v>7.8999999999999996E-5</v>
      </c>
      <c r="CL2" s="45">
        <v>7.8999999999999996E-5</v>
      </c>
      <c r="CM2" s="45">
        <v>7.8999999999999996E-5</v>
      </c>
      <c r="CN2" s="45">
        <v>7.8999999999999996E-5</v>
      </c>
      <c r="CO2" s="45">
        <v>7.8999999999999996E-5</v>
      </c>
      <c r="CP2" s="45">
        <v>7.8999999999999996E-5</v>
      </c>
      <c r="CQ2" s="45">
        <v>7.8999999999999996E-5</v>
      </c>
      <c r="CR2" s="45">
        <v>7.8999999999999996E-5</v>
      </c>
      <c r="CS2" s="45">
        <v>7.8999999999999996E-5</v>
      </c>
      <c r="CT2" s="45">
        <v>7.8999999999999996E-5</v>
      </c>
      <c r="CU2" s="45">
        <v>7.8999999999999996E-5</v>
      </c>
      <c r="CV2" s="45">
        <v>7.8999999999999996E-5</v>
      </c>
      <c r="CW2" s="45">
        <v>7.8999999999999996E-5</v>
      </c>
      <c r="CX2" s="45">
        <v>7.8999999999999996E-5</v>
      </c>
    </row>
    <row r="3" spans="1:102" ht="14.25" customHeight="1" x14ac:dyDescent="0.3">
      <c r="A3" s="45" t="s">
        <v>110</v>
      </c>
      <c r="B3" s="45">
        <v>0</v>
      </c>
      <c r="C3" s="45">
        <v>0</v>
      </c>
      <c r="D3" s="45">
        <v>0</v>
      </c>
      <c r="E3" s="45">
        <v>0</v>
      </c>
      <c r="F3" s="45">
        <v>0</v>
      </c>
      <c r="G3" s="45">
        <v>0</v>
      </c>
      <c r="H3" s="45">
        <v>0</v>
      </c>
      <c r="I3" s="45">
        <v>0</v>
      </c>
      <c r="J3" s="45">
        <v>0</v>
      </c>
      <c r="K3" s="45">
        <v>0</v>
      </c>
      <c r="L3" s="45">
        <v>0</v>
      </c>
      <c r="M3" s="45">
        <v>0</v>
      </c>
      <c r="N3" s="45">
        <v>0</v>
      </c>
      <c r="O3" s="45">
        <v>0</v>
      </c>
      <c r="P3" s="45">
        <v>0</v>
      </c>
      <c r="Q3" s="45">
        <v>3.4999999999999997E-5</v>
      </c>
      <c r="R3" s="45">
        <v>3.4999999999999997E-5</v>
      </c>
      <c r="S3" s="45">
        <v>3.4999999999999997E-5</v>
      </c>
      <c r="T3" s="45">
        <v>3.4999999999999997E-5</v>
      </c>
      <c r="U3" s="45">
        <v>3.4999999999999997E-5</v>
      </c>
      <c r="V3" s="45">
        <v>3.4999999999999997E-5</v>
      </c>
      <c r="W3" s="45">
        <v>3.4999999999999997E-5</v>
      </c>
      <c r="X3" s="45">
        <v>3.4999999999999997E-5</v>
      </c>
      <c r="Y3" s="45">
        <v>3.4999999999999997E-5</v>
      </c>
      <c r="Z3" s="45">
        <v>3.4999999999999997E-5</v>
      </c>
      <c r="AA3" s="45">
        <v>3.4999999999999997E-5</v>
      </c>
      <c r="AB3" s="45">
        <v>3.4999999999999997E-5</v>
      </c>
      <c r="AC3" s="45">
        <v>3.4999999999999997E-5</v>
      </c>
      <c r="AD3" s="45">
        <v>3.4999999999999997E-5</v>
      </c>
      <c r="AE3" s="45">
        <v>3.4999999999999997E-5</v>
      </c>
      <c r="AF3" s="45">
        <v>3.4999999999999997E-5</v>
      </c>
      <c r="AG3" s="45">
        <v>3.4999999999999997E-5</v>
      </c>
      <c r="AH3" s="45">
        <v>3.4999999999999997E-5</v>
      </c>
      <c r="AI3" s="45">
        <v>3.4999999999999997E-5</v>
      </c>
      <c r="AJ3" s="45">
        <v>3.4999999999999997E-5</v>
      </c>
      <c r="AK3" s="45">
        <v>3.4999999999999997E-5</v>
      </c>
      <c r="AL3" s="45">
        <v>3.4999999999999997E-5</v>
      </c>
      <c r="AM3" s="45">
        <v>3.4999999999999997E-5</v>
      </c>
      <c r="AN3" s="45">
        <v>3.4999999999999997E-5</v>
      </c>
      <c r="AO3" s="45">
        <v>3.4999999999999997E-5</v>
      </c>
      <c r="AP3" s="45">
        <v>1.5300000000000001E-4</v>
      </c>
      <c r="AQ3" s="45">
        <v>1.5300000000000001E-4</v>
      </c>
      <c r="AR3" s="45">
        <v>1.5300000000000001E-4</v>
      </c>
      <c r="AS3" s="45">
        <v>1.5300000000000001E-4</v>
      </c>
      <c r="AT3" s="45">
        <v>1.5300000000000001E-4</v>
      </c>
      <c r="AU3" s="45">
        <v>9.7999999999999997E-5</v>
      </c>
      <c r="AV3" s="45">
        <v>9.7999999999999997E-5</v>
      </c>
      <c r="AW3" s="45">
        <v>9.7999999999999997E-5</v>
      </c>
      <c r="AX3" s="45">
        <v>9.7999999999999997E-5</v>
      </c>
      <c r="AY3" s="45">
        <v>9.7999999999999997E-5</v>
      </c>
      <c r="AZ3" s="45">
        <v>1.8000000000000001E-4</v>
      </c>
      <c r="BA3" s="45">
        <v>1.8000000000000001E-4</v>
      </c>
      <c r="BB3" s="45">
        <v>1.8000000000000001E-4</v>
      </c>
      <c r="BC3" s="45">
        <v>1.8000000000000001E-4</v>
      </c>
      <c r="BD3" s="45">
        <v>1.8000000000000001E-4</v>
      </c>
      <c r="BE3" s="45">
        <v>7.2000000000000002E-5</v>
      </c>
      <c r="BF3" s="45">
        <v>7.2000000000000002E-5</v>
      </c>
      <c r="BG3" s="45">
        <v>7.2000000000000002E-5</v>
      </c>
      <c r="BH3" s="45">
        <v>7.2000000000000002E-5</v>
      </c>
      <c r="BI3" s="45">
        <v>7.2000000000000002E-5</v>
      </c>
      <c r="BJ3" s="45">
        <v>8.5000000000000006E-5</v>
      </c>
      <c r="BK3" s="45">
        <v>8.5000000000000006E-5</v>
      </c>
      <c r="BL3" s="45">
        <v>8.5000000000000006E-5</v>
      </c>
      <c r="BM3" s="45">
        <v>8.5000000000000006E-5</v>
      </c>
      <c r="BN3" s="45">
        <v>8.5000000000000006E-5</v>
      </c>
      <c r="BO3" s="45">
        <v>1.08E-4</v>
      </c>
      <c r="BP3" s="45">
        <v>1.08E-4</v>
      </c>
      <c r="BQ3" s="45">
        <v>1.08E-4</v>
      </c>
      <c r="BR3" s="45">
        <v>1.08E-4</v>
      </c>
      <c r="BS3" s="45">
        <v>1.08E-4</v>
      </c>
      <c r="BT3" s="45">
        <v>1.2300000000000001E-4</v>
      </c>
      <c r="BU3" s="45">
        <v>1.2300000000000001E-4</v>
      </c>
      <c r="BV3" s="45">
        <v>1.2300000000000001E-4</v>
      </c>
      <c r="BW3" s="45">
        <v>1.2300000000000001E-4</v>
      </c>
      <c r="BX3" s="45">
        <v>1.2300000000000001E-4</v>
      </c>
      <c r="BY3" s="45">
        <v>2.9E-5</v>
      </c>
      <c r="BZ3" s="45">
        <v>2.9E-5</v>
      </c>
      <c r="CA3" s="45">
        <v>2.9E-5</v>
      </c>
      <c r="CB3" s="45">
        <v>2.9E-5</v>
      </c>
      <c r="CC3" s="45">
        <v>2.9E-5</v>
      </c>
      <c r="CD3" s="45">
        <v>2.9E-5</v>
      </c>
      <c r="CE3" s="45">
        <v>2.9E-5</v>
      </c>
      <c r="CF3" s="45">
        <v>2.9E-5</v>
      </c>
      <c r="CG3" s="45">
        <v>2.9E-5</v>
      </c>
      <c r="CH3" s="45">
        <v>2.9E-5</v>
      </c>
      <c r="CI3" s="45">
        <v>2.9E-5</v>
      </c>
      <c r="CJ3" s="45">
        <v>2.9E-5</v>
      </c>
      <c r="CK3" s="45">
        <v>2.9E-5</v>
      </c>
      <c r="CL3" s="45">
        <v>2.9E-5</v>
      </c>
      <c r="CM3" s="45">
        <v>2.9E-5</v>
      </c>
      <c r="CN3" s="45">
        <v>2.9E-5</v>
      </c>
      <c r="CO3" s="45">
        <v>2.9E-5</v>
      </c>
      <c r="CP3" s="45">
        <v>2.9E-5</v>
      </c>
      <c r="CQ3" s="45">
        <v>2.9E-5</v>
      </c>
      <c r="CR3" s="45">
        <v>2.9E-5</v>
      </c>
      <c r="CS3" s="45">
        <v>2.9E-5</v>
      </c>
      <c r="CT3" s="45">
        <v>2.9E-5</v>
      </c>
      <c r="CU3" s="45">
        <v>2.9E-5</v>
      </c>
      <c r="CV3" s="45">
        <v>2.9E-5</v>
      </c>
      <c r="CW3" s="45">
        <v>2.9E-5</v>
      </c>
      <c r="CX3" s="45">
        <v>2.9E-5</v>
      </c>
    </row>
    <row r="4" spans="1:102" ht="14.25" customHeight="1" x14ac:dyDescent="0.3">
      <c r="A4" s="45" t="s">
        <v>116</v>
      </c>
      <c r="B4" s="45">
        <v>0</v>
      </c>
      <c r="C4" s="45">
        <v>0</v>
      </c>
      <c r="D4" s="45">
        <v>0</v>
      </c>
      <c r="E4" s="45">
        <v>0</v>
      </c>
      <c r="F4" s="45">
        <v>0</v>
      </c>
      <c r="G4" s="45">
        <v>0</v>
      </c>
      <c r="H4" s="45">
        <v>0</v>
      </c>
      <c r="I4" s="45">
        <v>0</v>
      </c>
      <c r="J4" s="45">
        <v>0</v>
      </c>
      <c r="K4" s="45">
        <v>0</v>
      </c>
      <c r="L4" s="45">
        <v>0</v>
      </c>
      <c r="M4" s="45">
        <v>0</v>
      </c>
      <c r="N4" s="45">
        <v>0</v>
      </c>
      <c r="O4" s="45">
        <v>0</v>
      </c>
      <c r="P4" s="45">
        <v>0</v>
      </c>
      <c r="Q4" s="45">
        <v>1.1E-5</v>
      </c>
      <c r="R4" s="45">
        <v>1.1E-5</v>
      </c>
      <c r="S4" s="45">
        <v>1.1E-5</v>
      </c>
      <c r="T4" s="45">
        <v>1.1E-5</v>
      </c>
      <c r="U4" s="45">
        <v>1.1E-5</v>
      </c>
      <c r="V4" s="45">
        <v>1.1E-5</v>
      </c>
      <c r="W4" s="45">
        <v>1.1E-5</v>
      </c>
      <c r="X4" s="45">
        <v>1.1E-5</v>
      </c>
      <c r="Y4" s="45">
        <v>1.1E-5</v>
      </c>
      <c r="Z4" s="45">
        <v>1.1E-5</v>
      </c>
      <c r="AA4" s="45">
        <v>1.1E-5</v>
      </c>
      <c r="AB4" s="45">
        <v>1.1E-5</v>
      </c>
      <c r="AC4" s="45">
        <v>1.1E-5</v>
      </c>
      <c r="AD4" s="45">
        <v>1.1E-5</v>
      </c>
      <c r="AE4" s="45">
        <v>1.1E-5</v>
      </c>
      <c r="AF4" s="45">
        <v>1.1E-5</v>
      </c>
      <c r="AG4" s="45">
        <v>1.1E-5</v>
      </c>
      <c r="AH4" s="45">
        <v>1.1E-5</v>
      </c>
      <c r="AI4" s="45">
        <v>1.1E-5</v>
      </c>
      <c r="AJ4" s="45">
        <v>1.1E-5</v>
      </c>
      <c r="AK4" s="45">
        <v>1.1E-5</v>
      </c>
      <c r="AL4" s="45">
        <v>1.1E-5</v>
      </c>
      <c r="AM4" s="45">
        <v>1.1E-5</v>
      </c>
      <c r="AN4" s="45">
        <v>1.1E-5</v>
      </c>
      <c r="AO4" s="45">
        <v>1.1E-5</v>
      </c>
      <c r="AP4" s="45">
        <v>9.8999999999999994E-5</v>
      </c>
      <c r="AQ4" s="45">
        <v>9.8999999999999994E-5</v>
      </c>
      <c r="AR4" s="45">
        <v>9.8999999999999994E-5</v>
      </c>
      <c r="AS4" s="45">
        <v>9.8999999999999994E-5</v>
      </c>
      <c r="AT4" s="45">
        <v>9.8999999999999994E-5</v>
      </c>
      <c r="AU4" s="45">
        <v>1.84E-4</v>
      </c>
      <c r="AV4" s="45">
        <v>1.84E-4</v>
      </c>
      <c r="AW4" s="45">
        <v>1.84E-4</v>
      </c>
      <c r="AX4" s="45">
        <v>1.84E-4</v>
      </c>
      <c r="AY4" s="45">
        <v>1.84E-4</v>
      </c>
      <c r="AZ4" s="45">
        <v>2.6899999999999998E-4</v>
      </c>
      <c r="BA4" s="45">
        <v>2.6899999999999998E-4</v>
      </c>
      <c r="BB4" s="45">
        <v>2.6899999999999998E-4</v>
      </c>
      <c r="BC4" s="45">
        <v>2.6899999999999998E-4</v>
      </c>
      <c r="BD4" s="45">
        <v>2.6899999999999998E-4</v>
      </c>
      <c r="BE4" s="45">
        <v>3.3300000000000002E-4</v>
      </c>
      <c r="BF4" s="45">
        <v>3.3300000000000002E-4</v>
      </c>
      <c r="BG4" s="45">
        <v>3.3300000000000002E-4</v>
      </c>
      <c r="BH4" s="45">
        <v>3.3300000000000002E-4</v>
      </c>
      <c r="BI4" s="45">
        <v>3.3300000000000002E-4</v>
      </c>
      <c r="BJ4" s="45">
        <v>3.6099999999999999E-4</v>
      </c>
      <c r="BK4" s="45">
        <v>3.6099999999999999E-4</v>
      </c>
      <c r="BL4" s="45">
        <v>3.6099999999999999E-4</v>
      </c>
      <c r="BM4" s="45">
        <v>3.6099999999999999E-4</v>
      </c>
      <c r="BN4" s="45">
        <v>3.6099999999999999E-4</v>
      </c>
      <c r="BO4" s="45">
        <v>3.6699999999999998E-4</v>
      </c>
      <c r="BP4" s="45">
        <v>3.6699999999999998E-4</v>
      </c>
      <c r="BQ4" s="45">
        <v>3.6699999999999998E-4</v>
      </c>
      <c r="BR4" s="45">
        <v>3.6699999999999998E-4</v>
      </c>
      <c r="BS4" s="45">
        <v>3.6699999999999998E-4</v>
      </c>
      <c r="BT4" s="45">
        <v>3.3399999999999999E-4</v>
      </c>
      <c r="BU4" s="45">
        <v>3.3399999999999999E-4</v>
      </c>
      <c r="BV4" s="45">
        <v>3.3399999999999999E-4</v>
      </c>
      <c r="BW4" s="45">
        <v>3.3399999999999999E-4</v>
      </c>
      <c r="BX4" s="45">
        <v>3.3399999999999999E-4</v>
      </c>
      <c r="BY4" s="45">
        <v>2.6800000000000001E-4</v>
      </c>
      <c r="BZ4" s="45">
        <v>2.6800000000000001E-4</v>
      </c>
      <c r="CA4" s="45">
        <v>2.6800000000000001E-4</v>
      </c>
      <c r="CB4" s="45">
        <v>2.6800000000000001E-4</v>
      </c>
      <c r="CC4" s="45">
        <v>2.6800000000000001E-4</v>
      </c>
      <c r="CD4" s="45">
        <v>2.6800000000000001E-4</v>
      </c>
      <c r="CE4" s="45">
        <v>2.6800000000000001E-4</v>
      </c>
      <c r="CF4" s="45">
        <v>2.6800000000000001E-4</v>
      </c>
      <c r="CG4" s="45">
        <v>2.6800000000000001E-4</v>
      </c>
      <c r="CH4" s="45">
        <v>2.6800000000000001E-4</v>
      </c>
      <c r="CI4" s="45">
        <v>2.6800000000000001E-4</v>
      </c>
      <c r="CJ4" s="45">
        <v>2.6800000000000001E-4</v>
      </c>
      <c r="CK4" s="45">
        <v>2.6800000000000001E-4</v>
      </c>
      <c r="CL4" s="45">
        <v>2.6800000000000001E-4</v>
      </c>
      <c r="CM4" s="45">
        <v>2.6800000000000001E-4</v>
      </c>
      <c r="CN4" s="45">
        <v>2.6800000000000001E-4</v>
      </c>
      <c r="CO4" s="45">
        <v>2.6800000000000001E-4</v>
      </c>
      <c r="CP4" s="45">
        <v>2.6800000000000001E-4</v>
      </c>
      <c r="CQ4" s="45">
        <v>2.6800000000000001E-4</v>
      </c>
      <c r="CR4" s="45">
        <v>2.6800000000000001E-4</v>
      </c>
      <c r="CS4" s="45">
        <v>2.6800000000000001E-4</v>
      </c>
      <c r="CT4" s="45">
        <v>2.6800000000000001E-4</v>
      </c>
      <c r="CU4" s="45">
        <v>2.6800000000000001E-4</v>
      </c>
      <c r="CV4" s="45">
        <v>2.6800000000000001E-4</v>
      </c>
      <c r="CW4" s="45">
        <v>2.6800000000000001E-4</v>
      </c>
      <c r="CX4" s="45">
        <v>2.6800000000000001E-4</v>
      </c>
    </row>
    <row r="5" spans="1:102" ht="14.25" customHeight="1" x14ac:dyDescent="0.3">
      <c r="A5" s="45" t="s">
        <v>121</v>
      </c>
      <c r="B5" s="45">
        <v>0</v>
      </c>
      <c r="C5" s="45">
        <v>0</v>
      </c>
      <c r="D5" s="45">
        <v>0</v>
      </c>
      <c r="E5" s="45">
        <v>0</v>
      </c>
      <c r="F5" s="45">
        <v>0</v>
      </c>
      <c r="G5" s="45">
        <v>0</v>
      </c>
      <c r="H5" s="45">
        <v>0</v>
      </c>
      <c r="I5" s="45">
        <v>0</v>
      </c>
      <c r="J5" s="45">
        <v>0</v>
      </c>
      <c r="K5" s="45">
        <v>0</v>
      </c>
      <c r="L5" s="45">
        <v>0</v>
      </c>
      <c r="M5" s="45">
        <v>0</v>
      </c>
      <c r="N5" s="45">
        <v>0</v>
      </c>
      <c r="O5" s="45">
        <v>0</v>
      </c>
      <c r="P5" s="45">
        <v>0</v>
      </c>
      <c r="Q5" s="45">
        <v>1.02E-4</v>
      </c>
      <c r="R5" s="45">
        <v>1.02E-4</v>
      </c>
      <c r="S5" s="45">
        <v>1.02E-4</v>
      </c>
      <c r="T5" s="45">
        <v>1.02E-4</v>
      </c>
      <c r="U5" s="45">
        <v>1.02E-4</v>
      </c>
      <c r="V5" s="45">
        <v>1.02E-4</v>
      </c>
      <c r="W5" s="45">
        <v>1.02E-4</v>
      </c>
      <c r="X5" s="45">
        <v>1.02E-4</v>
      </c>
      <c r="Y5" s="45">
        <v>1.02E-4</v>
      </c>
      <c r="Z5" s="45">
        <v>1.02E-4</v>
      </c>
      <c r="AA5" s="45">
        <v>1.02E-4</v>
      </c>
      <c r="AB5" s="45">
        <v>1.02E-4</v>
      </c>
      <c r="AC5" s="45">
        <v>1.02E-4</v>
      </c>
      <c r="AD5" s="45">
        <v>1.02E-4</v>
      </c>
      <c r="AE5" s="45">
        <v>1.02E-4</v>
      </c>
      <c r="AF5" s="45">
        <v>1.02E-4</v>
      </c>
      <c r="AG5" s="45">
        <v>1.02E-4</v>
      </c>
      <c r="AH5" s="45">
        <v>1.02E-4</v>
      </c>
      <c r="AI5" s="45">
        <v>1.02E-4</v>
      </c>
      <c r="AJ5" s="45">
        <v>1.02E-4</v>
      </c>
      <c r="AK5" s="45">
        <v>1.02E-4</v>
      </c>
      <c r="AL5" s="45">
        <v>1.02E-4</v>
      </c>
      <c r="AM5" s="45">
        <v>1.02E-4</v>
      </c>
      <c r="AN5" s="45">
        <v>1.02E-4</v>
      </c>
      <c r="AO5" s="45">
        <v>1.02E-4</v>
      </c>
      <c r="AP5" s="45">
        <v>2.41E-4</v>
      </c>
      <c r="AQ5" s="45">
        <v>2.41E-4</v>
      </c>
      <c r="AR5" s="45">
        <v>2.41E-4</v>
      </c>
      <c r="AS5" s="45">
        <v>2.41E-4</v>
      </c>
      <c r="AT5" s="45">
        <v>2.41E-4</v>
      </c>
      <c r="AU5" s="45">
        <v>2.5399999999999999E-4</v>
      </c>
      <c r="AV5" s="45">
        <v>2.5399999999999999E-4</v>
      </c>
      <c r="AW5" s="45">
        <v>2.5399999999999999E-4</v>
      </c>
      <c r="AX5" s="45">
        <v>2.5399999999999999E-4</v>
      </c>
      <c r="AY5" s="45">
        <v>2.5399999999999999E-4</v>
      </c>
      <c r="AZ5" s="45">
        <v>2.5700000000000001E-4</v>
      </c>
      <c r="BA5" s="45">
        <v>2.5700000000000001E-4</v>
      </c>
      <c r="BB5" s="45">
        <v>2.5700000000000001E-4</v>
      </c>
      <c r="BC5" s="45">
        <v>2.5700000000000001E-4</v>
      </c>
      <c r="BD5" s="45">
        <v>2.5700000000000001E-4</v>
      </c>
      <c r="BE5" s="45">
        <v>2.4899999999999998E-4</v>
      </c>
      <c r="BF5" s="45">
        <v>2.4899999999999998E-4</v>
      </c>
      <c r="BG5" s="45">
        <v>2.4899999999999998E-4</v>
      </c>
      <c r="BH5" s="45">
        <v>2.4899999999999998E-4</v>
      </c>
      <c r="BI5" s="45">
        <v>2.4899999999999998E-4</v>
      </c>
      <c r="BJ5" s="45">
        <v>2.22E-4</v>
      </c>
      <c r="BK5" s="45">
        <v>2.22E-4</v>
      </c>
      <c r="BL5" s="45">
        <v>2.22E-4</v>
      </c>
      <c r="BM5" s="45">
        <v>2.22E-4</v>
      </c>
      <c r="BN5" s="45">
        <v>2.22E-4</v>
      </c>
      <c r="BO5" s="45">
        <v>1.9799999999999999E-4</v>
      </c>
      <c r="BP5" s="45">
        <v>1.9799999999999999E-4</v>
      </c>
      <c r="BQ5" s="45">
        <v>1.9799999999999999E-4</v>
      </c>
      <c r="BR5" s="45">
        <v>1.9799999999999999E-4</v>
      </c>
      <c r="BS5" s="45">
        <v>1.9799999999999999E-4</v>
      </c>
      <c r="BT5" s="45">
        <v>1.9000000000000001E-4</v>
      </c>
      <c r="BU5" s="45">
        <v>1.9000000000000001E-4</v>
      </c>
      <c r="BV5" s="45">
        <v>1.9000000000000001E-4</v>
      </c>
      <c r="BW5" s="45">
        <v>1.9000000000000001E-4</v>
      </c>
      <c r="BX5" s="45">
        <v>1.9000000000000001E-4</v>
      </c>
      <c r="BY5" s="45">
        <v>1.56E-4</v>
      </c>
      <c r="BZ5" s="45">
        <v>1.56E-4</v>
      </c>
      <c r="CA5" s="45">
        <v>1.56E-4</v>
      </c>
      <c r="CB5" s="45">
        <v>1.56E-4</v>
      </c>
      <c r="CC5" s="45">
        <v>1.56E-4</v>
      </c>
      <c r="CD5" s="45">
        <v>1.56E-4</v>
      </c>
      <c r="CE5" s="45">
        <v>1.56E-4</v>
      </c>
      <c r="CF5" s="45">
        <v>1.56E-4</v>
      </c>
      <c r="CG5" s="45">
        <v>1.56E-4</v>
      </c>
      <c r="CH5" s="45">
        <v>1.56E-4</v>
      </c>
      <c r="CI5" s="45">
        <v>1.56E-4</v>
      </c>
      <c r="CJ5" s="45">
        <v>1.56E-4</v>
      </c>
      <c r="CK5" s="45">
        <v>1.56E-4</v>
      </c>
      <c r="CL5" s="45">
        <v>1.56E-4</v>
      </c>
      <c r="CM5" s="45">
        <v>1.56E-4</v>
      </c>
      <c r="CN5" s="45">
        <v>1.56E-4</v>
      </c>
      <c r="CO5" s="45">
        <v>1.56E-4</v>
      </c>
      <c r="CP5" s="45">
        <v>1.56E-4</v>
      </c>
      <c r="CQ5" s="45">
        <v>1.56E-4</v>
      </c>
      <c r="CR5" s="45">
        <v>1.56E-4</v>
      </c>
      <c r="CS5" s="45">
        <v>1.56E-4</v>
      </c>
      <c r="CT5" s="45">
        <v>1.56E-4</v>
      </c>
      <c r="CU5" s="45">
        <v>1.56E-4</v>
      </c>
      <c r="CV5" s="45">
        <v>1.56E-4</v>
      </c>
      <c r="CW5" s="45">
        <v>1.56E-4</v>
      </c>
      <c r="CX5" s="45">
        <v>1.56E-4</v>
      </c>
    </row>
    <row r="6" spans="1:102" ht="14.25" customHeight="1" x14ac:dyDescent="0.3">
      <c r="A6" s="45" t="s">
        <v>124</v>
      </c>
      <c r="B6" s="45">
        <v>0</v>
      </c>
      <c r="C6" s="45">
        <v>0</v>
      </c>
      <c r="D6" s="45">
        <v>0</v>
      </c>
      <c r="E6" s="45">
        <v>0</v>
      </c>
      <c r="F6" s="45">
        <v>0</v>
      </c>
      <c r="G6" s="45">
        <v>0</v>
      </c>
      <c r="H6" s="45">
        <v>0</v>
      </c>
      <c r="I6" s="45">
        <v>0</v>
      </c>
      <c r="J6" s="45">
        <v>0</v>
      </c>
      <c r="K6" s="45">
        <v>0</v>
      </c>
      <c r="L6" s="45">
        <v>0</v>
      </c>
      <c r="M6" s="45">
        <v>0</v>
      </c>
      <c r="N6" s="45">
        <v>0</v>
      </c>
      <c r="O6" s="45">
        <v>0</v>
      </c>
      <c r="P6" s="45">
        <v>0</v>
      </c>
      <c r="Q6" s="45">
        <v>1.47E-4</v>
      </c>
      <c r="R6" s="45">
        <v>1.47E-4</v>
      </c>
      <c r="S6" s="45">
        <v>1.47E-4</v>
      </c>
      <c r="T6" s="45">
        <v>1.47E-4</v>
      </c>
      <c r="U6" s="45">
        <v>1.47E-4</v>
      </c>
      <c r="V6" s="45">
        <v>1.47E-4</v>
      </c>
      <c r="W6" s="45">
        <v>1.47E-4</v>
      </c>
      <c r="X6" s="45">
        <v>1.47E-4</v>
      </c>
      <c r="Y6" s="45">
        <v>1.47E-4</v>
      </c>
      <c r="Z6" s="45">
        <v>1.47E-4</v>
      </c>
      <c r="AA6" s="45">
        <v>1.47E-4</v>
      </c>
      <c r="AB6" s="45">
        <v>1.47E-4</v>
      </c>
      <c r="AC6" s="45">
        <v>1.47E-4</v>
      </c>
      <c r="AD6" s="45">
        <v>1.47E-4</v>
      </c>
      <c r="AE6" s="45">
        <v>1.47E-4</v>
      </c>
      <c r="AF6" s="45">
        <v>1.47E-4</v>
      </c>
      <c r="AG6" s="45">
        <v>1.47E-4</v>
      </c>
      <c r="AH6" s="45">
        <v>1.47E-4</v>
      </c>
      <c r="AI6" s="45">
        <v>1.47E-4</v>
      </c>
      <c r="AJ6" s="45">
        <v>1.47E-4</v>
      </c>
      <c r="AK6" s="45">
        <v>1.47E-4</v>
      </c>
      <c r="AL6" s="45">
        <v>1.47E-4</v>
      </c>
      <c r="AM6" s="45">
        <v>1.47E-4</v>
      </c>
      <c r="AN6" s="45">
        <v>1.47E-4</v>
      </c>
      <c r="AO6" s="45">
        <v>1.47E-4</v>
      </c>
      <c r="AP6" s="45">
        <v>6.1300000000000005E-4</v>
      </c>
      <c r="AQ6" s="45">
        <v>6.1300000000000005E-4</v>
      </c>
      <c r="AR6" s="45">
        <v>6.1300000000000005E-4</v>
      </c>
      <c r="AS6" s="45">
        <v>6.1300000000000005E-4</v>
      </c>
      <c r="AT6" s="45">
        <v>6.1300000000000005E-4</v>
      </c>
      <c r="AU6" s="45">
        <v>7.8799999999999996E-4</v>
      </c>
      <c r="AV6" s="45">
        <v>7.8799999999999996E-4</v>
      </c>
      <c r="AW6" s="45">
        <v>7.8799999999999996E-4</v>
      </c>
      <c r="AX6" s="45">
        <v>7.8799999999999996E-4</v>
      </c>
      <c r="AY6" s="45">
        <v>7.8799999999999996E-4</v>
      </c>
      <c r="AZ6" s="45">
        <v>9.3899999999999995E-4</v>
      </c>
      <c r="BA6" s="45">
        <v>9.3899999999999995E-4</v>
      </c>
      <c r="BB6" s="45">
        <v>9.3899999999999995E-4</v>
      </c>
      <c r="BC6" s="45">
        <v>9.3899999999999995E-4</v>
      </c>
      <c r="BD6" s="45">
        <v>9.3899999999999995E-4</v>
      </c>
      <c r="BE6" s="45">
        <v>1.044E-3</v>
      </c>
      <c r="BF6" s="45">
        <v>1.044E-3</v>
      </c>
      <c r="BG6" s="45">
        <v>1.044E-3</v>
      </c>
      <c r="BH6" s="45">
        <v>1.044E-3</v>
      </c>
      <c r="BI6" s="45">
        <v>1.044E-3</v>
      </c>
      <c r="BJ6" s="45">
        <v>1.108E-3</v>
      </c>
      <c r="BK6" s="45">
        <v>1.108E-3</v>
      </c>
      <c r="BL6" s="45">
        <v>1.108E-3</v>
      </c>
      <c r="BM6" s="45">
        <v>1.108E-3</v>
      </c>
      <c r="BN6" s="45">
        <v>1.108E-3</v>
      </c>
      <c r="BO6" s="45">
        <v>1.163E-3</v>
      </c>
      <c r="BP6" s="45">
        <v>1.163E-3</v>
      </c>
      <c r="BQ6" s="45">
        <v>1.163E-3</v>
      </c>
      <c r="BR6" s="45">
        <v>1.163E-3</v>
      </c>
      <c r="BS6" s="45">
        <v>1.163E-3</v>
      </c>
      <c r="BT6" s="45">
        <v>1.2030000000000001E-3</v>
      </c>
      <c r="BU6" s="45">
        <v>1.2030000000000001E-3</v>
      </c>
      <c r="BV6" s="45">
        <v>1.2030000000000001E-3</v>
      </c>
      <c r="BW6" s="45">
        <v>1.2030000000000001E-3</v>
      </c>
      <c r="BX6" s="45">
        <v>1.2030000000000001E-3</v>
      </c>
      <c r="BY6" s="45">
        <v>1.225E-3</v>
      </c>
      <c r="BZ6" s="45">
        <v>1.225E-3</v>
      </c>
      <c r="CA6" s="45">
        <v>1.225E-3</v>
      </c>
      <c r="CB6" s="45">
        <v>1.225E-3</v>
      </c>
      <c r="CC6" s="45">
        <v>1.225E-3</v>
      </c>
      <c r="CD6" s="45">
        <v>1.225E-3</v>
      </c>
      <c r="CE6" s="45">
        <v>1.225E-3</v>
      </c>
      <c r="CF6" s="45">
        <v>1.225E-3</v>
      </c>
      <c r="CG6" s="45">
        <v>1.225E-3</v>
      </c>
      <c r="CH6" s="45">
        <v>1.225E-3</v>
      </c>
      <c r="CI6" s="45">
        <v>1.225E-3</v>
      </c>
      <c r="CJ6" s="45">
        <v>1.225E-3</v>
      </c>
      <c r="CK6" s="45">
        <v>1.225E-3</v>
      </c>
      <c r="CL6" s="45">
        <v>1.225E-3</v>
      </c>
      <c r="CM6" s="45">
        <v>1.225E-3</v>
      </c>
      <c r="CN6" s="45">
        <v>1.225E-3</v>
      </c>
      <c r="CO6" s="45">
        <v>1.225E-3</v>
      </c>
      <c r="CP6" s="45">
        <v>1.225E-3</v>
      </c>
      <c r="CQ6" s="45">
        <v>1.225E-3</v>
      </c>
      <c r="CR6" s="45">
        <v>1.225E-3</v>
      </c>
      <c r="CS6" s="45">
        <v>1.225E-3</v>
      </c>
      <c r="CT6" s="45">
        <v>1.225E-3</v>
      </c>
      <c r="CU6" s="45">
        <v>1.225E-3</v>
      </c>
      <c r="CV6" s="45">
        <v>1.225E-3</v>
      </c>
      <c r="CW6" s="45">
        <v>1.225E-3</v>
      </c>
      <c r="CX6" s="45">
        <v>1.225E-3</v>
      </c>
    </row>
    <row r="7" spans="1:102" ht="14.25" customHeight="1" x14ac:dyDescent="0.3">
      <c r="A7" s="45" t="s">
        <v>128</v>
      </c>
      <c r="B7" s="45">
        <v>0</v>
      </c>
      <c r="C7" s="45">
        <v>0</v>
      </c>
      <c r="D7" s="45">
        <v>0</v>
      </c>
      <c r="E7" s="45">
        <v>0</v>
      </c>
      <c r="F7" s="45">
        <v>0</v>
      </c>
      <c r="G7" s="45">
        <v>0</v>
      </c>
      <c r="H7" s="45">
        <v>0</v>
      </c>
      <c r="I7" s="45">
        <v>0</v>
      </c>
      <c r="J7" s="45">
        <v>0</v>
      </c>
      <c r="K7" s="45">
        <v>0</v>
      </c>
      <c r="L7" s="45">
        <v>0</v>
      </c>
      <c r="M7" s="45">
        <v>0</v>
      </c>
      <c r="N7" s="45">
        <v>0</v>
      </c>
      <c r="O7" s="45">
        <v>0</v>
      </c>
      <c r="P7" s="45">
        <v>0</v>
      </c>
      <c r="Q7" s="45">
        <v>1.25E-4</v>
      </c>
      <c r="R7" s="45">
        <v>1.25E-4</v>
      </c>
      <c r="S7" s="45">
        <v>1.25E-4</v>
      </c>
      <c r="T7" s="45">
        <v>1.25E-4</v>
      </c>
      <c r="U7" s="45">
        <v>1.25E-4</v>
      </c>
      <c r="V7" s="45">
        <v>1.25E-4</v>
      </c>
      <c r="W7" s="45">
        <v>1.25E-4</v>
      </c>
      <c r="X7" s="45">
        <v>1.25E-4</v>
      </c>
      <c r="Y7" s="45">
        <v>1.25E-4</v>
      </c>
      <c r="Z7" s="45">
        <v>1.25E-4</v>
      </c>
      <c r="AA7" s="45">
        <v>1.25E-4</v>
      </c>
      <c r="AB7" s="45">
        <v>1.25E-4</v>
      </c>
      <c r="AC7" s="45">
        <v>1.25E-4</v>
      </c>
      <c r="AD7" s="45">
        <v>1.25E-4</v>
      </c>
      <c r="AE7" s="45">
        <v>1.25E-4</v>
      </c>
      <c r="AF7" s="45">
        <v>1.25E-4</v>
      </c>
      <c r="AG7" s="45">
        <v>1.25E-4</v>
      </c>
      <c r="AH7" s="45">
        <v>1.25E-4</v>
      </c>
      <c r="AI7" s="45">
        <v>1.25E-4</v>
      </c>
      <c r="AJ7" s="45">
        <v>1.25E-4</v>
      </c>
      <c r="AK7" s="45">
        <v>1.25E-4</v>
      </c>
      <c r="AL7" s="45">
        <v>1.25E-4</v>
      </c>
      <c r="AM7" s="45">
        <v>1.25E-4</v>
      </c>
      <c r="AN7" s="45">
        <v>1.25E-4</v>
      </c>
      <c r="AO7" s="45">
        <v>1.25E-4</v>
      </c>
      <c r="AP7" s="45">
        <v>3.1500000000000001E-4</v>
      </c>
      <c r="AQ7" s="45">
        <v>3.1500000000000001E-4</v>
      </c>
      <c r="AR7" s="45">
        <v>3.1500000000000001E-4</v>
      </c>
      <c r="AS7" s="45">
        <v>3.1500000000000001E-4</v>
      </c>
      <c r="AT7" s="45">
        <v>3.1500000000000001E-4</v>
      </c>
      <c r="AU7" s="45">
        <v>3.21E-4</v>
      </c>
      <c r="AV7" s="45">
        <v>3.21E-4</v>
      </c>
      <c r="AW7" s="45">
        <v>3.21E-4</v>
      </c>
      <c r="AX7" s="45">
        <v>3.21E-4</v>
      </c>
      <c r="AY7" s="45">
        <v>3.21E-4</v>
      </c>
      <c r="AZ7" s="45">
        <v>3.1100000000000002E-4</v>
      </c>
      <c r="BA7" s="45">
        <v>3.1100000000000002E-4</v>
      </c>
      <c r="BB7" s="45">
        <v>3.1100000000000002E-4</v>
      </c>
      <c r="BC7" s="45">
        <v>3.1100000000000002E-4</v>
      </c>
      <c r="BD7" s="45">
        <v>3.1100000000000002E-4</v>
      </c>
      <c r="BE7" s="45">
        <v>3.1199999999999999E-4</v>
      </c>
      <c r="BF7" s="45">
        <v>3.1199999999999999E-4</v>
      </c>
      <c r="BG7" s="45">
        <v>3.1199999999999999E-4</v>
      </c>
      <c r="BH7" s="45">
        <v>3.1199999999999999E-4</v>
      </c>
      <c r="BI7" s="45">
        <v>3.1199999999999999E-4</v>
      </c>
      <c r="BJ7" s="45">
        <v>3.1599999999999998E-4</v>
      </c>
      <c r="BK7" s="45">
        <v>3.1599999999999998E-4</v>
      </c>
      <c r="BL7" s="45">
        <v>3.1599999999999998E-4</v>
      </c>
      <c r="BM7" s="45">
        <v>3.1599999999999998E-4</v>
      </c>
      <c r="BN7" s="45">
        <v>3.1599999999999998E-4</v>
      </c>
      <c r="BO7" s="45">
        <v>3.3199999999999999E-4</v>
      </c>
      <c r="BP7" s="45">
        <v>3.3199999999999999E-4</v>
      </c>
      <c r="BQ7" s="45">
        <v>3.3199999999999999E-4</v>
      </c>
      <c r="BR7" s="45">
        <v>3.3199999999999999E-4</v>
      </c>
      <c r="BS7" s="45">
        <v>3.3199999999999999E-4</v>
      </c>
      <c r="BT7" s="45">
        <v>3.6299999999999999E-4</v>
      </c>
      <c r="BU7" s="45">
        <v>3.6299999999999999E-4</v>
      </c>
      <c r="BV7" s="45">
        <v>3.6299999999999999E-4</v>
      </c>
      <c r="BW7" s="45">
        <v>3.6299999999999999E-4</v>
      </c>
      <c r="BX7" s="45">
        <v>3.6299999999999999E-4</v>
      </c>
      <c r="BY7" s="45">
        <v>3.3599999999999998E-4</v>
      </c>
      <c r="BZ7" s="45">
        <v>3.3599999999999998E-4</v>
      </c>
      <c r="CA7" s="45">
        <v>3.3599999999999998E-4</v>
      </c>
      <c r="CB7" s="45">
        <v>3.3599999999999998E-4</v>
      </c>
      <c r="CC7" s="45">
        <v>3.3599999999999998E-4</v>
      </c>
      <c r="CD7" s="45">
        <v>3.3599999999999998E-4</v>
      </c>
      <c r="CE7" s="45">
        <v>3.3599999999999998E-4</v>
      </c>
      <c r="CF7" s="45">
        <v>3.3599999999999998E-4</v>
      </c>
      <c r="CG7" s="45">
        <v>3.3599999999999998E-4</v>
      </c>
      <c r="CH7" s="45">
        <v>3.3599999999999998E-4</v>
      </c>
      <c r="CI7" s="45">
        <v>3.3599999999999998E-4</v>
      </c>
      <c r="CJ7" s="45">
        <v>3.3599999999999998E-4</v>
      </c>
      <c r="CK7" s="45">
        <v>3.3599999999999998E-4</v>
      </c>
      <c r="CL7" s="45">
        <v>3.3599999999999998E-4</v>
      </c>
      <c r="CM7" s="45">
        <v>3.3599999999999998E-4</v>
      </c>
      <c r="CN7" s="45">
        <v>3.3599999999999998E-4</v>
      </c>
      <c r="CO7" s="45">
        <v>3.3599999999999998E-4</v>
      </c>
      <c r="CP7" s="45">
        <v>3.3599999999999998E-4</v>
      </c>
      <c r="CQ7" s="45">
        <v>3.3599999999999998E-4</v>
      </c>
      <c r="CR7" s="45">
        <v>3.3599999999999998E-4</v>
      </c>
      <c r="CS7" s="45">
        <v>3.3599999999999998E-4</v>
      </c>
      <c r="CT7" s="45">
        <v>3.3599999999999998E-4</v>
      </c>
      <c r="CU7" s="45">
        <v>3.3599999999999998E-4</v>
      </c>
      <c r="CV7" s="45">
        <v>3.3599999999999998E-4</v>
      </c>
      <c r="CW7" s="45">
        <v>3.3599999999999998E-4</v>
      </c>
      <c r="CX7" s="45">
        <v>3.3599999999999998E-4</v>
      </c>
    </row>
    <row r="8" spans="1:102" ht="14.25" customHeight="1" x14ac:dyDescent="0.3">
      <c r="A8" s="45" t="s">
        <v>2</v>
      </c>
      <c r="B8" s="45">
        <v>0</v>
      </c>
      <c r="C8" s="45">
        <v>0</v>
      </c>
      <c r="D8" s="45">
        <v>0</v>
      </c>
      <c r="E8" s="45">
        <v>0</v>
      </c>
      <c r="F8" s="45">
        <v>0</v>
      </c>
      <c r="G8" s="45">
        <v>0</v>
      </c>
      <c r="H8" s="45">
        <v>0</v>
      </c>
      <c r="I8" s="45">
        <v>0</v>
      </c>
      <c r="J8" s="45">
        <v>0</v>
      </c>
      <c r="K8" s="45">
        <v>0</v>
      </c>
      <c r="L8" s="45">
        <v>0</v>
      </c>
      <c r="M8" s="45">
        <v>0</v>
      </c>
      <c r="N8" s="45">
        <v>0</v>
      </c>
      <c r="O8" s="45">
        <v>0</v>
      </c>
      <c r="P8" s="45">
        <v>0</v>
      </c>
      <c r="Q8" s="45">
        <v>1.7200000000000001E-4</v>
      </c>
      <c r="R8" s="45">
        <v>1.7200000000000001E-4</v>
      </c>
      <c r="S8" s="45">
        <v>1.7200000000000001E-4</v>
      </c>
      <c r="T8" s="45">
        <v>1.7200000000000001E-4</v>
      </c>
      <c r="U8" s="45">
        <v>1.7200000000000001E-4</v>
      </c>
      <c r="V8" s="45">
        <v>1.7200000000000001E-4</v>
      </c>
      <c r="W8" s="45">
        <v>1.7200000000000001E-4</v>
      </c>
      <c r="X8" s="45">
        <v>1.7200000000000001E-4</v>
      </c>
      <c r="Y8" s="45">
        <v>1.7200000000000001E-4</v>
      </c>
      <c r="Z8" s="45">
        <v>1.7200000000000001E-4</v>
      </c>
      <c r="AA8" s="45">
        <v>1.7200000000000001E-4</v>
      </c>
      <c r="AB8" s="45">
        <v>1.7200000000000001E-4</v>
      </c>
      <c r="AC8" s="45">
        <v>1.7200000000000001E-4</v>
      </c>
      <c r="AD8" s="45">
        <v>1.7200000000000001E-4</v>
      </c>
      <c r="AE8" s="45">
        <v>1.7200000000000001E-4</v>
      </c>
      <c r="AF8" s="45">
        <v>1.7200000000000001E-4</v>
      </c>
      <c r="AG8" s="45">
        <v>1.7200000000000001E-4</v>
      </c>
      <c r="AH8" s="45">
        <v>1.7200000000000001E-4</v>
      </c>
      <c r="AI8" s="45">
        <v>1.7200000000000001E-4</v>
      </c>
      <c r="AJ8" s="45">
        <v>1.7200000000000001E-4</v>
      </c>
      <c r="AK8" s="45">
        <v>1.7200000000000001E-4</v>
      </c>
      <c r="AL8" s="45">
        <v>1.7200000000000001E-4</v>
      </c>
      <c r="AM8" s="45">
        <v>1.7200000000000001E-4</v>
      </c>
      <c r="AN8" s="45">
        <v>1.7200000000000001E-4</v>
      </c>
      <c r="AO8" s="45">
        <v>1.7200000000000001E-4</v>
      </c>
      <c r="AP8" s="45">
        <v>4.4200000000000001E-4</v>
      </c>
      <c r="AQ8" s="45">
        <v>4.4200000000000001E-4</v>
      </c>
      <c r="AR8" s="45">
        <v>4.4200000000000001E-4</v>
      </c>
      <c r="AS8" s="45">
        <v>4.4200000000000001E-4</v>
      </c>
      <c r="AT8" s="45">
        <v>4.4200000000000001E-4</v>
      </c>
      <c r="AU8" s="45">
        <v>4.6299999999999998E-4</v>
      </c>
      <c r="AV8" s="45">
        <v>4.6299999999999998E-4</v>
      </c>
      <c r="AW8" s="45">
        <v>4.6299999999999998E-4</v>
      </c>
      <c r="AX8" s="45">
        <v>4.6299999999999998E-4</v>
      </c>
      <c r="AY8" s="45">
        <v>4.6299999999999998E-4</v>
      </c>
      <c r="AZ8" s="45">
        <v>4.6099999999999998E-4</v>
      </c>
      <c r="BA8" s="45">
        <v>4.6099999999999998E-4</v>
      </c>
      <c r="BB8" s="45">
        <v>4.6099999999999998E-4</v>
      </c>
      <c r="BC8" s="45">
        <v>4.6099999999999998E-4</v>
      </c>
      <c r="BD8" s="45">
        <v>4.6099999999999998E-4</v>
      </c>
      <c r="BE8" s="45">
        <v>4.6900000000000002E-4</v>
      </c>
      <c r="BF8" s="45">
        <v>4.6900000000000002E-4</v>
      </c>
      <c r="BG8" s="45">
        <v>4.6900000000000002E-4</v>
      </c>
      <c r="BH8" s="45">
        <v>4.6900000000000002E-4</v>
      </c>
      <c r="BI8" s="45">
        <v>4.6900000000000002E-4</v>
      </c>
      <c r="BJ8" s="45">
        <v>4.75E-4</v>
      </c>
      <c r="BK8" s="45">
        <v>4.75E-4</v>
      </c>
      <c r="BL8" s="45">
        <v>4.75E-4</v>
      </c>
      <c r="BM8" s="45">
        <v>4.75E-4</v>
      </c>
      <c r="BN8" s="45">
        <v>4.75E-4</v>
      </c>
      <c r="BO8" s="45">
        <v>4.5800000000000002E-4</v>
      </c>
      <c r="BP8" s="45">
        <v>4.5800000000000002E-4</v>
      </c>
      <c r="BQ8" s="45">
        <v>4.5800000000000002E-4</v>
      </c>
      <c r="BR8" s="45">
        <v>4.5800000000000002E-4</v>
      </c>
      <c r="BS8" s="45">
        <v>4.5800000000000002E-4</v>
      </c>
      <c r="BT8" s="45">
        <v>4.2299999999999998E-4</v>
      </c>
      <c r="BU8" s="45">
        <v>4.2299999999999998E-4</v>
      </c>
      <c r="BV8" s="45">
        <v>4.2299999999999998E-4</v>
      </c>
      <c r="BW8" s="45">
        <v>4.2299999999999998E-4</v>
      </c>
      <c r="BX8" s="45">
        <v>4.2299999999999998E-4</v>
      </c>
      <c r="BY8" s="45">
        <v>3.6900000000000002E-4</v>
      </c>
      <c r="BZ8" s="45">
        <v>3.6900000000000002E-4</v>
      </c>
      <c r="CA8" s="45">
        <v>3.6900000000000002E-4</v>
      </c>
      <c r="CB8" s="45">
        <v>3.6900000000000002E-4</v>
      </c>
      <c r="CC8" s="45">
        <v>3.6900000000000002E-4</v>
      </c>
      <c r="CD8" s="45">
        <v>3.6900000000000002E-4</v>
      </c>
      <c r="CE8" s="45">
        <v>3.6900000000000002E-4</v>
      </c>
      <c r="CF8" s="45">
        <v>3.6900000000000002E-4</v>
      </c>
      <c r="CG8" s="45">
        <v>3.6900000000000002E-4</v>
      </c>
      <c r="CH8" s="45">
        <v>3.6900000000000002E-4</v>
      </c>
      <c r="CI8" s="45">
        <v>3.6900000000000002E-4</v>
      </c>
      <c r="CJ8" s="45">
        <v>3.6900000000000002E-4</v>
      </c>
      <c r="CK8" s="45">
        <v>3.6900000000000002E-4</v>
      </c>
      <c r="CL8" s="45">
        <v>3.6900000000000002E-4</v>
      </c>
      <c r="CM8" s="45">
        <v>3.6900000000000002E-4</v>
      </c>
      <c r="CN8" s="45">
        <v>3.6900000000000002E-4</v>
      </c>
      <c r="CO8" s="45">
        <v>3.6900000000000002E-4</v>
      </c>
      <c r="CP8" s="45">
        <v>3.6900000000000002E-4</v>
      </c>
      <c r="CQ8" s="45">
        <v>3.6900000000000002E-4</v>
      </c>
      <c r="CR8" s="45">
        <v>3.6900000000000002E-4</v>
      </c>
      <c r="CS8" s="45">
        <v>3.6900000000000002E-4</v>
      </c>
      <c r="CT8" s="45">
        <v>3.6900000000000002E-4</v>
      </c>
      <c r="CU8" s="45">
        <v>3.6900000000000002E-4</v>
      </c>
      <c r="CV8" s="45">
        <v>3.6900000000000002E-4</v>
      </c>
      <c r="CW8" s="45">
        <v>3.6900000000000002E-4</v>
      </c>
      <c r="CX8" s="45">
        <v>3.6900000000000002E-4</v>
      </c>
    </row>
    <row r="9" spans="1:102" ht="14.25" customHeight="1" x14ac:dyDescent="0.3">
      <c r="A9" s="45" t="s">
        <v>132</v>
      </c>
      <c r="B9" s="45">
        <v>0</v>
      </c>
      <c r="C9" s="45">
        <v>0</v>
      </c>
      <c r="D9" s="45">
        <v>0</v>
      </c>
      <c r="E9" s="45">
        <v>0</v>
      </c>
      <c r="F9" s="45">
        <v>0</v>
      </c>
      <c r="G9" s="45">
        <v>0</v>
      </c>
      <c r="H9" s="45">
        <v>0</v>
      </c>
      <c r="I9" s="45">
        <v>0</v>
      </c>
      <c r="J9" s="45">
        <v>0</v>
      </c>
      <c r="K9" s="45">
        <v>0</v>
      </c>
      <c r="L9" s="45">
        <v>0</v>
      </c>
      <c r="M9" s="45">
        <v>0</v>
      </c>
      <c r="N9" s="45">
        <v>0</v>
      </c>
      <c r="O9" s="45">
        <v>0</v>
      </c>
      <c r="P9" s="45">
        <v>0</v>
      </c>
      <c r="Q9" s="45">
        <v>1.2300000000000001E-4</v>
      </c>
      <c r="R9" s="45">
        <v>1.2300000000000001E-4</v>
      </c>
      <c r="S9" s="45">
        <v>1.2300000000000001E-4</v>
      </c>
      <c r="T9" s="45">
        <v>1.2300000000000001E-4</v>
      </c>
      <c r="U9" s="45">
        <v>1.2300000000000001E-4</v>
      </c>
      <c r="V9" s="45">
        <v>1.2300000000000001E-4</v>
      </c>
      <c r="W9" s="45">
        <v>1.2300000000000001E-4</v>
      </c>
      <c r="X9" s="45">
        <v>1.2300000000000001E-4</v>
      </c>
      <c r="Y9" s="45">
        <v>1.2300000000000001E-4</v>
      </c>
      <c r="Z9" s="45">
        <v>1.2300000000000001E-4</v>
      </c>
      <c r="AA9" s="45">
        <v>1.2300000000000001E-4</v>
      </c>
      <c r="AB9" s="45">
        <v>1.2300000000000001E-4</v>
      </c>
      <c r="AC9" s="45">
        <v>1.2300000000000001E-4</v>
      </c>
      <c r="AD9" s="45">
        <v>1.2300000000000001E-4</v>
      </c>
      <c r="AE9" s="45">
        <v>1.2300000000000001E-4</v>
      </c>
      <c r="AF9" s="45">
        <v>1.2300000000000001E-4</v>
      </c>
      <c r="AG9" s="45">
        <v>1.2300000000000001E-4</v>
      </c>
      <c r="AH9" s="45">
        <v>1.2300000000000001E-4</v>
      </c>
      <c r="AI9" s="45">
        <v>1.2300000000000001E-4</v>
      </c>
      <c r="AJ9" s="45">
        <v>1.2300000000000001E-4</v>
      </c>
      <c r="AK9" s="45">
        <v>1.2300000000000001E-4</v>
      </c>
      <c r="AL9" s="45">
        <v>1.2300000000000001E-4</v>
      </c>
      <c r="AM9" s="45">
        <v>1.2300000000000001E-4</v>
      </c>
      <c r="AN9" s="45">
        <v>1.2300000000000001E-4</v>
      </c>
      <c r="AO9" s="45">
        <v>1.2300000000000001E-4</v>
      </c>
      <c r="AP9" s="45">
        <v>4.6999999999999999E-4</v>
      </c>
      <c r="AQ9" s="45">
        <v>4.6999999999999999E-4</v>
      </c>
      <c r="AR9" s="45">
        <v>4.6999999999999999E-4</v>
      </c>
      <c r="AS9" s="45">
        <v>4.6999999999999999E-4</v>
      </c>
      <c r="AT9" s="45">
        <v>4.6999999999999999E-4</v>
      </c>
      <c r="AU9" s="45">
        <v>4.0000000000000002E-4</v>
      </c>
      <c r="AV9" s="45">
        <v>4.0000000000000002E-4</v>
      </c>
      <c r="AW9" s="45">
        <v>4.0000000000000002E-4</v>
      </c>
      <c r="AX9" s="45">
        <v>4.0000000000000002E-4</v>
      </c>
      <c r="AY9" s="45">
        <v>4.0000000000000002E-4</v>
      </c>
      <c r="AZ9" s="45">
        <v>3.1100000000000002E-4</v>
      </c>
      <c r="BA9" s="45">
        <v>3.1100000000000002E-4</v>
      </c>
      <c r="BB9" s="45">
        <v>3.1100000000000002E-4</v>
      </c>
      <c r="BC9" s="45">
        <v>3.1100000000000002E-4</v>
      </c>
      <c r="BD9" s="45">
        <v>3.1100000000000002E-4</v>
      </c>
      <c r="BE9" s="45">
        <v>2.3900000000000001E-4</v>
      </c>
      <c r="BF9" s="45">
        <v>2.3900000000000001E-4</v>
      </c>
      <c r="BG9" s="45">
        <v>2.3900000000000001E-4</v>
      </c>
      <c r="BH9" s="45">
        <v>2.3900000000000001E-4</v>
      </c>
      <c r="BI9" s="45">
        <v>2.3900000000000001E-4</v>
      </c>
      <c r="BJ9" s="45">
        <v>1.73E-4</v>
      </c>
      <c r="BK9" s="45">
        <v>1.73E-4</v>
      </c>
      <c r="BL9" s="45">
        <v>1.73E-4</v>
      </c>
      <c r="BM9" s="45">
        <v>1.73E-4</v>
      </c>
      <c r="BN9" s="45">
        <v>1.73E-4</v>
      </c>
      <c r="BO9" s="45">
        <v>1.2300000000000001E-4</v>
      </c>
      <c r="BP9" s="45">
        <v>1.2300000000000001E-4</v>
      </c>
      <c r="BQ9" s="45">
        <v>1.2300000000000001E-4</v>
      </c>
      <c r="BR9" s="45">
        <v>1.2300000000000001E-4</v>
      </c>
      <c r="BS9" s="45">
        <v>1.2300000000000001E-4</v>
      </c>
      <c r="BT9" s="45">
        <v>1.0399999999999999E-4</v>
      </c>
      <c r="BU9" s="45">
        <v>1.0399999999999999E-4</v>
      </c>
      <c r="BV9" s="45">
        <v>1.0399999999999999E-4</v>
      </c>
      <c r="BW9" s="45">
        <v>1.0399999999999999E-4</v>
      </c>
      <c r="BX9" s="45">
        <v>1.0399999999999999E-4</v>
      </c>
      <c r="BY9" s="45">
        <v>1.15E-4</v>
      </c>
      <c r="BZ9" s="45">
        <v>1.15E-4</v>
      </c>
      <c r="CA9" s="45">
        <v>1.15E-4</v>
      </c>
      <c r="CB9" s="45">
        <v>1.15E-4</v>
      </c>
      <c r="CC9" s="45">
        <v>1.15E-4</v>
      </c>
      <c r="CD9" s="45">
        <v>1.15E-4</v>
      </c>
      <c r="CE9" s="45">
        <v>1.15E-4</v>
      </c>
      <c r="CF9" s="45">
        <v>1.15E-4</v>
      </c>
      <c r="CG9" s="45">
        <v>1.15E-4</v>
      </c>
      <c r="CH9" s="45">
        <v>1.15E-4</v>
      </c>
      <c r="CI9" s="45">
        <v>1.15E-4</v>
      </c>
      <c r="CJ9" s="45">
        <v>1.15E-4</v>
      </c>
      <c r="CK9" s="45">
        <v>1.15E-4</v>
      </c>
      <c r="CL9" s="45">
        <v>1.15E-4</v>
      </c>
      <c r="CM9" s="45">
        <v>1.15E-4</v>
      </c>
      <c r="CN9" s="45">
        <v>1.15E-4</v>
      </c>
      <c r="CO9" s="45">
        <v>1.15E-4</v>
      </c>
      <c r="CP9" s="45">
        <v>1.15E-4</v>
      </c>
      <c r="CQ9" s="45">
        <v>1.15E-4</v>
      </c>
      <c r="CR9" s="45">
        <v>1.15E-4</v>
      </c>
      <c r="CS9" s="45">
        <v>1.15E-4</v>
      </c>
      <c r="CT9" s="45">
        <v>1.15E-4</v>
      </c>
      <c r="CU9" s="45">
        <v>1.15E-4</v>
      </c>
      <c r="CV9" s="45">
        <v>1.15E-4</v>
      </c>
      <c r="CW9" s="45">
        <v>1.15E-4</v>
      </c>
      <c r="CX9" s="45">
        <v>1.15E-4</v>
      </c>
    </row>
    <row r="10" spans="1:102" ht="14.25" customHeight="1" x14ac:dyDescent="0.3">
      <c r="A10" s="45" t="s">
        <v>134</v>
      </c>
      <c r="B10" s="45">
        <v>0</v>
      </c>
      <c r="C10" s="45">
        <v>0</v>
      </c>
      <c r="D10" s="45">
        <v>0</v>
      </c>
      <c r="E10" s="45">
        <v>0</v>
      </c>
      <c r="F10" s="45">
        <v>0</v>
      </c>
      <c r="G10" s="45">
        <v>0</v>
      </c>
      <c r="H10" s="45">
        <v>0</v>
      </c>
      <c r="I10" s="45">
        <v>0</v>
      </c>
      <c r="J10" s="45">
        <v>0</v>
      </c>
      <c r="K10" s="45">
        <v>0</v>
      </c>
      <c r="L10" s="45">
        <v>0</v>
      </c>
      <c r="M10" s="45">
        <v>0</v>
      </c>
      <c r="N10" s="45">
        <v>0</v>
      </c>
      <c r="O10" s="45">
        <v>0</v>
      </c>
      <c r="P10" s="45">
        <v>0</v>
      </c>
      <c r="Q10" s="45">
        <v>6.4999999999999994E-5</v>
      </c>
      <c r="R10" s="45">
        <v>6.4999999999999994E-5</v>
      </c>
      <c r="S10" s="45">
        <v>6.4999999999999994E-5</v>
      </c>
      <c r="T10" s="45">
        <v>6.4999999999999994E-5</v>
      </c>
      <c r="U10" s="45">
        <v>6.4999999999999994E-5</v>
      </c>
      <c r="V10" s="45">
        <v>6.4999999999999994E-5</v>
      </c>
      <c r="W10" s="45">
        <v>6.4999999999999994E-5</v>
      </c>
      <c r="X10" s="45">
        <v>6.4999999999999994E-5</v>
      </c>
      <c r="Y10" s="45">
        <v>6.4999999999999994E-5</v>
      </c>
      <c r="Z10" s="45">
        <v>6.4999999999999994E-5</v>
      </c>
      <c r="AA10" s="45">
        <v>6.4999999999999994E-5</v>
      </c>
      <c r="AB10" s="45">
        <v>6.4999999999999994E-5</v>
      </c>
      <c r="AC10" s="45">
        <v>6.4999999999999994E-5</v>
      </c>
      <c r="AD10" s="45">
        <v>6.4999999999999994E-5</v>
      </c>
      <c r="AE10" s="45">
        <v>6.4999999999999994E-5</v>
      </c>
      <c r="AF10" s="45">
        <v>6.4999999999999994E-5</v>
      </c>
      <c r="AG10" s="45">
        <v>6.4999999999999994E-5</v>
      </c>
      <c r="AH10" s="45">
        <v>6.4999999999999994E-5</v>
      </c>
      <c r="AI10" s="45">
        <v>6.4999999999999994E-5</v>
      </c>
      <c r="AJ10" s="45">
        <v>6.4999999999999994E-5</v>
      </c>
      <c r="AK10" s="45">
        <v>6.4999999999999994E-5</v>
      </c>
      <c r="AL10" s="45">
        <v>6.4999999999999994E-5</v>
      </c>
      <c r="AM10" s="45">
        <v>6.4999999999999994E-5</v>
      </c>
      <c r="AN10" s="45">
        <v>6.4999999999999994E-5</v>
      </c>
      <c r="AO10" s="45">
        <v>6.4999999999999994E-5</v>
      </c>
      <c r="AP10" s="45">
        <v>1.12E-4</v>
      </c>
      <c r="AQ10" s="45">
        <v>1.12E-4</v>
      </c>
      <c r="AR10" s="45">
        <v>1.12E-4</v>
      </c>
      <c r="AS10" s="45">
        <v>1.12E-4</v>
      </c>
      <c r="AT10" s="45">
        <v>1.12E-4</v>
      </c>
      <c r="AU10" s="45">
        <v>1.01E-4</v>
      </c>
      <c r="AV10" s="45">
        <v>1.01E-4</v>
      </c>
      <c r="AW10" s="45">
        <v>1.01E-4</v>
      </c>
      <c r="AX10" s="45">
        <v>1.01E-4</v>
      </c>
      <c r="AY10" s="45">
        <v>1.01E-4</v>
      </c>
      <c r="AZ10" s="45">
        <v>8.8999999999999995E-5</v>
      </c>
      <c r="BA10" s="45">
        <v>8.8999999999999995E-5</v>
      </c>
      <c r="BB10" s="45">
        <v>8.8999999999999995E-5</v>
      </c>
      <c r="BC10" s="45">
        <v>8.8999999999999995E-5</v>
      </c>
      <c r="BD10" s="45">
        <v>8.8999999999999995E-5</v>
      </c>
      <c r="BE10" s="45">
        <v>8.5000000000000006E-5</v>
      </c>
      <c r="BF10" s="45">
        <v>8.5000000000000006E-5</v>
      </c>
      <c r="BG10" s="45">
        <v>8.5000000000000006E-5</v>
      </c>
      <c r="BH10" s="45">
        <v>8.5000000000000006E-5</v>
      </c>
      <c r="BI10" s="45">
        <v>8.5000000000000006E-5</v>
      </c>
      <c r="BJ10" s="45">
        <v>8.3999999999999995E-5</v>
      </c>
      <c r="BK10" s="45">
        <v>8.3999999999999995E-5</v>
      </c>
      <c r="BL10" s="45">
        <v>8.3999999999999995E-5</v>
      </c>
      <c r="BM10" s="45">
        <v>8.3999999999999995E-5</v>
      </c>
      <c r="BN10" s="45">
        <v>8.3999999999999995E-5</v>
      </c>
      <c r="BO10" s="45">
        <v>8.8999999999999995E-5</v>
      </c>
      <c r="BP10" s="45">
        <v>8.8999999999999995E-5</v>
      </c>
      <c r="BQ10" s="45">
        <v>8.8999999999999995E-5</v>
      </c>
      <c r="BR10" s="45">
        <v>8.8999999999999995E-5</v>
      </c>
      <c r="BS10" s="45">
        <v>8.8999999999999995E-5</v>
      </c>
      <c r="BT10" s="45">
        <v>9.6000000000000002E-5</v>
      </c>
      <c r="BU10" s="45">
        <v>9.6000000000000002E-5</v>
      </c>
      <c r="BV10" s="45">
        <v>9.6000000000000002E-5</v>
      </c>
      <c r="BW10" s="45">
        <v>9.6000000000000002E-5</v>
      </c>
      <c r="BX10" s="45">
        <v>9.6000000000000002E-5</v>
      </c>
      <c r="BY10" s="45">
        <v>1.22E-4</v>
      </c>
      <c r="BZ10" s="45">
        <v>1.22E-4</v>
      </c>
      <c r="CA10" s="45">
        <v>1.22E-4</v>
      </c>
      <c r="CB10" s="45">
        <v>1.22E-4</v>
      </c>
      <c r="CC10" s="45">
        <v>1.22E-4</v>
      </c>
      <c r="CD10" s="45">
        <v>1.22E-4</v>
      </c>
      <c r="CE10" s="45">
        <v>1.22E-4</v>
      </c>
      <c r="CF10" s="45">
        <v>1.22E-4</v>
      </c>
      <c r="CG10" s="45">
        <v>1.22E-4</v>
      </c>
      <c r="CH10" s="45">
        <v>1.22E-4</v>
      </c>
      <c r="CI10" s="45">
        <v>1.22E-4</v>
      </c>
      <c r="CJ10" s="45">
        <v>1.22E-4</v>
      </c>
      <c r="CK10" s="45">
        <v>1.22E-4</v>
      </c>
      <c r="CL10" s="45">
        <v>1.22E-4</v>
      </c>
      <c r="CM10" s="45">
        <v>1.22E-4</v>
      </c>
      <c r="CN10" s="45">
        <v>1.22E-4</v>
      </c>
      <c r="CO10" s="45">
        <v>1.22E-4</v>
      </c>
      <c r="CP10" s="45">
        <v>1.22E-4</v>
      </c>
      <c r="CQ10" s="45">
        <v>1.22E-4</v>
      </c>
      <c r="CR10" s="45">
        <v>1.22E-4</v>
      </c>
      <c r="CS10" s="45">
        <v>1.22E-4</v>
      </c>
      <c r="CT10" s="45">
        <v>1.22E-4</v>
      </c>
      <c r="CU10" s="45">
        <v>1.22E-4</v>
      </c>
      <c r="CV10" s="45">
        <v>1.22E-4</v>
      </c>
      <c r="CW10" s="45">
        <v>1.22E-4</v>
      </c>
      <c r="CX10" s="45">
        <v>1.22E-4</v>
      </c>
    </row>
    <row r="11" spans="1:102" ht="14.25" customHeight="1" x14ac:dyDescent="0.3">
      <c r="A11" s="45" t="s">
        <v>137</v>
      </c>
      <c r="B11" s="45">
        <v>0</v>
      </c>
      <c r="C11" s="45">
        <v>0</v>
      </c>
      <c r="D11" s="45">
        <v>0</v>
      </c>
      <c r="E11" s="45">
        <v>0</v>
      </c>
      <c r="F11" s="45">
        <v>0</v>
      </c>
      <c r="G11" s="45">
        <v>0</v>
      </c>
      <c r="H11" s="45">
        <v>0</v>
      </c>
      <c r="I11" s="45">
        <v>0</v>
      </c>
      <c r="J11" s="45">
        <v>0</v>
      </c>
      <c r="K11" s="45">
        <v>0</v>
      </c>
      <c r="L11" s="45">
        <v>0</v>
      </c>
      <c r="M11" s="45">
        <v>0</v>
      </c>
      <c r="N11" s="45">
        <v>0</v>
      </c>
      <c r="O11" s="45">
        <v>0</v>
      </c>
      <c r="P11" s="45">
        <v>0</v>
      </c>
      <c r="Q11" s="45">
        <v>5.1999999999999997E-5</v>
      </c>
      <c r="R11" s="45">
        <v>5.1999999999999997E-5</v>
      </c>
      <c r="S11" s="45">
        <v>5.1999999999999997E-5</v>
      </c>
      <c r="T11" s="45">
        <v>5.1999999999999997E-5</v>
      </c>
      <c r="U11" s="45">
        <v>5.1999999999999997E-5</v>
      </c>
      <c r="V11" s="45">
        <v>5.1999999999999997E-5</v>
      </c>
      <c r="W11" s="45">
        <v>5.1999999999999997E-5</v>
      </c>
      <c r="X11" s="45">
        <v>5.1999999999999997E-5</v>
      </c>
      <c r="Y11" s="45">
        <v>5.1999999999999997E-5</v>
      </c>
      <c r="Z11" s="45">
        <v>5.1999999999999997E-5</v>
      </c>
      <c r="AA11" s="45">
        <v>5.1999999999999997E-5</v>
      </c>
      <c r="AB11" s="45">
        <v>5.1999999999999997E-5</v>
      </c>
      <c r="AC11" s="45">
        <v>5.1999999999999997E-5</v>
      </c>
      <c r="AD11" s="45">
        <v>5.1999999999999997E-5</v>
      </c>
      <c r="AE11" s="45">
        <v>5.1999999999999997E-5</v>
      </c>
      <c r="AF11" s="45">
        <v>5.1999999999999997E-5</v>
      </c>
      <c r="AG11" s="45">
        <v>5.1999999999999997E-5</v>
      </c>
      <c r="AH11" s="45">
        <v>5.1999999999999997E-5</v>
      </c>
      <c r="AI11" s="45">
        <v>5.1999999999999997E-5</v>
      </c>
      <c r="AJ11" s="45">
        <v>5.1999999999999997E-5</v>
      </c>
      <c r="AK11" s="45">
        <v>5.1999999999999997E-5</v>
      </c>
      <c r="AL11" s="45">
        <v>5.1999999999999997E-5</v>
      </c>
      <c r="AM11" s="45">
        <v>5.1999999999999997E-5</v>
      </c>
      <c r="AN11" s="45">
        <v>5.1999999999999997E-5</v>
      </c>
      <c r="AO11" s="45">
        <v>5.1999999999999997E-5</v>
      </c>
      <c r="AP11" s="45">
        <v>1.15E-4</v>
      </c>
      <c r="AQ11" s="45">
        <v>1.15E-4</v>
      </c>
      <c r="AR11" s="45">
        <v>1.15E-4</v>
      </c>
      <c r="AS11" s="45">
        <v>1.15E-4</v>
      </c>
      <c r="AT11" s="45">
        <v>1.15E-4</v>
      </c>
      <c r="AU11" s="45">
        <v>1.18E-4</v>
      </c>
      <c r="AV11" s="45">
        <v>1.18E-4</v>
      </c>
      <c r="AW11" s="45">
        <v>1.18E-4</v>
      </c>
      <c r="AX11" s="45">
        <v>1.18E-4</v>
      </c>
      <c r="AY11" s="45">
        <v>1.18E-4</v>
      </c>
      <c r="AZ11" s="45">
        <v>1.21E-4</v>
      </c>
      <c r="BA11" s="45">
        <v>1.21E-4</v>
      </c>
      <c r="BB11" s="45">
        <v>1.21E-4</v>
      </c>
      <c r="BC11" s="45">
        <v>1.21E-4</v>
      </c>
      <c r="BD11" s="45">
        <v>1.21E-4</v>
      </c>
      <c r="BE11" s="45">
        <v>1.2300000000000001E-4</v>
      </c>
      <c r="BF11" s="45">
        <v>1.2300000000000001E-4</v>
      </c>
      <c r="BG11" s="45">
        <v>1.2300000000000001E-4</v>
      </c>
      <c r="BH11" s="45">
        <v>1.2300000000000001E-4</v>
      </c>
      <c r="BI11" s="45">
        <v>1.2300000000000001E-4</v>
      </c>
      <c r="BJ11" s="45">
        <v>1.25E-4</v>
      </c>
      <c r="BK11" s="45">
        <v>1.25E-4</v>
      </c>
      <c r="BL11" s="45">
        <v>1.25E-4</v>
      </c>
      <c r="BM11" s="45">
        <v>1.25E-4</v>
      </c>
      <c r="BN11" s="45">
        <v>1.25E-4</v>
      </c>
      <c r="BO11" s="45">
        <v>1.22E-4</v>
      </c>
      <c r="BP11" s="45">
        <v>1.22E-4</v>
      </c>
      <c r="BQ11" s="45">
        <v>1.22E-4</v>
      </c>
      <c r="BR11" s="45">
        <v>1.22E-4</v>
      </c>
      <c r="BS11" s="45">
        <v>1.22E-4</v>
      </c>
      <c r="BT11" s="45">
        <v>1.2E-4</v>
      </c>
      <c r="BU11" s="45">
        <v>1.2E-4</v>
      </c>
      <c r="BV11" s="45">
        <v>1.2E-4</v>
      </c>
      <c r="BW11" s="45">
        <v>1.2E-4</v>
      </c>
      <c r="BX11" s="45">
        <v>1.2E-4</v>
      </c>
      <c r="BY11" s="45">
        <v>1.3200000000000001E-4</v>
      </c>
      <c r="BZ11" s="45">
        <v>1.3200000000000001E-4</v>
      </c>
      <c r="CA11" s="45">
        <v>1.3200000000000001E-4</v>
      </c>
      <c r="CB11" s="45">
        <v>1.3200000000000001E-4</v>
      </c>
      <c r="CC11" s="45">
        <v>1.3200000000000001E-4</v>
      </c>
      <c r="CD11" s="45">
        <v>1.3200000000000001E-4</v>
      </c>
      <c r="CE11" s="45">
        <v>1.3200000000000001E-4</v>
      </c>
      <c r="CF11" s="45">
        <v>1.3200000000000001E-4</v>
      </c>
      <c r="CG11" s="45">
        <v>1.3200000000000001E-4</v>
      </c>
      <c r="CH11" s="45">
        <v>1.3200000000000001E-4</v>
      </c>
      <c r="CI11" s="45">
        <v>1.3200000000000001E-4</v>
      </c>
      <c r="CJ11" s="45">
        <v>1.3200000000000001E-4</v>
      </c>
      <c r="CK11" s="45">
        <v>1.3200000000000001E-4</v>
      </c>
      <c r="CL11" s="45">
        <v>1.3200000000000001E-4</v>
      </c>
      <c r="CM11" s="45">
        <v>1.3200000000000001E-4</v>
      </c>
      <c r="CN11" s="45">
        <v>1.3200000000000001E-4</v>
      </c>
      <c r="CO11" s="45">
        <v>1.3200000000000001E-4</v>
      </c>
      <c r="CP11" s="45">
        <v>1.3200000000000001E-4</v>
      </c>
      <c r="CQ11" s="45">
        <v>1.3200000000000001E-4</v>
      </c>
      <c r="CR11" s="45">
        <v>1.3200000000000001E-4</v>
      </c>
      <c r="CS11" s="45">
        <v>1.3200000000000001E-4</v>
      </c>
      <c r="CT11" s="45">
        <v>1.3200000000000001E-4</v>
      </c>
      <c r="CU11" s="45">
        <v>1.3200000000000001E-4</v>
      </c>
      <c r="CV11" s="45">
        <v>1.3200000000000001E-4</v>
      </c>
      <c r="CW11" s="45">
        <v>1.3200000000000001E-4</v>
      </c>
      <c r="CX11" s="45">
        <v>1.3200000000000001E-4</v>
      </c>
    </row>
    <row r="12" spans="1:102" ht="14.25" customHeight="1" x14ac:dyDescent="0.3">
      <c r="A12" s="45" t="s">
        <v>139</v>
      </c>
      <c r="B12" s="45">
        <v>0</v>
      </c>
      <c r="C12" s="45">
        <v>0</v>
      </c>
      <c r="D12" s="45">
        <v>0</v>
      </c>
      <c r="E12" s="45">
        <v>0</v>
      </c>
      <c r="F12" s="45">
        <v>0</v>
      </c>
      <c r="G12" s="45">
        <v>0</v>
      </c>
      <c r="H12" s="45">
        <v>0</v>
      </c>
      <c r="I12" s="45">
        <v>0</v>
      </c>
      <c r="J12" s="45">
        <v>0</v>
      </c>
      <c r="K12" s="45">
        <v>0</v>
      </c>
      <c r="L12" s="45">
        <v>0</v>
      </c>
      <c r="M12" s="45">
        <v>0</v>
      </c>
      <c r="N12" s="45">
        <v>0</v>
      </c>
      <c r="O12" s="45">
        <v>0</v>
      </c>
      <c r="P12" s="45">
        <v>0</v>
      </c>
      <c r="Q12" s="45">
        <v>7.2000000000000002E-5</v>
      </c>
      <c r="R12" s="45">
        <v>7.2000000000000002E-5</v>
      </c>
      <c r="S12" s="45">
        <v>7.2000000000000002E-5</v>
      </c>
      <c r="T12" s="45">
        <v>7.2000000000000002E-5</v>
      </c>
      <c r="U12" s="45">
        <v>7.2000000000000002E-5</v>
      </c>
      <c r="V12" s="45">
        <v>7.2000000000000002E-5</v>
      </c>
      <c r="W12" s="45">
        <v>7.2000000000000002E-5</v>
      </c>
      <c r="X12" s="45">
        <v>7.2000000000000002E-5</v>
      </c>
      <c r="Y12" s="45">
        <v>7.2000000000000002E-5</v>
      </c>
      <c r="Z12" s="45">
        <v>7.2000000000000002E-5</v>
      </c>
      <c r="AA12" s="45">
        <v>7.2000000000000002E-5</v>
      </c>
      <c r="AB12" s="45">
        <v>7.2000000000000002E-5</v>
      </c>
      <c r="AC12" s="45">
        <v>7.2000000000000002E-5</v>
      </c>
      <c r="AD12" s="45">
        <v>7.2000000000000002E-5</v>
      </c>
      <c r="AE12" s="45">
        <v>7.2000000000000002E-5</v>
      </c>
      <c r="AF12" s="45">
        <v>7.2000000000000002E-5</v>
      </c>
      <c r="AG12" s="45">
        <v>7.2000000000000002E-5</v>
      </c>
      <c r="AH12" s="45">
        <v>7.2000000000000002E-5</v>
      </c>
      <c r="AI12" s="45">
        <v>7.2000000000000002E-5</v>
      </c>
      <c r="AJ12" s="45">
        <v>7.2000000000000002E-5</v>
      </c>
      <c r="AK12" s="45">
        <v>7.2000000000000002E-5</v>
      </c>
      <c r="AL12" s="45">
        <v>7.2000000000000002E-5</v>
      </c>
      <c r="AM12" s="45">
        <v>7.2000000000000002E-5</v>
      </c>
      <c r="AN12" s="45">
        <v>7.2000000000000002E-5</v>
      </c>
      <c r="AO12" s="45">
        <v>7.2000000000000002E-5</v>
      </c>
      <c r="AP12" s="45">
        <v>2.1499999999999999E-4</v>
      </c>
      <c r="AQ12" s="45">
        <v>2.1499999999999999E-4</v>
      </c>
      <c r="AR12" s="45">
        <v>2.1499999999999999E-4</v>
      </c>
      <c r="AS12" s="45">
        <v>2.1499999999999999E-4</v>
      </c>
      <c r="AT12" s="45">
        <v>2.1499999999999999E-4</v>
      </c>
      <c r="AU12" s="45">
        <v>2.32E-4</v>
      </c>
      <c r="AV12" s="45">
        <v>2.32E-4</v>
      </c>
      <c r="AW12" s="45">
        <v>2.32E-4</v>
      </c>
      <c r="AX12" s="45">
        <v>2.32E-4</v>
      </c>
      <c r="AY12" s="45">
        <v>2.32E-4</v>
      </c>
      <c r="AZ12" s="45">
        <v>2.4499999999999999E-4</v>
      </c>
      <c r="BA12" s="45">
        <v>2.4499999999999999E-4</v>
      </c>
      <c r="BB12" s="45">
        <v>2.4499999999999999E-4</v>
      </c>
      <c r="BC12" s="45">
        <v>2.4499999999999999E-4</v>
      </c>
      <c r="BD12" s="45">
        <v>2.4499999999999999E-4</v>
      </c>
      <c r="BE12" s="45">
        <v>2.52E-4</v>
      </c>
      <c r="BF12" s="45">
        <v>2.52E-4</v>
      </c>
      <c r="BG12" s="45">
        <v>2.52E-4</v>
      </c>
      <c r="BH12" s="45">
        <v>2.52E-4</v>
      </c>
      <c r="BI12" s="45">
        <v>2.52E-4</v>
      </c>
      <c r="BJ12" s="45">
        <v>2.41E-4</v>
      </c>
      <c r="BK12" s="45">
        <v>2.41E-4</v>
      </c>
      <c r="BL12" s="45">
        <v>2.41E-4</v>
      </c>
      <c r="BM12" s="45">
        <v>2.41E-4</v>
      </c>
      <c r="BN12" s="45">
        <v>2.41E-4</v>
      </c>
      <c r="BO12" s="45">
        <v>2.1599999999999999E-4</v>
      </c>
      <c r="BP12" s="45">
        <v>2.1599999999999999E-4</v>
      </c>
      <c r="BQ12" s="45">
        <v>2.1599999999999999E-4</v>
      </c>
      <c r="BR12" s="45">
        <v>2.1599999999999999E-4</v>
      </c>
      <c r="BS12" s="45">
        <v>2.1599999999999999E-4</v>
      </c>
      <c r="BT12" s="45">
        <v>1.7799999999999999E-4</v>
      </c>
      <c r="BU12" s="45">
        <v>1.7799999999999999E-4</v>
      </c>
      <c r="BV12" s="45">
        <v>1.7799999999999999E-4</v>
      </c>
      <c r="BW12" s="45">
        <v>1.7799999999999999E-4</v>
      </c>
      <c r="BX12" s="45">
        <v>1.7799999999999999E-4</v>
      </c>
      <c r="BY12" s="45">
        <v>1.27E-4</v>
      </c>
      <c r="BZ12" s="45">
        <v>1.27E-4</v>
      </c>
      <c r="CA12" s="45">
        <v>1.27E-4</v>
      </c>
      <c r="CB12" s="45">
        <v>1.27E-4</v>
      </c>
      <c r="CC12" s="45">
        <v>1.27E-4</v>
      </c>
      <c r="CD12" s="45">
        <v>1.27E-4</v>
      </c>
      <c r="CE12" s="45">
        <v>1.27E-4</v>
      </c>
      <c r="CF12" s="45">
        <v>1.27E-4</v>
      </c>
      <c r="CG12" s="45">
        <v>1.27E-4</v>
      </c>
      <c r="CH12" s="45">
        <v>1.27E-4</v>
      </c>
      <c r="CI12" s="45">
        <v>1.27E-4</v>
      </c>
      <c r="CJ12" s="45">
        <v>1.27E-4</v>
      </c>
      <c r="CK12" s="45">
        <v>1.27E-4</v>
      </c>
      <c r="CL12" s="45">
        <v>1.27E-4</v>
      </c>
      <c r="CM12" s="45">
        <v>1.27E-4</v>
      </c>
      <c r="CN12" s="45">
        <v>1.27E-4</v>
      </c>
      <c r="CO12" s="45">
        <v>1.27E-4</v>
      </c>
      <c r="CP12" s="45">
        <v>1.27E-4</v>
      </c>
      <c r="CQ12" s="45">
        <v>1.27E-4</v>
      </c>
      <c r="CR12" s="45">
        <v>1.27E-4</v>
      </c>
      <c r="CS12" s="45">
        <v>1.27E-4</v>
      </c>
      <c r="CT12" s="45">
        <v>1.27E-4</v>
      </c>
      <c r="CU12" s="45">
        <v>1.27E-4</v>
      </c>
      <c r="CV12" s="45">
        <v>1.27E-4</v>
      </c>
      <c r="CW12" s="45">
        <v>1.27E-4</v>
      </c>
      <c r="CX12" s="45">
        <v>1.27E-4</v>
      </c>
    </row>
    <row r="13" spans="1:102" ht="14.25" customHeight="1" x14ac:dyDescent="0.3">
      <c r="A13" s="45" t="s">
        <v>141</v>
      </c>
      <c r="B13" s="45">
        <v>0</v>
      </c>
      <c r="C13" s="45">
        <v>0</v>
      </c>
      <c r="D13" s="45">
        <v>0</v>
      </c>
      <c r="E13" s="45">
        <v>0</v>
      </c>
      <c r="F13" s="45">
        <v>0</v>
      </c>
      <c r="G13" s="45">
        <v>0</v>
      </c>
      <c r="H13" s="45">
        <v>0</v>
      </c>
      <c r="I13" s="45">
        <v>0</v>
      </c>
      <c r="J13" s="45">
        <v>0</v>
      </c>
      <c r="K13" s="45">
        <v>0</v>
      </c>
      <c r="L13" s="45">
        <v>0</v>
      </c>
      <c r="M13" s="45">
        <v>0</v>
      </c>
      <c r="N13" s="45">
        <v>0</v>
      </c>
      <c r="O13" s="45">
        <v>0</v>
      </c>
      <c r="P13" s="45">
        <v>0</v>
      </c>
      <c r="Q13" s="45">
        <v>9.7999999999999997E-5</v>
      </c>
      <c r="R13" s="45">
        <v>9.7999999999999997E-5</v>
      </c>
      <c r="S13" s="45">
        <v>9.7999999999999997E-5</v>
      </c>
      <c r="T13" s="45">
        <v>9.7999999999999997E-5</v>
      </c>
      <c r="U13" s="45">
        <v>9.7999999999999997E-5</v>
      </c>
      <c r="V13" s="45">
        <v>9.7999999999999997E-5</v>
      </c>
      <c r="W13" s="45">
        <v>9.7999999999999997E-5</v>
      </c>
      <c r="X13" s="45">
        <v>9.7999999999999997E-5</v>
      </c>
      <c r="Y13" s="45">
        <v>9.7999999999999997E-5</v>
      </c>
      <c r="Z13" s="45">
        <v>9.7999999999999997E-5</v>
      </c>
      <c r="AA13" s="45">
        <v>9.7999999999999997E-5</v>
      </c>
      <c r="AB13" s="45">
        <v>9.7999999999999997E-5</v>
      </c>
      <c r="AC13" s="45">
        <v>9.7999999999999997E-5</v>
      </c>
      <c r="AD13" s="45">
        <v>9.7999999999999997E-5</v>
      </c>
      <c r="AE13" s="45">
        <v>9.7999999999999997E-5</v>
      </c>
      <c r="AF13" s="45">
        <v>9.7999999999999997E-5</v>
      </c>
      <c r="AG13" s="45">
        <v>9.7999999999999997E-5</v>
      </c>
      <c r="AH13" s="45">
        <v>9.7999999999999997E-5</v>
      </c>
      <c r="AI13" s="45">
        <v>9.7999999999999997E-5</v>
      </c>
      <c r="AJ13" s="45">
        <v>9.7999999999999997E-5</v>
      </c>
      <c r="AK13" s="45">
        <v>9.7999999999999997E-5</v>
      </c>
      <c r="AL13" s="45">
        <v>9.7999999999999997E-5</v>
      </c>
      <c r="AM13" s="45">
        <v>9.7999999999999997E-5</v>
      </c>
      <c r="AN13" s="45">
        <v>9.7999999999999997E-5</v>
      </c>
      <c r="AO13" s="45">
        <v>9.7999999999999997E-5</v>
      </c>
      <c r="AP13" s="45">
        <v>3.79E-4</v>
      </c>
      <c r="AQ13" s="45">
        <v>3.79E-4</v>
      </c>
      <c r="AR13" s="45">
        <v>3.79E-4</v>
      </c>
      <c r="AS13" s="45">
        <v>3.79E-4</v>
      </c>
      <c r="AT13" s="45">
        <v>3.79E-4</v>
      </c>
      <c r="AU13" s="45">
        <v>6.0800000000000003E-4</v>
      </c>
      <c r="AV13" s="45">
        <v>6.0800000000000003E-4</v>
      </c>
      <c r="AW13" s="45">
        <v>6.0800000000000003E-4</v>
      </c>
      <c r="AX13" s="45">
        <v>6.0800000000000003E-4</v>
      </c>
      <c r="AY13" s="45">
        <v>6.0800000000000003E-4</v>
      </c>
      <c r="AZ13" s="45">
        <v>4.9899999999999999E-4</v>
      </c>
      <c r="BA13" s="45">
        <v>4.9899999999999999E-4</v>
      </c>
      <c r="BB13" s="45">
        <v>4.9899999999999999E-4</v>
      </c>
      <c r="BC13" s="45">
        <v>4.9899999999999999E-4</v>
      </c>
      <c r="BD13" s="45">
        <v>4.9899999999999999E-4</v>
      </c>
      <c r="BE13" s="45">
        <v>5.2099999999999998E-4</v>
      </c>
      <c r="BF13" s="45">
        <v>5.2099999999999998E-4</v>
      </c>
      <c r="BG13" s="45">
        <v>5.2099999999999998E-4</v>
      </c>
      <c r="BH13" s="45">
        <v>5.2099999999999998E-4</v>
      </c>
      <c r="BI13" s="45">
        <v>5.2099999999999998E-4</v>
      </c>
      <c r="BJ13" s="45">
        <v>5.4600000000000004E-4</v>
      </c>
      <c r="BK13" s="45">
        <v>5.4600000000000004E-4</v>
      </c>
      <c r="BL13" s="45">
        <v>5.4600000000000004E-4</v>
      </c>
      <c r="BM13" s="45">
        <v>5.4600000000000004E-4</v>
      </c>
      <c r="BN13" s="45">
        <v>5.4600000000000004E-4</v>
      </c>
      <c r="BO13" s="45">
        <v>7.6900000000000004E-4</v>
      </c>
      <c r="BP13" s="45">
        <v>7.6900000000000004E-4</v>
      </c>
      <c r="BQ13" s="45">
        <v>7.6900000000000004E-4</v>
      </c>
      <c r="BR13" s="45">
        <v>7.6900000000000004E-4</v>
      </c>
      <c r="BS13" s="45">
        <v>7.6900000000000004E-4</v>
      </c>
      <c r="BT13" s="45">
        <v>4.9899999999999999E-4</v>
      </c>
      <c r="BU13" s="45">
        <v>4.9899999999999999E-4</v>
      </c>
      <c r="BV13" s="45">
        <v>4.9899999999999999E-4</v>
      </c>
      <c r="BW13" s="45">
        <v>4.9899999999999999E-4</v>
      </c>
      <c r="BX13" s="45">
        <v>4.9899999999999999E-4</v>
      </c>
      <c r="BY13" s="45">
        <v>5.1699999999999999E-4</v>
      </c>
      <c r="BZ13" s="45">
        <v>5.1699999999999999E-4</v>
      </c>
      <c r="CA13" s="45">
        <v>5.1699999999999999E-4</v>
      </c>
      <c r="CB13" s="45">
        <v>5.1699999999999999E-4</v>
      </c>
      <c r="CC13" s="45">
        <v>5.1699999999999999E-4</v>
      </c>
      <c r="CD13" s="45">
        <v>5.1699999999999999E-4</v>
      </c>
      <c r="CE13" s="45">
        <v>5.1699999999999999E-4</v>
      </c>
      <c r="CF13" s="45">
        <v>5.1699999999999999E-4</v>
      </c>
      <c r="CG13" s="45">
        <v>5.1699999999999999E-4</v>
      </c>
      <c r="CH13" s="45">
        <v>5.1699999999999999E-4</v>
      </c>
      <c r="CI13" s="45">
        <v>5.1699999999999999E-4</v>
      </c>
      <c r="CJ13" s="45">
        <v>5.1699999999999999E-4</v>
      </c>
      <c r="CK13" s="45">
        <v>5.1699999999999999E-4</v>
      </c>
      <c r="CL13" s="45">
        <v>5.1699999999999999E-4</v>
      </c>
      <c r="CM13" s="45">
        <v>5.1699999999999999E-4</v>
      </c>
      <c r="CN13" s="45">
        <v>5.1699999999999999E-4</v>
      </c>
      <c r="CO13" s="45">
        <v>5.1699999999999999E-4</v>
      </c>
      <c r="CP13" s="45">
        <v>5.1699999999999999E-4</v>
      </c>
      <c r="CQ13" s="45">
        <v>5.1699999999999999E-4</v>
      </c>
      <c r="CR13" s="45">
        <v>5.1699999999999999E-4</v>
      </c>
      <c r="CS13" s="45">
        <v>5.1699999999999999E-4</v>
      </c>
      <c r="CT13" s="45">
        <v>5.1699999999999999E-4</v>
      </c>
      <c r="CU13" s="45">
        <v>5.1699999999999999E-4</v>
      </c>
      <c r="CV13" s="45">
        <v>5.1699999999999999E-4</v>
      </c>
      <c r="CW13" s="45">
        <v>5.1699999999999999E-4</v>
      </c>
      <c r="CX13" s="45">
        <v>5.1699999999999999E-4</v>
      </c>
    </row>
    <row r="14" spans="1:102" ht="14.25" customHeight="1" x14ac:dyDescent="0.3">
      <c r="A14" s="45" t="s">
        <v>143</v>
      </c>
      <c r="B14" s="45">
        <v>0</v>
      </c>
      <c r="C14" s="45">
        <v>0</v>
      </c>
      <c r="D14" s="45">
        <v>0</v>
      </c>
      <c r="E14" s="45">
        <v>0</v>
      </c>
      <c r="F14" s="45">
        <v>0</v>
      </c>
      <c r="G14" s="45">
        <v>0</v>
      </c>
      <c r="H14" s="45">
        <v>0</v>
      </c>
      <c r="I14" s="45">
        <v>0</v>
      </c>
      <c r="J14" s="45">
        <v>0</v>
      </c>
      <c r="K14" s="45">
        <v>0</v>
      </c>
      <c r="L14" s="45">
        <v>0</v>
      </c>
      <c r="M14" s="45">
        <v>0</v>
      </c>
      <c r="N14" s="45">
        <v>0</v>
      </c>
      <c r="O14" s="45">
        <v>0</v>
      </c>
      <c r="P14" s="45">
        <v>0</v>
      </c>
      <c r="Q14" s="45">
        <v>1.2999999999999999E-5</v>
      </c>
      <c r="R14" s="45">
        <v>1.2999999999999999E-5</v>
      </c>
      <c r="S14" s="45">
        <v>1.2999999999999999E-5</v>
      </c>
      <c r="T14" s="45">
        <v>1.2999999999999999E-5</v>
      </c>
      <c r="U14" s="45">
        <v>1.2999999999999999E-5</v>
      </c>
      <c r="V14" s="45">
        <v>1.2999999999999999E-5</v>
      </c>
      <c r="W14" s="45">
        <v>1.2999999999999999E-5</v>
      </c>
      <c r="X14" s="45">
        <v>1.2999999999999999E-5</v>
      </c>
      <c r="Y14" s="45">
        <v>1.2999999999999999E-5</v>
      </c>
      <c r="Z14" s="45">
        <v>1.2999999999999999E-5</v>
      </c>
      <c r="AA14" s="45">
        <v>1.2999999999999999E-5</v>
      </c>
      <c r="AB14" s="45">
        <v>1.2999999999999999E-5</v>
      </c>
      <c r="AC14" s="45">
        <v>1.2999999999999999E-5</v>
      </c>
      <c r="AD14" s="45">
        <v>1.2999999999999999E-5</v>
      </c>
      <c r="AE14" s="45">
        <v>1.2999999999999999E-5</v>
      </c>
      <c r="AF14" s="45">
        <v>1.2999999999999999E-5</v>
      </c>
      <c r="AG14" s="45">
        <v>1.2999999999999999E-5</v>
      </c>
      <c r="AH14" s="45">
        <v>1.2999999999999999E-5</v>
      </c>
      <c r="AI14" s="45">
        <v>1.2999999999999999E-5</v>
      </c>
      <c r="AJ14" s="45">
        <v>1.2999999999999999E-5</v>
      </c>
      <c r="AK14" s="45">
        <v>1.2999999999999999E-5</v>
      </c>
      <c r="AL14" s="45">
        <v>1.2999999999999999E-5</v>
      </c>
      <c r="AM14" s="45">
        <v>1.2999999999999999E-5</v>
      </c>
      <c r="AN14" s="45">
        <v>1.2999999999999999E-5</v>
      </c>
      <c r="AO14" s="45">
        <v>1.2999999999999999E-5</v>
      </c>
      <c r="AP14" s="45">
        <v>5.1999999999999997E-5</v>
      </c>
      <c r="AQ14" s="45">
        <v>5.1999999999999997E-5</v>
      </c>
      <c r="AR14" s="45">
        <v>5.1999999999999997E-5</v>
      </c>
      <c r="AS14" s="45">
        <v>5.1999999999999997E-5</v>
      </c>
      <c r="AT14" s="45">
        <v>5.1999999999999997E-5</v>
      </c>
      <c r="AU14" s="45">
        <v>1.21E-4</v>
      </c>
      <c r="AV14" s="45">
        <v>1.21E-4</v>
      </c>
      <c r="AW14" s="45">
        <v>1.21E-4</v>
      </c>
      <c r="AX14" s="45">
        <v>1.21E-4</v>
      </c>
      <c r="AY14" s="45">
        <v>1.21E-4</v>
      </c>
      <c r="AZ14" s="45">
        <v>1.9599999999999999E-4</v>
      </c>
      <c r="BA14" s="45">
        <v>1.9599999999999999E-4</v>
      </c>
      <c r="BB14" s="45">
        <v>1.9599999999999999E-4</v>
      </c>
      <c r="BC14" s="45">
        <v>1.9599999999999999E-4</v>
      </c>
      <c r="BD14" s="45">
        <v>1.9599999999999999E-4</v>
      </c>
      <c r="BE14" s="45">
        <v>1.2400000000000001E-4</v>
      </c>
      <c r="BF14" s="45">
        <v>1.2400000000000001E-4</v>
      </c>
      <c r="BG14" s="45">
        <v>1.2400000000000001E-4</v>
      </c>
      <c r="BH14" s="45">
        <v>1.2400000000000001E-4</v>
      </c>
      <c r="BI14" s="45">
        <v>1.2400000000000001E-4</v>
      </c>
      <c r="BJ14" s="45">
        <v>2.3000000000000001E-4</v>
      </c>
      <c r="BK14" s="45">
        <v>2.3000000000000001E-4</v>
      </c>
      <c r="BL14" s="45">
        <v>2.3000000000000001E-4</v>
      </c>
      <c r="BM14" s="45">
        <v>2.3000000000000001E-4</v>
      </c>
      <c r="BN14" s="45">
        <v>2.3000000000000001E-4</v>
      </c>
      <c r="BO14" s="45">
        <v>3.9899999999999999E-4</v>
      </c>
      <c r="BP14" s="45">
        <v>3.9899999999999999E-4</v>
      </c>
      <c r="BQ14" s="45">
        <v>3.9899999999999999E-4</v>
      </c>
      <c r="BR14" s="45">
        <v>3.9899999999999999E-4</v>
      </c>
      <c r="BS14" s="45">
        <v>3.9899999999999999E-4</v>
      </c>
      <c r="BT14" s="45">
        <v>0</v>
      </c>
      <c r="BU14" s="45">
        <v>0</v>
      </c>
      <c r="BV14" s="45">
        <v>0</v>
      </c>
      <c r="BW14" s="45">
        <v>0</v>
      </c>
      <c r="BX14" s="45">
        <v>0</v>
      </c>
      <c r="BY14" s="45">
        <v>4.1300000000000001E-4</v>
      </c>
      <c r="BZ14" s="45">
        <v>4.1300000000000001E-4</v>
      </c>
      <c r="CA14" s="45">
        <v>4.1300000000000001E-4</v>
      </c>
      <c r="CB14" s="45">
        <v>4.1300000000000001E-4</v>
      </c>
      <c r="CC14" s="45">
        <v>4.1300000000000001E-4</v>
      </c>
      <c r="CD14" s="45">
        <v>4.1300000000000001E-4</v>
      </c>
      <c r="CE14" s="45">
        <v>4.1300000000000001E-4</v>
      </c>
      <c r="CF14" s="45">
        <v>4.1300000000000001E-4</v>
      </c>
      <c r="CG14" s="45">
        <v>4.1300000000000001E-4</v>
      </c>
      <c r="CH14" s="45">
        <v>4.1300000000000001E-4</v>
      </c>
      <c r="CI14" s="45">
        <v>4.1300000000000001E-4</v>
      </c>
      <c r="CJ14" s="45">
        <v>4.1300000000000001E-4</v>
      </c>
      <c r="CK14" s="45">
        <v>4.1300000000000001E-4</v>
      </c>
      <c r="CL14" s="45">
        <v>4.1300000000000001E-4</v>
      </c>
      <c r="CM14" s="45">
        <v>4.1300000000000001E-4</v>
      </c>
      <c r="CN14" s="45">
        <v>4.1300000000000001E-4</v>
      </c>
      <c r="CO14" s="45">
        <v>4.1300000000000001E-4</v>
      </c>
      <c r="CP14" s="45">
        <v>4.1300000000000001E-4</v>
      </c>
      <c r="CQ14" s="45">
        <v>4.1300000000000001E-4</v>
      </c>
      <c r="CR14" s="45">
        <v>4.1300000000000001E-4</v>
      </c>
      <c r="CS14" s="45">
        <v>4.1300000000000001E-4</v>
      </c>
      <c r="CT14" s="45">
        <v>4.1300000000000001E-4</v>
      </c>
      <c r="CU14" s="45">
        <v>4.1300000000000001E-4</v>
      </c>
      <c r="CV14" s="45">
        <v>4.1300000000000001E-4</v>
      </c>
      <c r="CW14" s="45">
        <v>4.1300000000000001E-4</v>
      </c>
      <c r="CX14" s="45">
        <v>4.1300000000000001E-4</v>
      </c>
    </row>
    <row r="15" spans="1:102" ht="14.25" customHeight="1" x14ac:dyDescent="0.3">
      <c r="A15" s="45" t="s">
        <v>145</v>
      </c>
      <c r="B15" s="45">
        <v>0</v>
      </c>
      <c r="C15" s="45">
        <v>0</v>
      </c>
      <c r="D15" s="45">
        <v>0</v>
      </c>
      <c r="E15" s="45">
        <v>0</v>
      </c>
      <c r="F15" s="45">
        <v>0</v>
      </c>
      <c r="G15" s="45">
        <v>0</v>
      </c>
      <c r="H15" s="45">
        <v>0</v>
      </c>
      <c r="I15" s="45">
        <v>0</v>
      </c>
      <c r="J15" s="45">
        <v>0</v>
      </c>
      <c r="K15" s="45">
        <v>0</v>
      </c>
      <c r="L15" s="45">
        <v>0</v>
      </c>
      <c r="M15" s="45">
        <v>0</v>
      </c>
      <c r="N15" s="45">
        <v>0</v>
      </c>
      <c r="O15" s="45">
        <v>0</v>
      </c>
      <c r="P15" s="45">
        <v>0</v>
      </c>
      <c r="Q15" s="45">
        <v>5.8E-5</v>
      </c>
      <c r="R15" s="45">
        <v>5.8E-5</v>
      </c>
      <c r="S15" s="45">
        <v>5.8E-5</v>
      </c>
      <c r="T15" s="45">
        <v>5.8E-5</v>
      </c>
      <c r="U15" s="45">
        <v>5.8E-5</v>
      </c>
      <c r="V15" s="45">
        <v>5.8E-5</v>
      </c>
      <c r="W15" s="45">
        <v>5.8E-5</v>
      </c>
      <c r="X15" s="45">
        <v>5.8E-5</v>
      </c>
      <c r="Y15" s="45">
        <v>5.8E-5</v>
      </c>
      <c r="Z15" s="45">
        <v>5.8E-5</v>
      </c>
      <c r="AA15" s="45">
        <v>5.8E-5</v>
      </c>
      <c r="AB15" s="45">
        <v>5.8E-5</v>
      </c>
      <c r="AC15" s="45">
        <v>5.8E-5</v>
      </c>
      <c r="AD15" s="45">
        <v>5.8E-5</v>
      </c>
      <c r="AE15" s="45">
        <v>5.8E-5</v>
      </c>
      <c r="AF15" s="45">
        <v>5.8E-5</v>
      </c>
      <c r="AG15" s="45">
        <v>5.8E-5</v>
      </c>
      <c r="AH15" s="45">
        <v>5.8E-5</v>
      </c>
      <c r="AI15" s="45">
        <v>5.8E-5</v>
      </c>
      <c r="AJ15" s="45">
        <v>5.8E-5</v>
      </c>
      <c r="AK15" s="45">
        <v>5.8E-5</v>
      </c>
      <c r="AL15" s="45">
        <v>5.8E-5</v>
      </c>
      <c r="AM15" s="45">
        <v>5.8E-5</v>
      </c>
      <c r="AN15" s="45">
        <v>5.8E-5</v>
      </c>
      <c r="AO15" s="45">
        <v>5.8E-5</v>
      </c>
      <c r="AP15" s="45">
        <v>3.59E-4</v>
      </c>
      <c r="AQ15" s="45">
        <v>3.59E-4</v>
      </c>
      <c r="AR15" s="45">
        <v>3.59E-4</v>
      </c>
      <c r="AS15" s="45">
        <v>3.59E-4</v>
      </c>
      <c r="AT15" s="45">
        <v>3.59E-4</v>
      </c>
      <c r="AU15" s="45">
        <v>5.4900000000000001E-4</v>
      </c>
      <c r="AV15" s="45">
        <v>5.4900000000000001E-4</v>
      </c>
      <c r="AW15" s="45">
        <v>5.4900000000000001E-4</v>
      </c>
      <c r="AX15" s="45">
        <v>5.4900000000000001E-4</v>
      </c>
      <c r="AY15" s="45">
        <v>5.4900000000000001E-4</v>
      </c>
      <c r="AZ15" s="45">
        <v>6.4300000000000002E-4</v>
      </c>
      <c r="BA15" s="45">
        <v>6.4300000000000002E-4</v>
      </c>
      <c r="BB15" s="45">
        <v>6.4300000000000002E-4</v>
      </c>
      <c r="BC15" s="45">
        <v>6.4300000000000002E-4</v>
      </c>
      <c r="BD15" s="45">
        <v>6.4300000000000002E-4</v>
      </c>
      <c r="BE15" s="45">
        <v>6.3000000000000003E-4</v>
      </c>
      <c r="BF15" s="45">
        <v>6.3000000000000003E-4</v>
      </c>
      <c r="BG15" s="45">
        <v>6.3000000000000003E-4</v>
      </c>
      <c r="BH15" s="45">
        <v>6.3000000000000003E-4</v>
      </c>
      <c r="BI15" s="45">
        <v>6.3000000000000003E-4</v>
      </c>
      <c r="BJ15" s="45">
        <v>6.2E-4</v>
      </c>
      <c r="BK15" s="45">
        <v>6.2E-4</v>
      </c>
      <c r="BL15" s="45">
        <v>6.2E-4</v>
      </c>
      <c r="BM15" s="45">
        <v>6.2E-4</v>
      </c>
      <c r="BN15" s="45">
        <v>6.2E-4</v>
      </c>
      <c r="BO15" s="45">
        <v>5.6899999999999995E-4</v>
      </c>
      <c r="BP15" s="45">
        <v>5.6899999999999995E-4</v>
      </c>
      <c r="BQ15" s="45">
        <v>5.6899999999999995E-4</v>
      </c>
      <c r="BR15" s="45">
        <v>5.6899999999999995E-4</v>
      </c>
      <c r="BS15" s="45">
        <v>5.6899999999999995E-4</v>
      </c>
      <c r="BT15" s="45">
        <v>4.8200000000000001E-4</v>
      </c>
      <c r="BU15" s="45">
        <v>4.8200000000000001E-4</v>
      </c>
      <c r="BV15" s="45">
        <v>4.8200000000000001E-4</v>
      </c>
      <c r="BW15" s="45">
        <v>4.8200000000000001E-4</v>
      </c>
      <c r="BX15" s="45">
        <v>4.8200000000000001E-4</v>
      </c>
      <c r="BY15" s="45">
        <v>3.6000000000000002E-4</v>
      </c>
      <c r="BZ15" s="45">
        <v>3.6000000000000002E-4</v>
      </c>
      <c r="CA15" s="45">
        <v>3.6000000000000002E-4</v>
      </c>
      <c r="CB15" s="45">
        <v>3.6000000000000002E-4</v>
      </c>
      <c r="CC15" s="45">
        <v>3.6000000000000002E-4</v>
      </c>
      <c r="CD15" s="45">
        <v>3.6000000000000002E-4</v>
      </c>
      <c r="CE15" s="45">
        <v>3.6000000000000002E-4</v>
      </c>
      <c r="CF15" s="45">
        <v>3.6000000000000002E-4</v>
      </c>
      <c r="CG15" s="45">
        <v>3.6000000000000002E-4</v>
      </c>
      <c r="CH15" s="45">
        <v>3.6000000000000002E-4</v>
      </c>
      <c r="CI15" s="45">
        <v>3.6000000000000002E-4</v>
      </c>
      <c r="CJ15" s="45">
        <v>3.6000000000000002E-4</v>
      </c>
      <c r="CK15" s="45">
        <v>3.6000000000000002E-4</v>
      </c>
      <c r="CL15" s="45">
        <v>3.6000000000000002E-4</v>
      </c>
      <c r="CM15" s="45">
        <v>3.6000000000000002E-4</v>
      </c>
      <c r="CN15" s="45">
        <v>3.6000000000000002E-4</v>
      </c>
      <c r="CO15" s="45">
        <v>3.6000000000000002E-4</v>
      </c>
      <c r="CP15" s="45">
        <v>3.6000000000000002E-4</v>
      </c>
      <c r="CQ15" s="45">
        <v>3.6000000000000002E-4</v>
      </c>
      <c r="CR15" s="45">
        <v>3.6000000000000002E-4</v>
      </c>
      <c r="CS15" s="45">
        <v>3.6000000000000002E-4</v>
      </c>
      <c r="CT15" s="45">
        <v>3.6000000000000002E-4</v>
      </c>
      <c r="CU15" s="45">
        <v>3.6000000000000002E-4</v>
      </c>
      <c r="CV15" s="45">
        <v>3.6000000000000002E-4</v>
      </c>
      <c r="CW15" s="45">
        <v>3.6000000000000002E-4</v>
      </c>
      <c r="CX15" s="45">
        <v>3.6000000000000002E-4</v>
      </c>
    </row>
    <row r="16" spans="1:102" ht="14.25" customHeight="1" x14ac:dyDescent="0.3">
      <c r="A16" s="45" t="s">
        <v>148</v>
      </c>
      <c r="B16" s="45">
        <v>0</v>
      </c>
      <c r="C16" s="45">
        <v>0</v>
      </c>
      <c r="D16" s="45">
        <v>0</v>
      </c>
      <c r="E16" s="45">
        <v>0</v>
      </c>
      <c r="F16" s="45">
        <v>0</v>
      </c>
      <c r="G16" s="45">
        <v>0</v>
      </c>
      <c r="H16" s="45">
        <v>0</v>
      </c>
      <c r="I16" s="45">
        <v>0</v>
      </c>
      <c r="J16" s="45">
        <v>0</v>
      </c>
      <c r="K16" s="45">
        <v>0</v>
      </c>
      <c r="L16" s="45">
        <v>0</v>
      </c>
      <c r="M16" s="45">
        <v>0</v>
      </c>
      <c r="N16" s="45">
        <v>0</v>
      </c>
      <c r="O16" s="45">
        <v>0</v>
      </c>
      <c r="P16" s="45">
        <v>0</v>
      </c>
      <c r="Q16" s="45">
        <v>2.9599999999999998E-4</v>
      </c>
      <c r="R16" s="45">
        <v>2.9599999999999998E-4</v>
      </c>
      <c r="S16" s="45">
        <v>2.9599999999999998E-4</v>
      </c>
      <c r="T16" s="45">
        <v>2.9599999999999998E-4</v>
      </c>
      <c r="U16" s="45">
        <v>2.9599999999999998E-4</v>
      </c>
      <c r="V16" s="45">
        <v>2.9599999999999998E-4</v>
      </c>
      <c r="W16" s="45">
        <v>2.9599999999999998E-4</v>
      </c>
      <c r="X16" s="45">
        <v>2.9599999999999998E-4</v>
      </c>
      <c r="Y16" s="45">
        <v>2.9599999999999998E-4</v>
      </c>
      <c r="Z16" s="45">
        <v>2.9599999999999998E-4</v>
      </c>
      <c r="AA16" s="45">
        <v>2.9599999999999998E-4</v>
      </c>
      <c r="AB16" s="45">
        <v>2.9599999999999998E-4</v>
      </c>
      <c r="AC16" s="45">
        <v>2.9599999999999998E-4</v>
      </c>
      <c r="AD16" s="45">
        <v>2.9599999999999998E-4</v>
      </c>
      <c r="AE16" s="45">
        <v>2.9599999999999998E-4</v>
      </c>
      <c r="AF16" s="45">
        <v>2.9599999999999998E-4</v>
      </c>
      <c r="AG16" s="45">
        <v>2.9599999999999998E-4</v>
      </c>
      <c r="AH16" s="45">
        <v>2.9599999999999998E-4</v>
      </c>
      <c r="AI16" s="45">
        <v>2.9599999999999998E-4</v>
      </c>
      <c r="AJ16" s="45">
        <v>2.9599999999999998E-4</v>
      </c>
      <c r="AK16" s="45">
        <v>2.9599999999999998E-4</v>
      </c>
      <c r="AL16" s="45">
        <v>2.9599999999999998E-4</v>
      </c>
      <c r="AM16" s="45">
        <v>2.9599999999999998E-4</v>
      </c>
      <c r="AN16" s="45">
        <v>2.9599999999999998E-4</v>
      </c>
      <c r="AO16" s="45">
        <v>2.9599999999999998E-4</v>
      </c>
      <c r="AP16" s="45">
        <v>4.8999999999999998E-4</v>
      </c>
      <c r="AQ16" s="45">
        <v>4.8999999999999998E-4</v>
      </c>
      <c r="AR16" s="45">
        <v>4.8999999999999998E-4</v>
      </c>
      <c r="AS16" s="45">
        <v>4.8999999999999998E-4</v>
      </c>
      <c r="AT16" s="45">
        <v>4.8999999999999998E-4</v>
      </c>
      <c r="AU16" s="45">
        <v>6.4099999999999997E-4</v>
      </c>
      <c r="AV16" s="45">
        <v>6.4099999999999997E-4</v>
      </c>
      <c r="AW16" s="45">
        <v>6.4099999999999997E-4</v>
      </c>
      <c r="AX16" s="45">
        <v>6.4099999999999997E-4</v>
      </c>
      <c r="AY16" s="45">
        <v>6.4099999999999997E-4</v>
      </c>
      <c r="AZ16" s="45">
        <v>7.2199999999999999E-4</v>
      </c>
      <c r="BA16" s="45">
        <v>7.2199999999999999E-4</v>
      </c>
      <c r="BB16" s="45">
        <v>7.2199999999999999E-4</v>
      </c>
      <c r="BC16" s="45">
        <v>7.2199999999999999E-4</v>
      </c>
      <c r="BD16" s="45">
        <v>7.2199999999999999E-4</v>
      </c>
      <c r="BE16" s="45">
        <v>2.1100000000000001E-4</v>
      </c>
      <c r="BF16" s="45">
        <v>2.1100000000000001E-4</v>
      </c>
      <c r="BG16" s="45">
        <v>2.1100000000000001E-4</v>
      </c>
      <c r="BH16" s="45">
        <v>2.1100000000000001E-4</v>
      </c>
      <c r="BI16" s="45">
        <v>2.1100000000000001E-4</v>
      </c>
      <c r="BJ16" s="45">
        <v>2.63E-4</v>
      </c>
      <c r="BK16" s="45">
        <v>2.63E-4</v>
      </c>
      <c r="BL16" s="45">
        <v>2.63E-4</v>
      </c>
      <c r="BM16" s="45">
        <v>2.63E-4</v>
      </c>
      <c r="BN16" s="45">
        <v>2.63E-4</v>
      </c>
      <c r="BO16" s="45">
        <v>3.6200000000000002E-4</v>
      </c>
      <c r="BP16" s="45">
        <v>3.6200000000000002E-4</v>
      </c>
      <c r="BQ16" s="45">
        <v>3.6200000000000002E-4</v>
      </c>
      <c r="BR16" s="45">
        <v>3.6200000000000002E-4</v>
      </c>
      <c r="BS16" s="45">
        <v>3.6200000000000002E-4</v>
      </c>
      <c r="BT16" s="45">
        <v>2.2800000000000001E-4</v>
      </c>
      <c r="BU16" s="45">
        <v>2.2800000000000001E-4</v>
      </c>
      <c r="BV16" s="45">
        <v>2.2800000000000001E-4</v>
      </c>
      <c r="BW16" s="45">
        <v>2.2800000000000001E-4</v>
      </c>
      <c r="BX16" s="45">
        <v>2.2800000000000001E-4</v>
      </c>
      <c r="BY16" s="45">
        <v>3.2000000000000003E-4</v>
      </c>
      <c r="BZ16" s="45">
        <v>3.2000000000000003E-4</v>
      </c>
      <c r="CA16" s="45">
        <v>3.2000000000000003E-4</v>
      </c>
      <c r="CB16" s="45">
        <v>3.2000000000000003E-4</v>
      </c>
      <c r="CC16" s="45">
        <v>3.2000000000000003E-4</v>
      </c>
      <c r="CD16" s="45">
        <v>3.2000000000000003E-4</v>
      </c>
      <c r="CE16" s="45">
        <v>3.2000000000000003E-4</v>
      </c>
      <c r="CF16" s="45">
        <v>3.2000000000000003E-4</v>
      </c>
      <c r="CG16" s="45">
        <v>3.2000000000000003E-4</v>
      </c>
      <c r="CH16" s="45">
        <v>3.2000000000000003E-4</v>
      </c>
      <c r="CI16" s="45">
        <v>3.2000000000000003E-4</v>
      </c>
      <c r="CJ16" s="45">
        <v>3.2000000000000003E-4</v>
      </c>
      <c r="CK16" s="45">
        <v>3.2000000000000003E-4</v>
      </c>
      <c r="CL16" s="45">
        <v>3.2000000000000003E-4</v>
      </c>
      <c r="CM16" s="45">
        <v>3.2000000000000003E-4</v>
      </c>
      <c r="CN16" s="45">
        <v>3.2000000000000003E-4</v>
      </c>
      <c r="CO16" s="45">
        <v>3.2000000000000003E-4</v>
      </c>
      <c r="CP16" s="45">
        <v>3.2000000000000003E-4</v>
      </c>
      <c r="CQ16" s="45">
        <v>3.2000000000000003E-4</v>
      </c>
      <c r="CR16" s="45">
        <v>3.2000000000000003E-4</v>
      </c>
      <c r="CS16" s="45">
        <v>3.2000000000000003E-4</v>
      </c>
      <c r="CT16" s="45">
        <v>3.2000000000000003E-4</v>
      </c>
      <c r="CU16" s="45">
        <v>3.2000000000000003E-4</v>
      </c>
      <c r="CV16" s="45">
        <v>3.2000000000000003E-4</v>
      </c>
      <c r="CW16" s="45">
        <v>3.2000000000000003E-4</v>
      </c>
      <c r="CX16" s="45">
        <v>3.2000000000000003E-4</v>
      </c>
    </row>
    <row r="17" spans="1:102" ht="14.25" customHeight="1" x14ac:dyDescent="0.3">
      <c r="A17" s="45" t="s">
        <v>150</v>
      </c>
      <c r="B17" s="45">
        <v>0</v>
      </c>
      <c r="C17" s="45">
        <v>0</v>
      </c>
      <c r="D17" s="45">
        <v>0</v>
      </c>
      <c r="E17" s="45">
        <v>0</v>
      </c>
      <c r="F17" s="45">
        <v>0</v>
      </c>
      <c r="G17" s="45">
        <v>0</v>
      </c>
      <c r="H17" s="45">
        <v>0</v>
      </c>
      <c r="I17" s="45">
        <v>0</v>
      </c>
      <c r="J17" s="45">
        <v>0</v>
      </c>
      <c r="K17" s="45">
        <v>0</v>
      </c>
      <c r="L17" s="45">
        <v>0</v>
      </c>
      <c r="M17" s="45">
        <v>0</v>
      </c>
      <c r="N17" s="45">
        <v>0</v>
      </c>
      <c r="O17" s="45">
        <v>0</v>
      </c>
      <c r="P17" s="45">
        <v>0</v>
      </c>
      <c r="Q17" s="45">
        <v>1.11E-4</v>
      </c>
      <c r="R17" s="45">
        <v>1.11E-4</v>
      </c>
      <c r="S17" s="45">
        <v>1.11E-4</v>
      </c>
      <c r="T17" s="45">
        <v>1.11E-4</v>
      </c>
      <c r="U17" s="45">
        <v>1.11E-4</v>
      </c>
      <c r="V17" s="45">
        <v>1.11E-4</v>
      </c>
      <c r="W17" s="45">
        <v>1.11E-4</v>
      </c>
      <c r="X17" s="45">
        <v>1.11E-4</v>
      </c>
      <c r="Y17" s="45">
        <v>1.11E-4</v>
      </c>
      <c r="Z17" s="45">
        <v>1.11E-4</v>
      </c>
      <c r="AA17" s="45">
        <v>1.11E-4</v>
      </c>
      <c r="AB17" s="45">
        <v>1.11E-4</v>
      </c>
      <c r="AC17" s="45">
        <v>1.11E-4</v>
      </c>
      <c r="AD17" s="45">
        <v>1.11E-4</v>
      </c>
      <c r="AE17" s="45">
        <v>1.11E-4</v>
      </c>
      <c r="AF17" s="45">
        <v>1.11E-4</v>
      </c>
      <c r="AG17" s="45">
        <v>1.11E-4</v>
      </c>
      <c r="AH17" s="45">
        <v>1.11E-4</v>
      </c>
      <c r="AI17" s="45">
        <v>1.11E-4</v>
      </c>
      <c r="AJ17" s="45">
        <v>1.11E-4</v>
      </c>
      <c r="AK17" s="45">
        <v>1.11E-4</v>
      </c>
      <c r="AL17" s="45">
        <v>1.11E-4</v>
      </c>
      <c r="AM17" s="45">
        <v>1.11E-4</v>
      </c>
      <c r="AN17" s="45">
        <v>1.11E-4</v>
      </c>
      <c r="AO17" s="45">
        <v>1.11E-4</v>
      </c>
      <c r="AP17" s="45">
        <v>2.7300000000000002E-4</v>
      </c>
      <c r="AQ17" s="45">
        <v>2.7300000000000002E-4</v>
      </c>
      <c r="AR17" s="45">
        <v>2.7300000000000002E-4</v>
      </c>
      <c r="AS17" s="45">
        <v>2.7300000000000002E-4</v>
      </c>
      <c r="AT17" s="45">
        <v>2.7300000000000002E-4</v>
      </c>
      <c r="AU17" s="45">
        <v>3.0200000000000002E-4</v>
      </c>
      <c r="AV17" s="45">
        <v>3.0200000000000002E-4</v>
      </c>
      <c r="AW17" s="45">
        <v>3.0200000000000002E-4</v>
      </c>
      <c r="AX17" s="45">
        <v>3.0200000000000002E-4</v>
      </c>
      <c r="AY17" s="45">
        <v>3.0200000000000002E-4</v>
      </c>
      <c r="AZ17" s="45">
        <v>3.1599999999999998E-4</v>
      </c>
      <c r="BA17" s="45">
        <v>3.1599999999999998E-4</v>
      </c>
      <c r="BB17" s="45">
        <v>3.1599999999999998E-4</v>
      </c>
      <c r="BC17" s="45">
        <v>3.1599999999999998E-4</v>
      </c>
      <c r="BD17" s="45">
        <v>3.1599999999999998E-4</v>
      </c>
      <c r="BE17" s="45">
        <v>3.0499999999999999E-4</v>
      </c>
      <c r="BF17" s="45">
        <v>3.0499999999999999E-4</v>
      </c>
      <c r="BG17" s="45">
        <v>3.0499999999999999E-4</v>
      </c>
      <c r="BH17" s="45">
        <v>3.0499999999999999E-4</v>
      </c>
      <c r="BI17" s="45">
        <v>3.0499999999999999E-4</v>
      </c>
      <c r="BJ17" s="45">
        <v>2.8600000000000001E-4</v>
      </c>
      <c r="BK17" s="45">
        <v>2.8600000000000001E-4</v>
      </c>
      <c r="BL17" s="45">
        <v>2.8600000000000001E-4</v>
      </c>
      <c r="BM17" s="45">
        <v>2.8600000000000001E-4</v>
      </c>
      <c r="BN17" s="45">
        <v>2.8600000000000001E-4</v>
      </c>
      <c r="BO17" s="45">
        <v>2.6400000000000002E-4</v>
      </c>
      <c r="BP17" s="45">
        <v>2.6400000000000002E-4</v>
      </c>
      <c r="BQ17" s="45">
        <v>2.6400000000000002E-4</v>
      </c>
      <c r="BR17" s="45">
        <v>2.6400000000000002E-4</v>
      </c>
      <c r="BS17" s="45">
        <v>2.6400000000000002E-4</v>
      </c>
      <c r="BT17" s="45">
        <v>2.4600000000000002E-4</v>
      </c>
      <c r="BU17" s="45">
        <v>2.4600000000000002E-4</v>
      </c>
      <c r="BV17" s="45">
        <v>2.4600000000000002E-4</v>
      </c>
      <c r="BW17" s="45">
        <v>2.4600000000000002E-4</v>
      </c>
      <c r="BX17" s="45">
        <v>2.4600000000000002E-4</v>
      </c>
      <c r="BY17" s="45">
        <v>2.0599999999999999E-4</v>
      </c>
      <c r="BZ17" s="45">
        <v>2.0599999999999999E-4</v>
      </c>
      <c r="CA17" s="45">
        <v>2.0599999999999999E-4</v>
      </c>
      <c r="CB17" s="45">
        <v>2.0599999999999999E-4</v>
      </c>
      <c r="CC17" s="45">
        <v>2.0599999999999999E-4</v>
      </c>
      <c r="CD17" s="45">
        <v>2.0599999999999999E-4</v>
      </c>
      <c r="CE17" s="45">
        <v>2.0599999999999999E-4</v>
      </c>
      <c r="CF17" s="45">
        <v>2.0599999999999999E-4</v>
      </c>
      <c r="CG17" s="45">
        <v>2.0599999999999999E-4</v>
      </c>
      <c r="CH17" s="45">
        <v>2.0599999999999999E-4</v>
      </c>
      <c r="CI17" s="45">
        <v>2.0599999999999999E-4</v>
      </c>
      <c r="CJ17" s="45">
        <v>2.0599999999999999E-4</v>
      </c>
      <c r="CK17" s="45">
        <v>2.0599999999999999E-4</v>
      </c>
      <c r="CL17" s="45">
        <v>2.0599999999999999E-4</v>
      </c>
      <c r="CM17" s="45">
        <v>2.0599999999999999E-4</v>
      </c>
      <c r="CN17" s="45">
        <v>2.0599999999999999E-4</v>
      </c>
      <c r="CO17" s="45">
        <v>2.0599999999999999E-4</v>
      </c>
      <c r="CP17" s="45">
        <v>2.0599999999999999E-4</v>
      </c>
      <c r="CQ17" s="45">
        <v>2.0599999999999999E-4</v>
      </c>
      <c r="CR17" s="45">
        <v>2.0599999999999999E-4</v>
      </c>
      <c r="CS17" s="45">
        <v>2.0599999999999999E-4</v>
      </c>
      <c r="CT17" s="45">
        <v>2.0599999999999999E-4</v>
      </c>
      <c r="CU17" s="45">
        <v>2.0599999999999999E-4</v>
      </c>
      <c r="CV17" s="45">
        <v>2.0599999999999999E-4</v>
      </c>
      <c r="CW17" s="45">
        <v>2.0599999999999999E-4</v>
      </c>
      <c r="CX17" s="45">
        <v>2.0599999999999999E-4</v>
      </c>
    </row>
    <row r="18" spans="1:102" ht="14.25" customHeight="1" x14ac:dyDescent="0.3">
      <c r="A18" s="45" t="s">
        <v>152</v>
      </c>
      <c r="B18" s="45">
        <v>0</v>
      </c>
      <c r="C18" s="45">
        <v>0</v>
      </c>
      <c r="D18" s="45">
        <v>0</v>
      </c>
      <c r="E18" s="45">
        <v>0</v>
      </c>
      <c r="F18" s="45">
        <v>0</v>
      </c>
      <c r="G18" s="45">
        <v>0</v>
      </c>
      <c r="H18" s="45">
        <v>0</v>
      </c>
      <c r="I18" s="45">
        <v>0</v>
      </c>
      <c r="J18" s="45">
        <v>0</v>
      </c>
      <c r="K18" s="45">
        <v>0</v>
      </c>
      <c r="L18" s="45">
        <v>0</v>
      </c>
      <c r="M18" s="45">
        <v>0</v>
      </c>
      <c r="N18" s="45">
        <v>0</v>
      </c>
      <c r="O18" s="45">
        <v>0</v>
      </c>
      <c r="P18" s="45">
        <v>0</v>
      </c>
      <c r="Q18" s="45">
        <v>8.0000000000000007E-5</v>
      </c>
      <c r="R18" s="45">
        <v>8.0000000000000007E-5</v>
      </c>
      <c r="S18" s="45">
        <v>8.0000000000000007E-5</v>
      </c>
      <c r="T18" s="45">
        <v>8.0000000000000007E-5</v>
      </c>
      <c r="U18" s="45">
        <v>8.0000000000000007E-5</v>
      </c>
      <c r="V18" s="45">
        <v>8.0000000000000007E-5</v>
      </c>
      <c r="W18" s="45">
        <v>8.0000000000000007E-5</v>
      </c>
      <c r="X18" s="45">
        <v>8.0000000000000007E-5</v>
      </c>
      <c r="Y18" s="45">
        <v>8.0000000000000007E-5</v>
      </c>
      <c r="Z18" s="45">
        <v>8.0000000000000007E-5</v>
      </c>
      <c r="AA18" s="45">
        <v>8.0000000000000007E-5</v>
      </c>
      <c r="AB18" s="45">
        <v>8.0000000000000007E-5</v>
      </c>
      <c r="AC18" s="45">
        <v>8.0000000000000007E-5</v>
      </c>
      <c r="AD18" s="45">
        <v>8.0000000000000007E-5</v>
      </c>
      <c r="AE18" s="45">
        <v>8.0000000000000007E-5</v>
      </c>
      <c r="AF18" s="45">
        <v>8.0000000000000007E-5</v>
      </c>
      <c r="AG18" s="45">
        <v>8.0000000000000007E-5</v>
      </c>
      <c r="AH18" s="45">
        <v>8.0000000000000007E-5</v>
      </c>
      <c r="AI18" s="45">
        <v>8.0000000000000007E-5</v>
      </c>
      <c r="AJ18" s="45">
        <v>8.0000000000000007E-5</v>
      </c>
      <c r="AK18" s="45">
        <v>8.0000000000000007E-5</v>
      </c>
      <c r="AL18" s="45">
        <v>8.0000000000000007E-5</v>
      </c>
      <c r="AM18" s="45">
        <v>8.0000000000000007E-5</v>
      </c>
      <c r="AN18" s="45">
        <v>8.0000000000000007E-5</v>
      </c>
      <c r="AO18" s="45">
        <v>8.0000000000000007E-5</v>
      </c>
      <c r="AP18" s="45">
        <v>1.9699999999999999E-4</v>
      </c>
      <c r="AQ18" s="45">
        <v>1.9699999999999999E-4</v>
      </c>
      <c r="AR18" s="45">
        <v>1.9699999999999999E-4</v>
      </c>
      <c r="AS18" s="45">
        <v>1.9699999999999999E-4</v>
      </c>
      <c r="AT18" s="45">
        <v>1.9699999999999999E-4</v>
      </c>
      <c r="AU18" s="45">
        <v>2.02E-4</v>
      </c>
      <c r="AV18" s="45">
        <v>2.02E-4</v>
      </c>
      <c r="AW18" s="45">
        <v>2.02E-4</v>
      </c>
      <c r="AX18" s="45">
        <v>2.02E-4</v>
      </c>
      <c r="AY18" s="45">
        <v>2.02E-4</v>
      </c>
      <c r="AZ18" s="45">
        <v>1.8000000000000001E-4</v>
      </c>
      <c r="BA18" s="45">
        <v>1.8000000000000001E-4</v>
      </c>
      <c r="BB18" s="45">
        <v>1.8000000000000001E-4</v>
      </c>
      <c r="BC18" s="45">
        <v>1.8000000000000001E-4</v>
      </c>
      <c r="BD18" s="45">
        <v>1.8000000000000001E-4</v>
      </c>
      <c r="BE18" s="45">
        <v>1.65E-4</v>
      </c>
      <c r="BF18" s="45">
        <v>1.65E-4</v>
      </c>
      <c r="BG18" s="45">
        <v>1.65E-4</v>
      </c>
      <c r="BH18" s="45">
        <v>1.65E-4</v>
      </c>
      <c r="BI18" s="45">
        <v>1.65E-4</v>
      </c>
      <c r="BJ18" s="45">
        <v>1.56E-4</v>
      </c>
      <c r="BK18" s="45">
        <v>1.56E-4</v>
      </c>
      <c r="BL18" s="45">
        <v>1.56E-4</v>
      </c>
      <c r="BM18" s="45">
        <v>1.56E-4</v>
      </c>
      <c r="BN18" s="45">
        <v>1.56E-4</v>
      </c>
      <c r="BO18" s="45">
        <v>1.5699999999999999E-4</v>
      </c>
      <c r="BP18" s="45">
        <v>1.5699999999999999E-4</v>
      </c>
      <c r="BQ18" s="45">
        <v>1.5699999999999999E-4</v>
      </c>
      <c r="BR18" s="45">
        <v>1.5699999999999999E-4</v>
      </c>
      <c r="BS18" s="45">
        <v>1.5699999999999999E-4</v>
      </c>
      <c r="BT18" s="45">
        <v>1.5799999999999999E-4</v>
      </c>
      <c r="BU18" s="45">
        <v>1.5799999999999999E-4</v>
      </c>
      <c r="BV18" s="45">
        <v>1.5799999999999999E-4</v>
      </c>
      <c r="BW18" s="45">
        <v>1.5799999999999999E-4</v>
      </c>
      <c r="BX18" s="45">
        <v>1.5799999999999999E-4</v>
      </c>
      <c r="BY18" s="45">
        <v>1.5300000000000001E-4</v>
      </c>
      <c r="BZ18" s="45">
        <v>1.5300000000000001E-4</v>
      </c>
      <c r="CA18" s="45">
        <v>1.5300000000000001E-4</v>
      </c>
      <c r="CB18" s="45">
        <v>1.5300000000000001E-4</v>
      </c>
      <c r="CC18" s="45">
        <v>1.5300000000000001E-4</v>
      </c>
      <c r="CD18" s="45">
        <v>1.5300000000000001E-4</v>
      </c>
      <c r="CE18" s="45">
        <v>1.5300000000000001E-4</v>
      </c>
      <c r="CF18" s="45">
        <v>1.5300000000000001E-4</v>
      </c>
      <c r="CG18" s="45">
        <v>1.5300000000000001E-4</v>
      </c>
      <c r="CH18" s="45">
        <v>1.5300000000000001E-4</v>
      </c>
      <c r="CI18" s="45">
        <v>1.5300000000000001E-4</v>
      </c>
      <c r="CJ18" s="45">
        <v>1.5300000000000001E-4</v>
      </c>
      <c r="CK18" s="45">
        <v>1.5300000000000001E-4</v>
      </c>
      <c r="CL18" s="45">
        <v>1.5300000000000001E-4</v>
      </c>
      <c r="CM18" s="45">
        <v>1.5300000000000001E-4</v>
      </c>
      <c r="CN18" s="45">
        <v>1.5300000000000001E-4</v>
      </c>
      <c r="CO18" s="45">
        <v>1.5300000000000001E-4</v>
      </c>
      <c r="CP18" s="45">
        <v>1.5300000000000001E-4</v>
      </c>
      <c r="CQ18" s="45">
        <v>1.5300000000000001E-4</v>
      </c>
      <c r="CR18" s="45">
        <v>1.5300000000000001E-4</v>
      </c>
      <c r="CS18" s="45">
        <v>1.5300000000000001E-4</v>
      </c>
      <c r="CT18" s="45">
        <v>1.5300000000000001E-4</v>
      </c>
      <c r="CU18" s="45">
        <v>1.5300000000000001E-4</v>
      </c>
      <c r="CV18" s="45">
        <v>1.5300000000000001E-4</v>
      </c>
      <c r="CW18" s="45">
        <v>1.5300000000000001E-4</v>
      </c>
      <c r="CX18" s="45">
        <v>1.5300000000000001E-4</v>
      </c>
    </row>
    <row r="19" spans="1:102" ht="14.25" customHeight="1" x14ac:dyDescent="0.3">
      <c r="A19" s="45" t="s">
        <v>154</v>
      </c>
      <c r="B19" s="45">
        <v>0</v>
      </c>
      <c r="C19" s="45">
        <v>0</v>
      </c>
      <c r="D19" s="45">
        <v>0</v>
      </c>
      <c r="E19" s="45">
        <v>0</v>
      </c>
      <c r="F19" s="45">
        <v>0</v>
      </c>
      <c r="G19" s="45">
        <v>0</v>
      </c>
      <c r="H19" s="45">
        <v>0</v>
      </c>
      <c r="I19" s="45">
        <v>0</v>
      </c>
      <c r="J19" s="45">
        <v>0</v>
      </c>
      <c r="K19" s="45">
        <v>0</v>
      </c>
      <c r="L19" s="45">
        <v>0</v>
      </c>
      <c r="M19" s="45">
        <v>0</v>
      </c>
      <c r="N19" s="45">
        <v>0</v>
      </c>
      <c r="O19" s="45">
        <v>0</v>
      </c>
      <c r="P19" s="45">
        <v>0</v>
      </c>
      <c r="Q19" s="45">
        <v>1.9599999999999999E-4</v>
      </c>
      <c r="R19" s="45">
        <v>1.9599999999999999E-4</v>
      </c>
      <c r="S19" s="45">
        <v>1.9599999999999999E-4</v>
      </c>
      <c r="T19" s="45">
        <v>1.9599999999999999E-4</v>
      </c>
      <c r="U19" s="45">
        <v>1.9599999999999999E-4</v>
      </c>
      <c r="V19" s="45">
        <v>1.9599999999999999E-4</v>
      </c>
      <c r="W19" s="45">
        <v>1.9599999999999999E-4</v>
      </c>
      <c r="X19" s="45">
        <v>1.9599999999999999E-4</v>
      </c>
      <c r="Y19" s="45">
        <v>1.9599999999999999E-4</v>
      </c>
      <c r="Z19" s="45">
        <v>1.9599999999999999E-4</v>
      </c>
      <c r="AA19" s="45">
        <v>1.9599999999999999E-4</v>
      </c>
      <c r="AB19" s="45">
        <v>1.9599999999999999E-4</v>
      </c>
      <c r="AC19" s="45">
        <v>1.9599999999999999E-4</v>
      </c>
      <c r="AD19" s="45">
        <v>1.9599999999999999E-4</v>
      </c>
      <c r="AE19" s="45">
        <v>1.9599999999999999E-4</v>
      </c>
      <c r="AF19" s="45">
        <v>1.9599999999999999E-4</v>
      </c>
      <c r="AG19" s="45">
        <v>1.9599999999999999E-4</v>
      </c>
      <c r="AH19" s="45">
        <v>1.9599999999999999E-4</v>
      </c>
      <c r="AI19" s="45">
        <v>1.9599999999999999E-4</v>
      </c>
      <c r="AJ19" s="45">
        <v>1.9599999999999999E-4</v>
      </c>
      <c r="AK19" s="45">
        <v>1.9599999999999999E-4</v>
      </c>
      <c r="AL19" s="45">
        <v>1.9599999999999999E-4</v>
      </c>
      <c r="AM19" s="45">
        <v>1.9599999999999999E-4</v>
      </c>
      <c r="AN19" s="45">
        <v>1.9599999999999999E-4</v>
      </c>
      <c r="AO19" s="45">
        <v>1.9599999999999999E-4</v>
      </c>
      <c r="AP19" s="45">
        <v>8.9300000000000002E-4</v>
      </c>
      <c r="AQ19" s="45">
        <v>8.9300000000000002E-4</v>
      </c>
      <c r="AR19" s="45">
        <v>8.9300000000000002E-4</v>
      </c>
      <c r="AS19" s="45">
        <v>8.9300000000000002E-4</v>
      </c>
      <c r="AT19" s="45">
        <v>8.9300000000000002E-4</v>
      </c>
      <c r="AU19" s="45">
        <v>7.5100000000000004E-4</v>
      </c>
      <c r="AV19" s="45">
        <v>7.5100000000000004E-4</v>
      </c>
      <c r="AW19" s="45">
        <v>7.5100000000000004E-4</v>
      </c>
      <c r="AX19" s="45">
        <v>7.5100000000000004E-4</v>
      </c>
      <c r="AY19" s="45">
        <v>7.5100000000000004E-4</v>
      </c>
      <c r="AZ19" s="45">
        <v>0</v>
      </c>
      <c r="BA19" s="45">
        <v>0</v>
      </c>
      <c r="BB19" s="45">
        <v>0</v>
      </c>
      <c r="BC19" s="45">
        <v>0</v>
      </c>
      <c r="BD19" s="45">
        <v>0</v>
      </c>
      <c r="BE19" s="45">
        <v>9.2000000000000003E-4</v>
      </c>
      <c r="BF19" s="45">
        <v>9.2000000000000003E-4</v>
      </c>
      <c r="BG19" s="45">
        <v>9.2000000000000003E-4</v>
      </c>
      <c r="BH19" s="45">
        <v>9.2000000000000003E-4</v>
      </c>
      <c r="BI19" s="45">
        <v>9.2000000000000003E-4</v>
      </c>
      <c r="BJ19" s="45">
        <v>1.663E-3</v>
      </c>
      <c r="BK19" s="45">
        <v>1.663E-3</v>
      </c>
      <c r="BL19" s="45">
        <v>1.663E-3</v>
      </c>
      <c r="BM19" s="45">
        <v>1.663E-3</v>
      </c>
      <c r="BN19" s="45">
        <v>1.663E-3</v>
      </c>
      <c r="BO19" s="45">
        <v>4.8000000000000001E-4</v>
      </c>
      <c r="BP19" s="45">
        <v>4.8000000000000001E-4</v>
      </c>
      <c r="BQ19" s="45">
        <v>4.8000000000000001E-4</v>
      </c>
      <c r="BR19" s="45">
        <v>4.8000000000000001E-4</v>
      </c>
      <c r="BS19" s="45">
        <v>4.8000000000000001E-4</v>
      </c>
      <c r="BT19" s="45">
        <v>5.8900000000000001E-4</v>
      </c>
      <c r="BU19" s="45">
        <v>5.8900000000000001E-4</v>
      </c>
      <c r="BV19" s="45">
        <v>5.8900000000000001E-4</v>
      </c>
      <c r="BW19" s="45">
        <v>5.8900000000000001E-4</v>
      </c>
      <c r="BX19" s="45">
        <v>5.8900000000000001E-4</v>
      </c>
      <c r="BY19" s="45">
        <v>1.2960000000000001E-3</v>
      </c>
      <c r="BZ19" s="45">
        <v>1.2960000000000001E-3</v>
      </c>
      <c r="CA19" s="45">
        <v>1.2960000000000001E-3</v>
      </c>
      <c r="CB19" s="45">
        <v>1.2960000000000001E-3</v>
      </c>
      <c r="CC19" s="45">
        <v>1.2960000000000001E-3</v>
      </c>
      <c r="CD19" s="45">
        <v>1.2960000000000001E-3</v>
      </c>
      <c r="CE19" s="45">
        <v>1.2960000000000001E-3</v>
      </c>
      <c r="CF19" s="45">
        <v>1.2960000000000001E-3</v>
      </c>
      <c r="CG19" s="45">
        <v>1.2960000000000001E-3</v>
      </c>
      <c r="CH19" s="45">
        <v>1.2960000000000001E-3</v>
      </c>
      <c r="CI19" s="45">
        <v>1.2960000000000001E-3</v>
      </c>
      <c r="CJ19" s="45">
        <v>1.2960000000000001E-3</v>
      </c>
      <c r="CK19" s="45">
        <v>1.2960000000000001E-3</v>
      </c>
      <c r="CL19" s="45">
        <v>1.2960000000000001E-3</v>
      </c>
      <c r="CM19" s="45">
        <v>1.2960000000000001E-3</v>
      </c>
      <c r="CN19" s="45">
        <v>1.2960000000000001E-3</v>
      </c>
      <c r="CO19" s="45">
        <v>1.2960000000000001E-3</v>
      </c>
      <c r="CP19" s="45">
        <v>1.2960000000000001E-3</v>
      </c>
      <c r="CQ19" s="45">
        <v>1.2960000000000001E-3</v>
      </c>
      <c r="CR19" s="45">
        <v>1.2960000000000001E-3</v>
      </c>
      <c r="CS19" s="45">
        <v>1.2960000000000001E-3</v>
      </c>
      <c r="CT19" s="45">
        <v>1.2960000000000001E-3</v>
      </c>
      <c r="CU19" s="45">
        <v>1.2960000000000001E-3</v>
      </c>
      <c r="CV19" s="45">
        <v>1.2960000000000001E-3</v>
      </c>
      <c r="CW19" s="45">
        <v>1.2960000000000001E-3</v>
      </c>
      <c r="CX19" s="45">
        <v>1.2960000000000001E-3</v>
      </c>
    </row>
    <row r="20" spans="1:102" ht="14.25" customHeight="1" x14ac:dyDescent="0.3">
      <c r="A20" s="45" t="s">
        <v>156</v>
      </c>
      <c r="B20" s="45">
        <v>0</v>
      </c>
      <c r="C20" s="45">
        <v>0</v>
      </c>
      <c r="D20" s="45">
        <v>0</v>
      </c>
      <c r="E20" s="45">
        <v>0</v>
      </c>
      <c r="F20" s="45">
        <v>0</v>
      </c>
      <c r="G20" s="45">
        <v>0</v>
      </c>
      <c r="H20" s="45">
        <v>0</v>
      </c>
      <c r="I20" s="45">
        <v>0</v>
      </c>
      <c r="J20" s="45">
        <v>0</v>
      </c>
      <c r="K20" s="45">
        <v>0</v>
      </c>
      <c r="L20" s="45">
        <v>0</v>
      </c>
      <c r="M20" s="45">
        <v>0</v>
      </c>
      <c r="N20" s="45">
        <v>0</v>
      </c>
      <c r="O20" s="45">
        <v>0</v>
      </c>
      <c r="P20" s="45">
        <v>0</v>
      </c>
      <c r="Q20" s="45">
        <v>7.3999999999999996E-5</v>
      </c>
      <c r="R20" s="45">
        <v>7.3999999999999996E-5</v>
      </c>
      <c r="S20" s="45">
        <v>7.3999999999999996E-5</v>
      </c>
      <c r="T20" s="45">
        <v>7.3999999999999996E-5</v>
      </c>
      <c r="U20" s="45">
        <v>7.3999999999999996E-5</v>
      </c>
      <c r="V20" s="45">
        <v>7.3999999999999996E-5</v>
      </c>
      <c r="W20" s="45">
        <v>7.3999999999999996E-5</v>
      </c>
      <c r="X20" s="45">
        <v>7.3999999999999996E-5</v>
      </c>
      <c r="Y20" s="45">
        <v>7.3999999999999996E-5</v>
      </c>
      <c r="Z20" s="45">
        <v>7.3999999999999996E-5</v>
      </c>
      <c r="AA20" s="45">
        <v>7.3999999999999996E-5</v>
      </c>
      <c r="AB20" s="45">
        <v>7.3999999999999996E-5</v>
      </c>
      <c r="AC20" s="45">
        <v>7.3999999999999996E-5</v>
      </c>
      <c r="AD20" s="45">
        <v>7.3999999999999996E-5</v>
      </c>
      <c r="AE20" s="45">
        <v>7.3999999999999996E-5</v>
      </c>
      <c r="AF20" s="45">
        <v>7.3999999999999996E-5</v>
      </c>
      <c r="AG20" s="45">
        <v>7.3999999999999996E-5</v>
      </c>
      <c r="AH20" s="45">
        <v>7.3999999999999996E-5</v>
      </c>
      <c r="AI20" s="45">
        <v>7.3999999999999996E-5</v>
      </c>
      <c r="AJ20" s="45">
        <v>7.3999999999999996E-5</v>
      </c>
      <c r="AK20" s="45">
        <v>7.3999999999999996E-5</v>
      </c>
      <c r="AL20" s="45">
        <v>7.3999999999999996E-5</v>
      </c>
      <c r="AM20" s="45">
        <v>7.3999999999999996E-5</v>
      </c>
      <c r="AN20" s="45">
        <v>7.3999999999999996E-5</v>
      </c>
      <c r="AO20" s="45">
        <v>7.3999999999999996E-5</v>
      </c>
      <c r="AP20" s="45">
        <v>3.7399999999999998E-4</v>
      </c>
      <c r="AQ20" s="45">
        <v>3.7399999999999998E-4</v>
      </c>
      <c r="AR20" s="45">
        <v>3.7399999999999998E-4</v>
      </c>
      <c r="AS20" s="45">
        <v>3.7399999999999998E-4</v>
      </c>
      <c r="AT20" s="45">
        <v>3.7399999999999998E-4</v>
      </c>
      <c r="AU20" s="45">
        <v>4.8200000000000001E-4</v>
      </c>
      <c r="AV20" s="45">
        <v>4.8200000000000001E-4</v>
      </c>
      <c r="AW20" s="45">
        <v>4.8200000000000001E-4</v>
      </c>
      <c r="AX20" s="45">
        <v>4.8200000000000001E-4</v>
      </c>
      <c r="AY20" s="45">
        <v>4.8200000000000001E-4</v>
      </c>
      <c r="AZ20" s="45">
        <v>5.9999999999999995E-4</v>
      </c>
      <c r="BA20" s="45">
        <v>5.9999999999999995E-4</v>
      </c>
      <c r="BB20" s="45">
        <v>5.9999999999999995E-4</v>
      </c>
      <c r="BC20" s="45">
        <v>5.9999999999999995E-4</v>
      </c>
      <c r="BD20" s="45">
        <v>5.9999999999999995E-4</v>
      </c>
      <c r="BE20" s="45">
        <v>7.4700000000000005E-4</v>
      </c>
      <c r="BF20" s="45">
        <v>7.4700000000000005E-4</v>
      </c>
      <c r="BG20" s="45">
        <v>7.4700000000000005E-4</v>
      </c>
      <c r="BH20" s="45">
        <v>7.4700000000000005E-4</v>
      </c>
      <c r="BI20" s="45">
        <v>7.4700000000000005E-4</v>
      </c>
      <c r="BJ20" s="45">
        <v>8.4400000000000002E-4</v>
      </c>
      <c r="BK20" s="45">
        <v>8.4400000000000002E-4</v>
      </c>
      <c r="BL20" s="45">
        <v>8.4400000000000002E-4</v>
      </c>
      <c r="BM20" s="45">
        <v>8.4400000000000002E-4</v>
      </c>
      <c r="BN20" s="45">
        <v>8.4400000000000002E-4</v>
      </c>
      <c r="BO20" s="45">
        <v>1.0989999999999999E-3</v>
      </c>
      <c r="BP20" s="45">
        <v>1.0989999999999999E-3</v>
      </c>
      <c r="BQ20" s="45">
        <v>1.0989999999999999E-3</v>
      </c>
      <c r="BR20" s="45">
        <v>1.0989999999999999E-3</v>
      </c>
      <c r="BS20" s="45">
        <v>1.0989999999999999E-3</v>
      </c>
      <c r="BT20" s="45">
        <v>1.4970000000000001E-3</v>
      </c>
      <c r="BU20" s="45">
        <v>1.4970000000000001E-3</v>
      </c>
      <c r="BV20" s="45">
        <v>1.4970000000000001E-3</v>
      </c>
      <c r="BW20" s="45">
        <v>1.4970000000000001E-3</v>
      </c>
      <c r="BX20" s="45">
        <v>1.4970000000000001E-3</v>
      </c>
      <c r="BY20" s="45">
        <v>2.0249999999999999E-3</v>
      </c>
      <c r="BZ20" s="45">
        <v>2.0249999999999999E-3</v>
      </c>
      <c r="CA20" s="45">
        <v>2.0249999999999999E-3</v>
      </c>
      <c r="CB20" s="45">
        <v>2.0249999999999999E-3</v>
      </c>
      <c r="CC20" s="45">
        <v>2.0249999999999999E-3</v>
      </c>
      <c r="CD20" s="45">
        <v>2.0249999999999999E-3</v>
      </c>
      <c r="CE20" s="45">
        <v>2.0249999999999999E-3</v>
      </c>
      <c r="CF20" s="45">
        <v>2.0249999999999999E-3</v>
      </c>
      <c r="CG20" s="45">
        <v>2.0249999999999999E-3</v>
      </c>
      <c r="CH20" s="45">
        <v>2.0249999999999999E-3</v>
      </c>
      <c r="CI20" s="45">
        <v>2.0249999999999999E-3</v>
      </c>
      <c r="CJ20" s="45">
        <v>2.0249999999999999E-3</v>
      </c>
      <c r="CK20" s="45">
        <v>2.0249999999999999E-3</v>
      </c>
      <c r="CL20" s="45">
        <v>2.0249999999999999E-3</v>
      </c>
      <c r="CM20" s="45">
        <v>2.0249999999999999E-3</v>
      </c>
      <c r="CN20" s="45">
        <v>2.0249999999999999E-3</v>
      </c>
      <c r="CO20" s="45">
        <v>2.0249999999999999E-3</v>
      </c>
      <c r="CP20" s="45">
        <v>2.0249999999999999E-3</v>
      </c>
      <c r="CQ20" s="45">
        <v>2.0249999999999999E-3</v>
      </c>
      <c r="CR20" s="45">
        <v>2.0249999999999999E-3</v>
      </c>
      <c r="CS20" s="45">
        <v>2.0249999999999999E-3</v>
      </c>
      <c r="CT20" s="45">
        <v>2.0249999999999999E-3</v>
      </c>
      <c r="CU20" s="45">
        <v>2.0249999999999999E-3</v>
      </c>
      <c r="CV20" s="45">
        <v>2.0249999999999999E-3</v>
      </c>
      <c r="CW20" s="45">
        <v>2.0249999999999999E-3</v>
      </c>
      <c r="CX20" s="45">
        <v>2.0249999999999999E-3</v>
      </c>
    </row>
    <row r="21" spans="1:102" ht="14.25" customHeight="1" x14ac:dyDescent="0.3">
      <c r="A21" s="45" t="s">
        <v>158</v>
      </c>
      <c r="B21" s="45">
        <v>0</v>
      </c>
      <c r="C21" s="45">
        <v>0</v>
      </c>
      <c r="D21" s="45">
        <v>0</v>
      </c>
      <c r="E21" s="45">
        <v>0</v>
      </c>
      <c r="F21" s="45">
        <v>0</v>
      </c>
      <c r="G21" s="45">
        <v>0</v>
      </c>
      <c r="H21" s="45">
        <v>0</v>
      </c>
      <c r="I21" s="45">
        <v>0</v>
      </c>
      <c r="J21" s="45">
        <v>0</v>
      </c>
      <c r="K21" s="45">
        <v>0</v>
      </c>
      <c r="L21" s="45">
        <v>0</v>
      </c>
      <c r="M21" s="45">
        <v>0</v>
      </c>
      <c r="N21" s="45">
        <v>0</v>
      </c>
      <c r="O21" s="45">
        <v>0</v>
      </c>
      <c r="P21" s="45">
        <v>0</v>
      </c>
      <c r="Q21" s="45">
        <v>4.8999999999999998E-5</v>
      </c>
      <c r="R21" s="45">
        <v>4.8999999999999998E-5</v>
      </c>
      <c r="S21" s="45">
        <v>4.8999999999999998E-5</v>
      </c>
      <c r="T21" s="45">
        <v>4.8999999999999998E-5</v>
      </c>
      <c r="U21" s="45">
        <v>4.8999999999999998E-5</v>
      </c>
      <c r="V21" s="45">
        <v>4.8999999999999998E-5</v>
      </c>
      <c r="W21" s="45">
        <v>4.8999999999999998E-5</v>
      </c>
      <c r="X21" s="45">
        <v>4.8999999999999998E-5</v>
      </c>
      <c r="Y21" s="45">
        <v>4.8999999999999998E-5</v>
      </c>
      <c r="Z21" s="45">
        <v>4.8999999999999998E-5</v>
      </c>
      <c r="AA21" s="45">
        <v>4.8999999999999998E-5</v>
      </c>
      <c r="AB21" s="45">
        <v>4.8999999999999998E-5</v>
      </c>
      <c r="AC21" s="45">
        <v>4.8999999999999998E-5</v>
      </c>
      <c r="AD21" s="45">
        <v>4.8999999999999998E-5</v>
      </c>
      <c r="AE21" s="45">
        <v>4.8999999999999998E-5</v>
      </c>
      <c r="AF21" s="45">
        <v>4.8999999999999998E-5</v>
      </c>
      <c r="AG21" s="45">
        <v>4.8999999999999998E-5</v>
      </c>
      <c r="AH21" s="45">
        <v>4.8999999999999998E-5</v>
      </c>
      <c r="AI21" s="45">
        <v>4.8999999999999998E-5</v>
      </c>
      <c r="AJ21" s="45">
        <v>4.8999999999999998E-5</v>
      </c>
      <c r="AK21" s="45">
        <v>4.8999999999999998E-5</v>
      </c>
      <c r="AL21" s="45">
        <v>4.8999999999999998E-5</v>
      </c>
      <c r="AM21" s="45">
        <v>4.8999999999999998E-5</v>
      </c>
      <c r="AN21" s="45">
        <v>4.8999999999999998E-5</v>
      </c>
      <c r="AO21" s="45">
        <v>4.8999999999999998E-5</v>
      </c>
      <c r="AP21" s="45">
        <v>2.63E-4</v>
      </c>
      <c r="AQ21" s="45">
        <v>2.63E-4</v>
      </c>
      <c r="AR21" s="45">
        <v>2.63E-4</v>
      </c>
      <c r="AS21" s="45">
        <v>2.63E-4</v>
      </c>
      <c r="AT21" s="45">
        <v>2.63E-4</v>
      </c>
      <c r="AU21" s="45">
        <v>3.8699999999999997E-4</v>
      </c>
      <c r="AV21" s="45">
        <v>3.8699999999999997E-4</v>
      </c>
      <c r="AW21" s="45">
        <v>3.8699999999999997E-4</v>
      </c>
      <c r="AX21" s="45">
        <v>3.8699999999999997E-4</v>
      </c>
      <c r="AY21" s="45">
        <v>3.8699999999999997E-4</v>
      </c>
      <c r="AZ21" s="45">
        <v>4.4700000000000002E-4</v>
      </c>
      <c r="BA21" s="45">
        <v>4.4700000000000002E-4</v>
      </c>
      <c r="BB21" s="45">
        <v>4.4700000000000002E-4</v>
      </c>
      <c r="BC21" s="45">
        <v>4.4700000000000002E-4</v>
      </c>
      <c r="BD21" s="45">
        <v>4.4700000000000002E-4</v>
      </c>
      <c r="BE21" s="45">
        <v>4.4299999999999998E-4</v>
      </c>
      <c r="BF21" s="45">
        <v>4.4299999999999998E-4</v>
      </c>
      <c r="BG21" s="45">
        <v>4.4299999999999998E-4</v>
      </c>
      <c r="BH21" s="45">
        <v>4.4299999999999998E-4</v>
      </c>
      <c r="BI21" s="45">
        <v>4.4299999999999998E-4</v>
      </c>
      <c r="BJ21" s="45">
        <v>3.6699999999999998E-4</v>
      </c>
      <c r="BK21" s="45">
        <v>3.6699999999999998E-4</v>
      </c>
      <c r="BL21" s="45">
        <v>3.6699999999999998E-4</v>
      </c>
      <c r="BM21" s="45">
        <v>3.6699999999999998E-4</v>
      </c>
      <c r="BN21" s="45">
        <v>3.6699999999999998E-4</v>
      </c>
      <c r="BO21" s="45">
        <v>3.1399999999999999E-4</v>
      </c>
      <c r="BP21" s="45">
        <v>3.1399999999999999E-4</v>
      </c>
      <c r="BQ21" s="45">
        <v>3.1399999999999999E-4</v>
      </c>
      <c r="BR21" s="45">
        <v>3.1399999999999999E-4</v>
      </c>
      <c r="BS21" s="45">
        <v>3.1399999999999999E-4</v>
      </c>
      <c r="BT21" s="45">
        <v>1.9799999999999999E-4</v>
      </c>
      <c r="BU21" s="45">
        <v>1.9799999999999999E-4</v>
      </c>
      <c r="BV21" s="45">
        <v>1.9799999999999999E-4</v>
      </c>
      <c r="BW21" s="45">
        <v>1.9799999999999999E-4</v>
      </c>
      <c r="BX21" s="45">
        <v>1.9799999999999999E-4</v>
      </c>
      <c r="BY21" s="45">
        <v>1.5100000000000001E-4</v>
      </c>
      <c r="BZ21" s="45">
        <v>1.5100000000000001E-4</v>
      </c>
      <c r="CA21" s="45">
        <v>1.5100000000000001E-4</v>
      </c>
      <c r="CB21" s="45">
        <v>1.5100000000000001E-4</v>
      </c>
      <c r="CC21" s="45">
        <v>1.5100000000000001E-4</v>
      </c>
      <c r="CD21" s="45">
        <v>1.5100000000000001E-4</v>
      </c>
      <c r="CE21" s="45">
        <v>1.5100000000000001E-4</v>
      </c>
      <c r="CF21" s="45">
        <v>1.5100000000000001E-4</v>
      </c>
      <c r="CG21" s="45">
        <v>1.5100000000000001E-4</v>
      </c>
      <c r="CH21" s="45">
        <v>1.5100000000000001E-4</v>
      </c>
      <c r="CI21" s="45">
        <v>1.5100000000000001E-4</v>
      </c>
      <c r="CJ21" s="45">
        <v>1.5100000000000001E-4</v>
      </c>
      <c r="CK21" s="45">
        <v>1.5100000000000001E-4</v>
      </c>
      <c r="CL21" s="45">
        <v>1.5100000000000001E-4</v>
      </c>
      <c r="CM21" s="45">
        <v>1.5100000000000001E-4</v>
      </c>
      <c r="CN21" s="45">
        <v>1.5100000000000001E-4</v>
      </c>
      <c r="CO21" s="45">
        <v>1.5100000000000001E-4</v>
      </c>
      <c r="CP21" s="45">
        <v>1.5100000000000001E-4</v>
      </c>
      <c r="CQ21" s="45">
        <v>1.5100000000000001E-4</v>
      </c>
      <c r="CR21" s="45">
        <v>1.5100000000000001E-4</v>
      </c>
      <c r="CS21" s="45">
        <v>1.5100000000000001E-4</v>
      </c>
      <c r="CT21" s="45">
        <v>1.5100000000000001E-4</v>
      </c>
      <c r="CU21" s="45">
        <v>1.5100000000000001E-4</v>
      </c>
      <c r="CV21" s="45">
        <v>1.5100000000000001E-4</v>
      </c>
      <c r="CW21" s="45">
        <v>1.5100000000000001E-4</v>
      </c>
      <c r="CX21" s="45">
        <v>1.5100000000000001E-4</v>
      </c>
    </row>
    <row r="22" spans="1:102" ht="14.25" customHeight="1" x14ac:dyDescent="0.3">
      <c r="A22" s="45" t="s">
        <v>160</v>
      </c>
      <c r="B22" s="45">
        <v>0</v>
      </c>
      <c r="C22" s="45">
        <v>0</v>
      </c>
      <c r="D22" s="45">
        <v>0</v>
      </c>
      <c r="E22" s="45">
        <v>0</v>
      </c>
      <c r="F22" s="45">
        <v>0</v>
      </c>
      <c r="G22" s="45">
        <v>0</v>
      </c>
      <c r="H22" s="45">
        <v>0</v>
      </c>
      <c r="I22" s="45">
        <v>0</v>
      </c>
      <c r="J22" s="45">
        <v>0</v>
      </c>
      <c r="K22" s="45">
        <v>0</v>
      </c>
      <c r="L22" s="45">
        <v>0</v>
      </c>
      <c r="M22" s="45">
        <v>0</v>
      </c>
      <c r="N22" s="45">
        <v>0</v>
      </c>
      <c r="O22" s="45">
        <v>0</v>
      </c>
      <c r="P22" s="45">
        <v>0</v>
      </c>
      <c r="Q22" s="45">
        <v>2.42E-4</v>
      </c>
      <c r="R22" s="45">
        <v>2.42E-4</v>
      </c>
      <c r="S22" s="45">
        <v>2.42E-4</v>
      </c>
      <c r="T22" s="45">
        <v>2.42E-4</v>
      </c>
      <c r="U22" s="45">
        <v>2.42E-4</v>
      </c>
      <c r="V22" s="45">
        <v>2.42E-4</v>
      </c>
      <c r="W22" s="45">
        <v>2.42E-4</v>
      </c>
      <c r="X22" s="45">
        <v>2.42E-4</v>
      </c>
      <c r="Y22" s="45">
        <v>2.42E-4</v>
      </c>
      <c r="Z22" s="45">
        <v>2.42E-4</v>
      </c>
      <c r="AA22" s="45">
        <v>2.42E-4</v>
      </c>
      <c r="AB22" s="45">
        <v>2.42E-4</v>
      </c>
      <c r="AC22" s="45">
        <v>2.42E-4</v>
      </c>
      <c r="AD22" s="45">
        <v>2.42E-4</v>
      </c>
      <c r="AE22" s="45">
        <v>2.42E-4</v>
      </c>
      <c r="AF22" s="45">
        <v>2.42E-4</v>
      </c>
      <c r="AG22" s="45">
        <v>2.42E-4</v>
      </c>
      <c r="AH22" s="45">
        <v>2.42E-4</v>
      </c>
      <c r="AI22" s="45">
        <v>2.42E-4</v>
      </c>
      <c r="AJ22" s="45">
        <v>2.42E-4</v>
      </c>
      <c r="AK22" s="45">
        <v>2.42E-4</v>
      </c>
      <c r="AL22" s="45">
        <v>2.42E-4</v>
      </c>
      <c r="AM22" s="45">
        <v>2.42E-4</v>
      </c>
      <c r="AN22" s="45">
        <v>2.42E-4</v>
      </c>
      <c r="AO22" s="45">
        <v>2.42E-4</v>
      </c>
      <c r="AP22" s="45">
        <v>8.7900000000000001E-4</v>
      </c>
      <c r="AQ22" s="45">
        <v>8.7900000000000001E-4</v>
      </c>
      <c r="AR22" s="45">
        <v>8.7900000000000001E-4</v>
      </c>
      <c r="AS22" s="45">
        <v>8.7900000000000001E-4</v>
      </c>
      <c r="AT22" s="45">
        <v>8.7900000000000001E-4</v>
      </c>
      <c r="AU22" s="45">
        <v>1.0480000000000001E-3</v>
      </c>
      <c r="AV22" s="45">
        <v>1.0480000000000001E-3</v>
      </c>
      <c r="AW22" s="45">
        <v>1.0480000000000001E-3</v>
      </c>
      <c r="AX22" s="45">
        <v>1.0480000000000001E-3</v>
      </c>
      <c r="AY22" s="45">
        <v>1.0480000000000001E-3</v>
      </c>
      <c r="AZ22" s="45">
        <v>1.1919999999999999E-3</v>
      </c>
      <c r="BA22" s="45">
        <v>1.1919999999999999E-3</v>
      </c>
      <c r="BB22" s="45">
        <v>1.1919999999999999E-3</v>
      </c>
      <c r="BC22" s="45">
        <v>1.1919999999999999E-3</v>
      </c>
      <c r="BD22" s="45">
        <v>1.1919999999999999E-3</v>
      </c>
      <c r="BE22" s="45">
        <v>1.3090000000000001E-3</v>
      </c>
      <c r="BF22" s="45">
        <v>1.3090000000000001E-3</v>
      </c>
      <c r="BG22" s="45">
        <v>1.3090000000000001E-3</v>
      </c>
      <c r="BH22" s="45">
        <v>1.3090000000000001E-3</v>
      </c>
      <c r="BI22" s="45">
        <v>1.3090000000000001E-3</v>
      </c>
      <c r="BJ22" s="45">
        <v>1.4059999999999999E-3</v>
      </c>
      <c r="BK22" s="45">
        <v>1.4059999999999999E-3</v>
      </c>
      <c r="BL22" s="45">
        <v>1.4059999999999999E-3</v>
      </c>
      <c r="BM22" s="45">
        <v>1.4059999999999999E-3</v>
      </c>
      <c r="BN22" s="45">
        <v>1.4059999999999999E-3</v>
      </c>
      <c r="BO22" s="45">
        <v>1.4599999999999999E-3</v>
      </c>
      <c r="BP22" s="45">
        <v>1.4599999999999999E-3</v>
      </c>
      <c r="BQ22" s="45">
        <v>1.4599999999999999E-3</v>
      </c>
      <c r="BR22" s="45">
        <v>1.4599999999999999E-3</v>
      </c>
      <c r="BS22" s="45">
        <v>1.4599999999999999E-3</v>
      </c>
      <c r="BT22" s="45">
        <v>1.493E-3</v>
      </c>
      <c r="BU22" s="45">
        <v>1.493E-3</v>
      </c>
      <c r="BV22" s="45">
        <v>1.493E-3</v>
      </c>
      <c r="BW22" s="45">
        <v>1.493E-3</v>
      </c>
      <c r="BX22" s="45">
        <v>1.493E-3</v>
      </c>
      <c r="BY22" s="45">
        <v>1.48E-3</v>
      </c>
      <c r="BZ22" s="45">
        <v>1.48E-3</v>
      </c>
      <c r="CA22" s="45">
        <v>1.48E-3</v>
      </c>
      <c r="CB22" s="45">
        <v>1.48E-3</v>
      </c>
      <c r="CC22" s="45">
        <v>1.48E-3</v>
      </c>
      <c r="CD22" s="45">
        <v>1.48E-3</v>
      </c>
      <c r="CE22" s="45">
        <v>1.48E-3</v>
      </c>
      <c r="CF22" s="45">
        <v>1.48E-3</v>
      </c>
      <c r="CG22" s="45">
        <v>1.48E-3</v>
      </c>
      <c r="CH22" s="45">
        <v>1.48E-3</v>
      </c>
      <c r="CI22" s="45">
        <v>1.48E-3</v>
      </c>
      <c r="CJ22" s="45">
        <v>1.48E-3</v>
      </c>
      <c r="CK22" s="45">
        <v>1.48E-3</v>
      </c>
      <c r="CL22" s="45">
        <v>1.48E-3</v>
      </c>
      <c r="CM22" s="45">
        <v>1.48E-3</v>
      </c>
      <c r="CN22" s="45">
        <v>1.48E-3</v>
      </c>
      <c r="CO22" s="45">
        <v>1.48E-3</v>
      </c>
      <c r="CP22" s="45">
        <v>1.48E-3</v>
      </c>
      <c r="CQ22" s="45">
        <v>1.48E-3</v>
      </c>
      <c r="CR22" s="45">
        <v>1.48E-3</v>
      </c>
      <c r="CS22" s="45">
        <v>1.48E-3</v>
      </c>
      <c r="CT22" s="45">
        <v>1.48E-3</v>
      </c>
      <c r="CU22" s="45">
        <v>1.48E-3</v>
      </c>
      <c r="CV22" s="45">
        <v>1.48E-3</v>
      </c>
      <c r="CW22" s="45">
        <v>1.48E-3</v>
      </c>
      <c r="CX22" s="45">
        <v>1.48E-3</v>
      </c>
    </row>
    <row r="23" spans="1:102" ht="14.25" customHeight="1" x14ac:dyDescent="0.3">
      <c r="A23" s="45" t="s">
        <v>162</v>
      </c>
      <c r="B23" s="45">
        <v>0</v>
      </c>
      <c r="C23" s="45">
        <v>0</v>
      </c>
      <c r="D23" s="45">
        <v>0</v>
      </c>
      <c r="E23" s="45">
        <v>0</v>
      </c>
      <c r="F23" s="45">
        <v>0</v>
      </c>
      <c r="G23" s="45">
        <v>0</v>
      </c>
      <c r="H23" s="45">
        <v>0</v>
      </c>
      <c r="I23" s="45">
        <v>0</v>
      </c>
      <c r="J23" s="45">
        <v>0</v>
      </c>
      <c r="K23" s="45">
        <v>0</v>
      </c>
      <c r="L23" s="45">
        <v>0</v>
      </c>
      <c r="M23" s="45">
        <v>0</v>
      </c>
      <c r="N23" s="45">
        <v>0</v>
      </c>
      <c r="O23" s="45">
        <v>0</v>
      </c>
      <c r="P23" s="45">
        <v>0</v>
      </c>
      <c r="Q23" s="45">
        <v>1.0399999999999999E-4</v>
      </c>
      <c r="R23" s="45">
        <v>1.0399999999999999E-4</v>
      </c>
      <c r="S23" s="45">
        <v>1.0399999999999999E-4</v>
      </c>
      <c r="T23" s="45">
        <v>1.0399999999999999E-4</v>
      </c>
      <c r="U23" s="45">
        <v>1.0399999999999999E-4</v>
      </c>
      <c r="V23" s="45">
        <v>1.0399999999999999E-4</v>
      </c>
      <c r="W23" s="45">
        <v>1.0399999999999999E-4</v>
      </c>
      <c r="X23" s="45">
        <v>1.0399999999999999E-4</v>
      </c>
      <c r="Y23" s="45">
        <v>1.0399999999999999E-4</v>
      </c>
      <c r="Z23" s="45">
        <v>1.0399999999999999E-4</v>
      </c>
      <c r="AA23" s="45">
        <v>1.0399999999999999E-4</v>
      </c>
      <c r="AB23" s="45">
        <v>1.0399999999999999E-4</v>
      </c>
      <c r="AC23" s="45">
        <v>1.0399999999999999E-4</v>
      </c>
      <c r="AD23" s="45">
        <v>1.0399999999999999E-4</v>
      </c>
      <c r="AE23" s="45">
        <v>1.0399999999999999E-4</v>
      </c>
      <c r="AF23" s="45">
        <v>1.0399999999999999E-4</v>
      </c>
      <c r="AG23" s="45">
        <v>1.0399999999999999E-4</v>
      </c>
      <c r="AH23" s="45">
        <v>1.0399999999999999E-4</v>
      </c>
      <c r="AI23" s="45">
        <v>1.0399999999999999E-4</v>
      </c>
      <c r="AJ23" s="45">
        <v>1.0399999999999999E-4</v>
      </c>
      <c r="AK23" s="45">
        <v>1.0399999999999999E-4</v>
      </c>
      <c r="AL23" s="45">
        <v>1.0399999999999999E-4</v>
      </c>
      <c r="AM23" s="45">
        <v>1.0399999999999999E-4</v>
      </c>
      <c r="AN23" s="45">
        <v>1.0399999999999999E-4</v>
      </c>
      <c r="AO23" s="45">
        <v>1.0399999999999999E-4</v>
      </c>
      <c r="AP23" s="45">
        <v>3.3300000000000002E-4</v>
      </c>
      <c r="AQ23" s="45">
        <v>3.3300000000000002E-4</v>
      </c>
      <c r="AR23" s="45">
        <v>3.3300000000000002E-4</v>
      </c>
      <c r="AS23" s="45">
        <v>3.3300000000000002E-4</v>
      </c>
      <c r="AT23" s="45">
        <v>3.3300000000000002E-4</v>
      </c>
      <c r="AU23" s="45">
        <v>4.0200000000000001E-4</v>
      </c>
      <c r="AV23" s="45">
        <v>4.0200000000000001E-4</v>
      </c>
      <c r="AW23" s="45">
        <v>4.0200000000000001E-4</v>
      </c>
      <c r="AX23" s="45">
        <v>4.0200000000000001E-4</v>
      </c>
      <c r="AY23" s="45">
        <v>4.0200000000000001E-4</v>
      </c>
      <c r="AZ23" s="45">
        <v>3.9500000000000001E-4</v>
      </c>
      <c r="BA23" s="45">
        <v>3.9500000000000001E-4</v>
      </c>
      <c r="BB23" s="45">
        <v>3.9500000000000001E-4</v>
      </c>
      <c r="BC23" s="45">
        <v>3.9500000000000001E-4</v>
      </c>
      <c r="BD23" s="45">
        <v>3.9500000000000001E-4</v>
      </c>
      <c r="BE23" s="45">
        <v>2.34E-4</v>
      </c>
      <c r="BF23" s="45">
        <v>2.34E-4</v>
      </c>
      <c r="BG23" s="45">
        <v>2.34E-4</v>
      </c>
      <c r="BH23" s="45">
        <v>2.34E-4</v>
      </c>
      <c r="BI23" s="45">
        <v>2.34E-4</v>
      </c>
      <c r="BJ23" s="45">
        <v>2.43E-4</v>
      </c>
      <c r="BK23" s="45">
        <v>2.43E-4</v>
      </c>
      <c r="BL23" s="45">
        <v>2.43E-4</v>
      </c>
      <c r="BM23" s="45">
        <v>2.43E-4</v>
      </c>
      <c r="BN23" s="45">
        <v>2.43E-4</v>
      </c>
      <c r="BO23" s="45">
        <v>2.9999999999999997E-4</v>
      </c>
      <c r="BP23" s="45">
        <v>2.9999999999999997E-4</v>
      </c>
      <c r="BQ23" s="45">
        <v>2.9999999999999997E-4</v>
      </c>
      <c r="BR23" s="45">
        <v>2.9999999999999997E-4</v>
      </c>
      <c r="BS23" s="45">
        <v>2.9999999999999997E-4</v>
      </c>
      <c r="BT23" s="45">
        <v>2.42E-4</v>
      </c>
      <c r="BU23" s="45">
        <v>2.42E-4</v>
      </c>
      <c r="BV23" s="45">
        <v>2.42E-4</v>
      </c>
      <c r="BW23" s="45">
        <v>2.42E-4</v>
      </c>
      <c r="BX23" s="45">
        <v>2.42E-4</v>
      </c>
      <c r="BY23" s="45">
        <v>8.8999999999999995E-5</v>
      </c>
      <c r="BZ23" s="45">
        <v>8.8999999999999995E-5</v>
      </c>
      <c r="CA23" s="45">
        <v>8.8999999999999995E-5</v>
      </c>
      <c r="CB23" s="45">
        <v>8.8999999999999995E-5</v>
      </c>
      <c r="CC23" s="45">
        <v>8.8999999999999995E-5</v>
      </c>
      <c r="CD23" s="45">
        <v>8.8999999999999995E-5</v>
      </c>
      <c r="CE23" s="45">
        <v>8.8999999999999995E-5</v>
      </c>
      <c r="CF23" s="45">
        <v>8.8999999999999995E-5</v>
      </c>
      <c r="CG23" s="45">
        <v>8.8999999999999995E-5</v>
      </c>
      <c r="CH23" s="45">
        <v>8.8999999999999995E-5</v>
      </c>
      <c r="CI23" s="45">
        <v>8.8999999999999995E-5</v>
      </c>
      <c r="CJ23" s="45">
        <v>8.8999999999999995E-5</v>
      </c>
      <c r="CK23" s="45">
        <v>8.8999999999999995E-5</v>
      </c>
      <c r="CL23" s="45">
        <v>8.8999999999999995E-5</v>
      </c>
      <c r="CM23" s="45">
        <v>8.8999999999999995E-5</v>
      </c>
      <c r="CN23" s="45">
        <v>8.8999999999999995E-5</v>
      </c>
      <c r="CO23" s="45">
        <v>8.8999999999999995E-5</v>
      </c>
      <c r="CP23" s="45">
        <v>8.8999999999999995E-5</v>
      </c>
      <c r="CQ23" s="45">
        <v>8.8999999999999995E-5</v>
      </c>
      <c r="CR23" s="45">
        <v>8.8999999999999995E-5</v>
      </c>
      <c r="CS23" s="45">
        <v>8.8999999999999995E-5</v>
      </c>
      <c r="CT23" s="45">
        <v>8.8999999999999995E-5</v>
      </c>
      <c r="CU23" s="45">
        <v>8.8999999999999995E-5</v>
      </c>
      <c r="CV23" s="45">
        <v>8.8999999999999995E-5</v>
      </c>
      <c r="CW23" s="45">
        <v>8.8999999999999995E-5</v>
      </c>
      <c r="CX23" s="45">
        <v>8.8999999999999995E-5</v>
      </c>
    </row>
    <row r="24" spans="1:102" ht="14.25" customHeight="1" x14ac:dyDescent="0.3">
      <c r="A24" s="45" t="s">
        <v>164</v>
      </c>
      <c r="B24" s="45">
        <v>0</v>
      </c>
      <c r="C24" s="45">
        <v>0</v>
      </c>
      <c r="D24" s="45">
        <v>0</v>
      </c>
      <c r="E24" s="45">
        <v>0</v>
      </c>
      <c r="F24" s="45">
        <v>0</v>
      </c>
      <c r="G24" s="45">
        <v>0</v>
      </c>
      <c r="H24" s="45">
        <v>0</v>
      </c>
      <c r="I24" s="45">
        <v>0</v>
      </c>
      <c r="J24" s="45">
        <v>0</v>
      </c>
      <c r="K24" s="45">
        <v>0</v>
      </c>
      <c r="L24" s="45">
        <v>0</v>
      </c>
      <c r="M24" s="45">
        <v>0</v>
      </c>
      <c r="N24" s="45">
        <v>0</v>
      </c>
      <c r="O24" s="45">
        <v>0</v>
      </c>
      <c r="P24" s="45">
        <v>0</v>
      </c>
      <c r="Q24" s="45">
        <v>1.63E-4</v>
      </c>
      <c r="R24" s="45">
        <v>1.63E-4</v>
      </c>
      <c r="S24" s="45">
        <v>1.63E-4</v>
      </c>
      <c r="T24" s="45">
        <v>1.63E-4</v>
      </c>
      <c r="U24" s="45">
        <v>1.63E-4</v>
      </c>
      <c r="V24" s="45">
        <v>1.63E-4</v>
      </c>
      <c r="W24" s="45">
        <v>1.63E-4</v>
      </c>
      <c r="X24" s="45">
        <v>1.63E-4</v>
      </c>
      <c r="Y24" s="45">
        <v>1.63E-4</v>
      </c>
      <c r="Z24" s="45">
        <v>1.63E-4</v>
      </c>
      <c r="AA24" s="45">
        <v>1.63E-4</v>
      </c>
      <c r="AB24" s="45">
        <v>1.63E-4</v>
      </c>
      <c r="AC24" s="45">
        <v>1.63E-4</v>
      </c>
      <c r="AD24" s="45">
        <v>1.63E-4</v>
      </c>
      <c r="AE24" s="45">
        <v>1.63E-4</v>
      </c>
      <c r="AF24" s="45">
        <v>1.63E-4</v>
      </c>
      <c r="AG24" s="45">
        <v>1.63E-4</v>
      </c>
      <c r="AH24" s="45">
        <v>1.63E-4</v>
      </c>
      <c r="AI24" s="45">
        <v>1.63E-4</v>
      </c>
      <c r="AJ24" s="45">
        <v>1.63E-4</v>
      </c>
      <c r="AK24" s="45">
        <v>1.63E-4</v>
      </c>
      <c r="AL24" s="45">
        <v>1.63E-4</v>
      </c>
      <c r="AM24" s="45">
        <v>1.63E-4</v>
      </c>
      <c r="AN24" s="45">
        <v>1.63E-4</v>
      </c>
      <c r="AO24" s="45">
        <v>1.63E-4</v>
      </c>
      <c r="AP24" s="45">
        <v>5.5400000000000002E-4</v>
      </c>
      <c r="AQ24" s="45">
        <v>5.5400000000000002E-4</v>
      </c>
      <c r="AR24" s="45">
        <v>5.5400000000000002E-4</v>
      </c>
      <c r="AS24" s="45">
        <v>5.5400000000000002E-4</v>
      </c>
      <c r="AT24" s="45">
        <v>5.5400000000000002E-4</v>
      </c>
      <c r="AU24" s="45">
        <v>6.0499999999999996E-4</v>
      </c>
      <c r="AV24" s="45">
        <v>6.0499999999999996E-4</v>
      </c>
      <c r="AW24" s="45">
        <v>6.0499999999999996E-4</v>
      </c>
      <c r="AX24" s="45">
        <v>6.0499999999999996E-4</v>
      </c>
      <c r="AY24" s="45">
        <v>6.0499999999999996E-4</v>
      </c>
      <c r="AZ24" s="45">
        <v>6.3400000000000001E-4</v>
      </c>
      <c r="BA24" s="45">
        <v>6.3400000000000001E-4</v>
      </c>
      <c r="BB24" s="45">
        <v>6.3400000000000001E-4</v>
      </c>
      <c r="BC24" s="45">
        <v>6.3400000000000001E-4</v>
      </c>
      <c r="BD24" s="45">
        <v>6.3400000000000001E-4</v>
      </c>
      <c r="BE24" s="45">
        <v>6.9200000000000002E-4</v>
      </c>
      <c r="BF24" s="45">
        <v>6.9200000000000002E-4</v>
      </c>
      <c r="BG24" s="45">
        <v>6.9200000000000002E-4</v>
      </c>
      <c r="BH24" s="45">
        <v>6.9200000000000002E-4</v>
      </c>
      <c r="BI24" s="45">
        <v>6.9200000000000002E-4</v>
      </c>
      <c r="BJ24" s="45">
        <v>7.85E-4</v>
      </c>
      <c r="BK24" s="45">
        <v>7.85E-4</v>
      </c>
      <c r="BL24" s="45">
        <v>7.85E-4</v>
      </c>
      <c r="BM24" s="45">
        <v>7.85E-4</v>
      </c>
      <c r="BN24" s="45">
        <v>7.85E-4</v>
      </c>
      <c r="BO24" s="45">
        <v>9.5600000000000004E-4</v>
      </c>
      <c r="BP24" s="45">
        <v>9.5600000000000004E-4</v>
      </c>
      <c r="BQ24" s="45">
        <v>9.5600000000000004E-4</v>
      </c>
      <c r="BR24" s="45">
        <v>9.5600000000000004E-4</v>
      </c>
      <c r="BS24" s="45">
        <v>9.5600000000000004E-4</v>
      </c>
      <c r="BT24" s="45">
        <v>1.189E-3</v>
      </c>
      <c r="BU24" s="45">
        <v>1.189E-3</v>
      </c>
      <c r="BV24" s="45">
        <v>1.189E-3</v>
      </c>
      <c r="BW24" s="45">
        <v>1.189E-3</v>
      </c>
      <c r="BX24" s="45">
        <v>1.189E-3</v>
      </c>
      <c r="BY24" s="45">
        <v>1.5009999999999999E-3</v>
      </c>
      <c r="BZ24" s="45">
        <v>1.5009999999999999E-3</v>
      </c>
      <c r="CA24" s="45">
        <v>1.5009999999999999E-3</v>
      </c>
      <c r="CB24" s="45">
        <v>1.5009999999999999E-3</v>
      </c>
      <c r="CC24" s="45">
        <v>1.5009999999999999E-3</v>
      </c>
      <c r="CD24" s="45">
        <v>1.5009999999999999E-3</v>
      </c>
      <c r="CE24" s="45">
        <v>1.5009999999999999E-3</v>
      </c>
      <c r="CF24" s="45">
        <v>1.5009999999999999E-3</v>
      </c>
      <c r="CG24" s="45">
        <v>1.5009999999999999E-3</v>
      </c>
      <c r="CH24" s="45">
        <v>1.5009999999999999E-3</v>
      </c>
      <c r="CI24" s="45">
        <v>1.5009999999999999E-3</v>
      </c>
      <c r="CJ24" s="45">
        <v>1.5009999999999999E-3</v>
      </c>
      <c r="CK24" s="45">
        <v>1.5009999999999999E-3</v>
      </c>
      <c r="CL24" s="45">
        <v>1.5009999999999999E-3</v>
      </c>
      <c r="CM24" s="45">
        <v>1.5009999999999999E-3</v>
      </c>
      <c r="CN24" s="45">
        <v>1.5009999999999999E-3</v>
      </c>
      <c r="CO24" s="45">
        <v>1.5009999999999999E-3</v>
      </c>
      <c r="CP24" s="45">
        <v>1.5009999999999999E-3</v>
      </c>
      <c r="CQ24" s="45">
        <v>1.5009999999999999E-3</v>
      </c>
      <c r="CR24" s="45">
        <v>1.5009999999999999E-3</v>
      </c>
      <c r="CS24" s="45">
        <v>1.5009999999999999E-3</v>
      </c>
      <c r="CT24" s="45">
        <v>1.5009999999999999E-3</v>
      </c>
      <c r="CU24" s="45">
        <v>1.5009999999999999E-3</v>
      </c>
      <c r="CV24" s="45">
        <v>1.5009999999999999E-3</v>
      </c>
      <c r="CW24" s="45">
        <v>1.5009999999999999E-3</v>
      </c>
      <c r="CX24" s="45">
        <v>1.5009999999999999E-3</v>
      </c>
    </row>
    <row r="25" spans="1:102" ht="14.25" customHeight="1" x14ac:dyDescent="0.3">
      <c r="A25" s="45" t="s">
        <v>166</v>
      </c>
      <c r="B25" s="45">
        <v>0</v>
      </c>
      <c r="C25" s="45">
        <v>0</v>
      </c>
      <c r="D25" s="45">
        <v>0</v>
      </c>
      <c r="E25" s="45">
        <v>0</v>
      </c>
      <c r="F25" s="45">
        <v>0</v>
      </c>
      <c r="G25" s="45">
        <v>0</v>
      </c>
      <c r="H25" s="45">
        <v>0</v>
      </c>
      <c r="I25" s="45">
        <v>0</v>
      </c>
      <c r="J25" s="45">
        <v>0</v>
      </c>
      <c r="K25" s="45">
        <v>0</v>
      </c>
      <c r="L25" s="45">
        <v>0</v>
      </c>
      <c r="M25" s="45">
        <v>0</v>
      </c>
      <c r="N25" s="45">
        <v>0</v>
      </c>
      <c r="O25" s="45">
        <v>0</v>
      </c>
      <c r="P25" s="45">
        <v>0</v>
      </c>
      <c r="Q25" s="45">
        <v>1.01E-4</v>
      </c>
      <c r="R25" s="45">
        <v>1.01E-4</v>
      </c>
      <c r="S25" s="45">
        <v>1.01E-4</v>
      </c>
      <c r="T25" s="45">
        <v>1.01E-4</v>
      </c>
      <c r="U25" s="45">
        <v>1.01E-4</v>
      </c>
      <c r="V25" s="45">
        <v>1.01E-4</v>
      </c>
      <c r="W25" s="45">
        <v>1.01E-4</v>
      </c>
      <c r="X25" s="45">
        <v>1.01E-4</v>
      </c>
      <c r="Y25" s="45">
        <v>1.01E-4</v>
      </c>
      <c r="Z25" s="45">
        <v>1.01E-4</v>
      </c>
      <c r="AA25" s="45">
        <v>1.01E-4</v>
      </c>
      <c r="AB25" s="45">
        <v>1.01E-4</v>
      </c>
      <c r="AC25" s="45">
        <v>1.01E-4</v>
      </c>
      <c r="AD25" s="45">
        <v>1.01E-4</v>
      </c>
      <c r="AE25" s="45">
        <v>1.01E-4</v>
      </c>
      <c r="AF25" s="45">
        <v>1.01E-4</v>
      </c>
      <c r="AG25" s="45">
        <v>1.01E-4</v>
      </c>
      <c r="AH25" s="45">
        <v>1.01E-4</v>
      </c>
      <c r="AI25" s="45">
        <v>1.01E-4</v>
      </c>
      <c r="AJ25" s="45">
        <v>1.01E-4</v>
      </c>
      <c r="AK25" s="45">
        <v>1.01E-4</v>
      </c>
      <c r="AL25" s="45">
        <v>1.01E-4</v>
      </c>
      <c r="AM25" s="45">
        <v>1.01E-4</v>
      </c>
      <c r="AN25" s="45">
        <v>1.01E-4</v>
      </c>
      <c r="AO25" s="45">
        <v>1.01E-4</v>
      </c>
      <c r="AP25" s="45">
        <v>2.7099999999999997E-4</v>
      </c>
      <c r="AQ25" s="45">
        <v>2.7099999999999997E-4</v>
      </c>
      <c r="AR25" s="45">
        <v>2.7099999999999997E-4</v>
      </c>
      <c r="AS25" s="45">
        <v>2.7099999999999997E-4</v>
      </c>
      <c r="AT25" s="45">
        <v>2.7099999999999997E-4</v>
      </c>
      <c r="AU25" s="45">
        <v>3.1599999999999998E-4</v>
      </c>
      <c r="AV25" s="45">
        <v>3.1599999999999998E-4</v>
      </c>
      <c r="AW25" s="45">
        <v>3.1599999999999998E-4</v>
      </c>
      <c r="AX25" s="45">
        <v>3.1599999999999998E-4</v>
      </c>
      <c r="AY25" s="45">
        <v>3.1599999999999998E-4</v>
      </c>
      <c r="AZ25" s="45">
        <v>3.5199999999999999E-4</v>
      </c>
      <c r="BA25" s="45">
        <v>3.5199999999999999E-4</v>
      </c>
      <c r="BB25" s="45">
        <v>3.5199999999999999E-4</v>
      </c>
      <c r="BC25" s="45">
        <v>3.5199999999999999E-4</v>
      </c>
      <c r="BD25" s="45">
        <v>3.5199999999999999E-4</v>
      </c>
      <c r="BE25" s="45">
        <v>3.8499999999999998E-4</v>
      </c>
      <c r="BF25" s="45">
        <v>3.8499999999999998E-4</v>
      </c>
      <c r="BG25" s="45">
        <v>3.8499999999999998E-4</v>
      </c>
      <c r="BH25" s="45">
        <v>3.8499999999999998E-4</v>
      </c>
      <c r="BI25" s="45">
        <v>3.8499999999999998E-4</v>
      </c>
      <c r="BJ25" s="45">
        <v>4.2499999999999998E-4</v>
      </c>
      <c r="BK25" s="45">
        <v>4.2499999999999998E-4</v>
      </c>
      <c r="BL25" s="45">
        <v>4.2499999999999998E-4</v>
      </c>
      <c r="BM25" s="45">
        <v>4.2499999999999998E-4</v>
      </c>
      <c r="BN25" s="45">
        <v>4.2499999999999998E-4</v>
      </c>
      <c r="BO25" s="45">
        <v>4.9200000000000003E-4</v>
      </c>
      <c r="BP25" s="45">
        <v>4.9200000000000003E-4</v>
      </c>
      <c r="BQ25" s="45">
        <v>4.9200000000000003E-4</v>
      </c>
      <c r="BR25" s="45">
        <v>4.9200000000000003E-4</v>
      </c>
      <c r="BS25" s="45">
        <v>4.9200000000000003E-4</v>
      </c>
      <c r="BT25" s="45">
        <v>5.8299999999999997E-4</v>
      </c>
      <c r="BU25" s="45">
        <v>5.8299999999999997E-4</v>
      </c>
      <c r="BV25" s="45">
        <v>5.8299999999999997E-4</v>
      </c>
      <c r="BW25" s="45">
        <v>5.8299999999999997E-4</v>
      </c>
      <c r="BX25" s="45">
        <v>5.8299999999999997E-4</v>
      </c>
      <c r="BY25" s="45">
        <v>6.9700000000000003E-4</v>
      </c>
      <c r="BZ25" s="45">
        <v>6.9700000000000003E-4</v>
      </c>
      <c r="CA25" s="45">
        <v>6.9700000000000003E-4</v>
      </c>
      <c r="CB25" s="45">
        <v>6.9700000000000003E-4</v>
      </c>
      <c r="CC25" s="45">
        <v>6.9700000000000003E-4</v>
      </c>
      <c r="CD25" s="45">
        <v>6.9700000000000003E-4</v>
      </c>
      <c r="CE25" s="45">
        <v>6.9700000000000003E-4</v>
      </c>
      <c r="CF25" s="45">
        <v>6.9700000000000003E-4</v>
      </c>
      <c r="CG25" s="45">
        <v>6.9700000000000003E-4</v>
      </c>
      <c r="CH25" s="45">
        <v>6.9700000000000003E-4</v>
      </c>
      <c r="CI25" s="45">
        <v>6.9700000000000003E-4</v>
      </c>
      <c r="CJ25" s="45">
        <v>6.9700000000000003E-4</v>
      </c>
      <c r="CK25" s="45">
        <v>6.9700000000000003E-4</v>
      </c>
      <c r="CL25" s="45">
        <v>6.9700000000000003E-4</v>
      </c>
      <c r="CM25" s="45">
        <v>6.9700000000000003E-4</v>
      </c>
      <c r="CN25" s="45">
        <v>6.9700000000000003E-4</v>
      </c>
      <c r="CO25" s="45">
        <v>6.9700000000000003E-4</v>
      </c>
      <c r="CP25" s="45">
        <v>6.9700000000000003E-4</v>
      </c>
      <c r="CQ25" s="45">
        <v>6.9700000000000003E-4</v>
      </c>
      <c r="CR25" s="45">
        <v>6.9700000000000003E-4</v>
      </c>
      <c r="CS25" s="45">
        <v>6.9700000000000003E-4</v>
      </c>
      <c r="CT25" s="45">
        <v>6.9700000000000003E-4</v>
      </c>
      <c r="CU25" s="45">
        <v>6.9700000000000003E-4</v>
      </c>
      <c r="CV25" s="45">
        <v>6.9700000000000003E-4</v>
      </c>
      <c r="CW25" s="45">
        <v>6.9700000000000003E-4</v>
      </c>
      <c r="CX25" s="45">
        <v>6.9700000000000003E-4</v>
      </c>
    </row>
    <row r="26" spans="1:102" ht="14.25" customHeight="1" x14ac:dyDescent="0.3">
      <c r="A26" s="45" t="s">
        <v>168</v>
      </c>
      <c r="B26" s="45">
        <v>0</v>
      </c>
      <c r="C26" s="45">
        <v>0</v>
      </c>
      <c r="D26" s="45">
        <v>0</v>
      </c>
      <c r="E26" s="45">
        <v>0</v>
      </c>
      <c r="F26" s="45">
        <v>0</v>
      </c>
      <c r="G26" s="45">
        <v>0</v>
      </c>
      <c r="H26" s="45">
        <v>0</v>
      </c>
      <c r="I26" s="45">
        <v>0</v>
      </c>
      <c r="J26" s="45">
        <v>0</v>
      </c>
      <c r="K26" s="45">
        <v>0</v>
      </c>
      <c r="L26" s="45">
        <v>0</v>
      </c>
      <c r="M26" s="45">
        <v>0</v>
      </c>
      <c r="N26" s="45">
        <v>0</v>
      </c>
      <c r="O26" s="45">
        <v>0</v>
      </c>
      <c r="P26" s="45">
        <v>0</v>
      </c>
      <c r="Q26" s="45">
        <v>9.6000000000000002E-5</v>
      </c>
      <c r="R26" s="45">
        <v>9.6000000000000002E-5</v>
      </c>
      <c r="S26" s="45">
        <v>9.6000000000000002E-5</v>
      </c>
      <c r="T26" s="45">
        <v>9.6000000000000002E-5</v>
      </c>
      <c r="U26" s="45">
        <v>9.6000000000000002E-5</v>
      </c>
      <c r="V26" s="45">
        <v>9.6000000000000002E-5</v>
      </c>
      <c r="W26" s="45">
        <v>9.6000000000000002E-5</v>
      </c>
      <c r="X26" s="45">
        <v>9.6000000000000002E-5</v>
      </c>
      <c r="Y26" s="45">
        <v>9.6000000000000002E-5</v>
      </c>
      <c r="Z26" s="45">
        <v>9.6000000000000002E-5</v>
      </c>
      <c r="AA26" s="45">
        <v>9.6000000000000002E-5</v>
      </c>
      <c r="AB26" s="45">
        <v>9.6000000000000002E-5</v>
      </c>
      <c r="AC26" s="45">
        <v>9.6000000000000002E-5</v>
      </c>
      <c r="AD26" s="45">
        <v>9.6000000000000002E-5</v>
      </c>
      <c r="AE26" s="45">
        <v>9.6000000000000002E-5</v>
      </c>
      <c r="AF26" s="45">
        <v>9.6000000000000002E-5</v>
      </c>
      <c r="AG26" s="45">
        <v>9.6000000000000002E-5</v>
      </c>
      <c r="AH26" s="45">
        <v>9.6000000000000002E-5</v>
      </c>
      <c r="AI26" s="45">
        <v>9.6000000000000002E-5</v>
      </c>
      <c r="AJ26" s="45">
        <v>9.6000000000000002E-5</v>
      </c>
      <c r="AK26" s="45">
        <v>9.6000000000000002E-5</v>
      </c>
      <c r="AL26" s="45">
        <v>9.6000000000000002E-5</v>
      </c>
      <c r="AM26" s="45">
        <v>9.6000000000000002E-5</v>
      </c>
      <c r="AN26" s="45">
        <v>9.6000000000000002E-5</v>
      </c>
      <c r="AO26" s="45">
        <v>9.6000000000000002E-5</v>
      </c>
      <c r="AP26" s="45">
        <v>0</v>
      </c>
      <c r="AQ26" s="45">
        <v>0</v>
      </c>
      <c r="AR26" s="45">
        <v>0</v>
      </c>
      <c r="AS26" s="45">
        <v>0</v>
      </c>
      <c r="AT26" s="45">
        <v>0</v>
      </c>
      <c r="AU26" s="45">
        <v>3.01E-4</v>
      </c>
      <c r="AV26" s="45">
        <v>3.01E-4</v>
      </c>
      <c r="AW26" s="45">
        <v>3.01E-4</v>
      </c>
      <c r="AX26" s="45">
        <v>3.01E-4</v>
      </c>
      <c r="AY26" s="45">
        <v>3.01E-4</v>
      </c>
      <c r="AZ26" s="45">
        <v>1.1379999999999999E-3</v>
      </c>
      <c r="BA26" s="45">
        <v>1.1379999999999999E-3</v>
      </c>
      <c r="BB26" s="45">
        <v>1.1379999999999999E-3</v>
      </c>
      <c r="BC26" s="45">
        <v>1.1379999999999999E-3</v>
      </c>
      <c r="BD26" s="45">
        <v>1.1379999999999999E-3</v>
      </c>
      <c r="BE26" s="45">
        <v>1.0480000000000001E-3</v>
      </c>
      <c r="BF26" s="45">
        <v>1.0480000000000001E-3</v>
      </c>
      <c r="BG26" s="45">
        <v>1.0480000000000001E-3</v>
      </c>
      <c r="BH26" s="45">
        <v>1.0480000000000001E-3</v>
      </c>
      <c r="BI26" s="45">
        <v>1.0480000000000001E-3</v>
      </c>
      <c r="BJ26" s="45">
        <v>0</v>
      </c>
      <c r="BK26" s="45">
        <v>0</v>
      </c>
      <c r="BL26" s="45">
        <v>0</v>
      </c>
      <c r="BM26" s="45">
        <v>0</v>
      </c>
      <c r="BN26" s="45">
        <v>0</v>
      </c>
      <c r="BO26" s="45">
        <v>0</v>
      </c>
      <c r="BP26" s="45">
        <v>0</v>
      </c>
      <c r="BQ26" s="45">
        <v>0</v>
      </c>
      <c r="BR26" s="45">
        <v>0</v>
      </c>
      <c r="BS26" s="45">
        <v>0</v>
      </c>
      <c r="BT26" s="45">
        <v>5.44E-4</v>
      </c>
      <c r="BU26" s="45">
        <v>5.44E-4</v>
      </c>
      <c r="BV26" s="45">
        <v>5.44E-4</v>
      </c>
      <c r="BW26" s="45">
        <v>5.44E-4</v>
      </c>
      <c r="BX26" s="45">
        <v>5.44E-4</v>
      </c>
      <c r="BY26" s="45">
        <v>2.9399999999999999E-4</v>
      </c>
      <c r="BZ26" s="45">
        <v>2.9399999999999999E-4</v>
      </c>
      <c r="CA26" s="45">
        <v>2.9399999999999999E-4</v>
      </c>
      <c r="CB26" s="45">
        <v>2.9399999999999999E-4</v>
      </c>
      <c r="CC26" s="45">
        <v>2.9399999999999999E-4</v>
      </c>
      <c r="CD26" s="45">
        <v>2.9399999999999999E-4</v>
      </c>
      <c r="CE26" s="45">
        <v>2.9399999999999999E-4</v>
      </c>
      <c r="CF26" s="45">
        <v>2.9399999999999999E-4</v>
      </c>
      <c r="CG26" s="45">
        <v>2.9399999999999999E-4</v>
      </c>
      <c r="CH26" s="45">
        <v>2.9399999999999999E-4</v>
      </c>
      <c r="CI26" s="45">
        <v>2.9399999999999999E-4</v>
      </c>
      <c r="CJ26" s="45">
        <v>2.9399999999999999E-4</v>
      </c>
      <c r="CK26" s="45">
        <v>2.9399999999999999E-4</v>
      </c>
      <c r="CL26" s="45">
        <v>2.9399999999999999E-4</v>
      </c>
      <c r="CM26" s="45">
        <v>2.9399999999999999E-4</v>
      </c>
      <c r="CN26" s="45">
        <v>2.9399999999999999E-4</v>
      </c>
      <c r="CO26" s="45">
        <v>2.9399999999999999E-4</v>
      </c>
      <c r="CP26" s="45">
        <v>2.9399999999999999E-4</v>
      </c>
      <c r="CQ26" s="45">
        <v>2.9399999999999999E-4</v>
      </c>
      <c r="CR26" s="45">
        <v>2.9399999999999999E-4</v>
      </c>
      <c r="CS26" s="45">
        <v>2.9399999999999999E-4</v>
      </c>
      <c r="CT26" s="45">
        <v>2.9399999999999999E-4</v>
      </c>
      <c r="CU26" s="45">
        <v>2.9399999999999999E-4</v>
      </c>
      <c r="CV26" s="45">
        <v>2.9399999999999999E-4</v>
      </c>
      <c r="CW26" s="45">
        <v>2.9399999999999999E-4</v>
      </c>
      <c r="CX26" s="45">
        <v>2.9399999999999999E-4</v>
      </c>
    </row>
    <row r="27" spans="1:102" ht="14.25" customHeight="1" x14ac:dyDescent="0.3">
      <c r="A27" s="45" t="s">
        <v>170</v>
      </c>
      <c r="B27" s="45">
        <v>0</v>
      </c>
      <c r="C27" s="45">
        <v>0</v>
      </c>
      <c r="D27" s="45">
        <v>0</v>
      </c>
      <c r="E27" s="45">
        <v>0</v>
      </c>
      <c r="F27" s="45">
        <v>0</v>
      </c>
      <c r="G27" s="45">
        <v>0</v>
      </c>
      <c r="H27" s="45">
        <v>0</v>
      </c>
      <c r="I27" s="45">
        <v>0</v>
      </c>
      <c r="J27" s="45">
        <v>0</v>
      </c>
      <c r="K27" s="45">
        <v>0</v>
      </c>
      <c r="L27" s="45">
        <v>0</v>
      </c>
      <c r="M27" s="45">
        <v>0</v>
      </c>
      <c r="N27" s="45">
        <v>0</v>
      </c>
      <c r="O27" s="45">
        <v>0</v>
      </c>
      <c r="P27" s="45">
        <v>0</v>
      </c>
      <c r="Q27" s="45">
        <v>2.1499999999999999E-4</v>
      </c>
      <c r="R27" s="45">
        <v>2.1499999999999999E-4</v>
      </c>
      <c r="S27" s="45">
        <v>2.1499999999999999E-4</v>
      </c>
      <c r="T27" s="45">
        <v>2.1499999999999999E-4</v>
      </c>
      <c r="U27" s="45">
        <v>2.1499999999999999E-4</v>
      </c>
      <c r="V27" s="45">
        <v>2.1499999999999999E-4</v>
      </c>
      <c r="W27" s="45">
        <v>2.1499999999999999E-4</v>
      </c>
      <c r="X27" s="45">
        <v>2.1499999999999999E-4</v>
      </c>
      <c r="Y27" s="45">
        <v>2.1499999999999999E-4</v>
      </c>
      <c r="Z27" s="45">
        <v>2.1499999999999999E-4</v>
      </c>
      <c r="AA27" s="45">
        <v>2.1499999999999999E-4</v>
      </c>
      <c r="AB27" s="45">
        <v>2.1499999999999999E-4</v>
      </c>
      <c r="AC27" s="45">
        <v>2.1499999999999999E-4</v>
      </c>
      <c r="AD27" s="45">
        <v>2.1499999999999999E-4</v>
      </c>
      <c r="AE27" s="45">
        <v>2.1499999999999999E-4</v>
      </c>
      <c r="AF27" s="45">
        <v>2.1499999999999999E-4</v>
      </c>
      <c r="AG27" s="45">
        <v>2.1499999999999999E-4</v>
      </c>
      <c r="AH27" s="45">
        <v>2.1499999999999999E-4</v>
      </c>
      <c r="AI27" s="45">
        <v>2.1499999999999999E-4</v>
      </c>
      <c r="AJ27" s="45">
        <v>2.1499999999999999E-4</v>
      </c>
      <c r="AK27" s="45">
        <v>2.1499999999999999E-4</v>
      </c>
      <c r="AL27" s="45">
        <v>2.1499999999999999E-4</v>
      </c>
      <c r="AM27" s="45">
        <v>2.1499999999999999E-4</v>
      </c>
      <c r="AN27" s="45">
        <v>2.1499999999999999E-4</v>
      </c>
      <c r="AO27" s="45">
        <v>2.1499999999999999E-4</v>
      </c>
      <c r="AP27" s="45">
        <v>5.5400000000000002E-4</v>
      </c>
      <c r="AQ27" s="45">
        <v>5.5400000000000002E-4</v>
      </c>
      <c r="AR27" s="45">
        <v>5.5400000000000002E-4</v>
      </c>
      <c r="AS27" s="45">
        <v>5.5400000000000002E-4</v>
      </c>
      <c r="AT27" s="45">
        <v>5.5400000000000002E-4</v>
      </c>
      <c r="AU27" s="45">
        <v>6.0400000000000004E-4</v>
      </c>
      <c r="AV27" s="45">
        <v>6.0400000000000004E-4</v>
      </c>
      <c r="AW27" s="45">
        <v>6.0400000000000004E-4</v>
      </c>
      <c r="AX27" s="45">
        <v>6.0400000000000004E-4</v>
      </c>
      <c r="AY27" s="45">
        <v>6.0400000000000004E-4</v>
      </c>
      <c r="AZ27" s="45">
        <v>6.0999999999999997E-4</v>
      </c>
      <c r="BA27" s="45">
        <v>6.0999999999999997E-4</v>
      </c>
      <c r="BB27" s="45">
        <v>6.0999999999999997E-4</v>
      </c>
      <c r="BC27" s="45">
        <v>6.0999999999999997E-4</v>
      </c>
      <c r="BD27" s="45">
        <v>6.0999999999999997E-4</v>
      </c>
      <c r="BE27" s="45">
        <v>5.4900000000000001E-4</v>
      </c>
      <c r="BF27" s="45">
        <v>5.4900000000000001E-4</v>
      </c>
      <c r="BG27" s="45">
        <v>5.4900000000000001E-4</v>
      </c>
      <c r="BH27" s="45">
        <v>5.4900000000000001E-4</v>
      </c>
      <c r="BI27" s="45">
        <v>5.4900000000000001E-4</v>
      </c>
      <c r="BJ27" s="45">
        <v>4.6700000000000002E-4</v>
      </c>
      <c r="BK27" s="45">
        <v>4.6700000000000002E-4</v>
      </c>
      <c r="BL27" s="45">
        <v>4.6700000000000002E-4</v>
      </c>
      <c r="BM27" s="45">
        <v>4.6700000000000002E-4</v>
      </c>
      <c r="BN27" s="45">
        <v>4.6700000000000002E-4</v>
      </c>
      <c r="BO27" s="45">
        <v>4.1199999999999999E-4</v>
      </c>
      <c r="BP27" s="45">
        <v>4.1199999999999999E-4</v>
      </c>
      <c r="BQ27" s="45">
        <v>4.1199999999999999E-4</v>
      </c>
      <c r="BR27" s="45">
        <v>4.1199999999999999E-4</v>
      </c>
      <c r="BS27" s="45">
        <v>4.1199999999999999E-4</v>
      </c>
      <c r="BT27" s="45">
        <v>3.5399999999999999E-4</v>
      </c>
      <c r="BU27" s="45">
        <v>3.5399999999999999E-4</v>
      </c>
      <c r="BV27" s="45">
        <v>3.5399999999999999E-4</v>
      </c>
      <c r="BW27" s="45">
        <v>3.5399999999999999E-4</v>
      </c>
      <c r="BX27" s="45">
        <v>3.5399999999999999E-4</v>
      </c>
      <c r="BY27" s="45">
        <v>2.5399999999999999E-4</v>
      </c>
      <c r="BZ27" s="45">
        <v>2.5399999999999999E-4</v>
      </c>
      <c r="CA27" s="45">
        <v>2.5399999999999999E-4</v>
      </c>
      <c r="CB27" s="45">
        <v>2.5399999999999999E-4</v>
      </c>
      <c r="CC27" s="45">
        <v>2.5399999999999999E-4</v>
      </c>
      <c r="CD27" s="45">
        <v>2.5399999999999999E-4</v>
      </c>
      <c r="CE27" s="45">
        <v>2.5399999999999999E-4</v>
      </c>
      <c r="CF27" s="45">
        <v>2.5399999999999999E-4</v>
      </c>
      <c r="CG27" s="45">
        <v>2.5399999999999999E-4</v>
      </c>
      <c r="CH27" s="45">
        <v>2.5399999999999999E-4</v>
      </c>
      <c r="CI27" s="45">
        <v>2.5399999999999999E-4</v>
      </c>
      <c r="CJ27" s="45">
        <v>2.5399999999999999E-4</v>
      </c>
      <c r="CK27" s="45">
        <v>2.5399999999999999E-4</v>
      </c>
      <c r="CL27" s="45">
        <v>2.5399999999999999E-4</v>
      </c>
      <c r="CM27" s="45">
        <v>2.5399999999999999E-4</v>
      </c>
      <c r="CN27" s="45">
        <v>2.5399999999999999E-4</v>
      </c>
      <c r="CO27" s="45">
        <v>2.5399999999999999E-4</v>
      </c>
      <c r="CP27" s="45">
        <v>2.5399999999999999E-4</v>
      </c>
      <c r="CQ27" s="45">
        <v>2.5399999999999999E-4</v>
      </c>
      <c r="CR27" s="45">
        <v>2.5399999999999999E-4</v>
      </c>
      <c r="CS27" s="45">
        <v>2.5399999999999999E-4</v>
      </c>
      <c r="CT27" s="45">
        <v>2.5399999999999999E-4</v>
      </c>
      <c r="CU27" s="45">
        <v>2.5399999999999999E-4</v>
      </c>
      <c r="CV27" s="45">
        <v>2.5399999999999999E-4</v>
      </c>
      <c r="CW27" s="45">
        <v>2.5399999999999999E-4</v>
      </c>
      <c r="CX27" s="45">
        <v>2.5399999999999999E-4</v>
      </c>
    </row>
    <row r="28" spans="1:102" ht="14.25" customHeight="1" x14ac:dyDescent="0.3">
      <c r="A28" s="45" t="s">
        <v>172</v>
      </c>
      <c r="B28" s="45">
        <v>1.9999999999999999E-6</v>
      </c>
      <c r="C28" s="45">
        <v>1.9999999999999999E-6</v>
      </c>
      <c r="D28" s="45">
        <v>1.9999999999999999E-6</v>
      </c>
      <c r="E28" s="45">
        <v>1.9999999999999999E-6</v>
      </c>
      <c r="F28" s="45">
        <v>1.9999999999999999E-6</v>
      </c>
      <c r="G28" s="45">
        <v>1.9999999999999999E-6</v>
      </c>
      <c r="H28" s="45">
        <v>1.9999999999999999E-6</v>
      </c>
      <c r="I28" s="45">
        <v>1.9999999999999999E-6</v>
      </c>
      <c r="J28" s="45">
        <v>1.9999999999999999E-6</v>
      </c>
      <c r="K28" s="45">
        <v>1.9999999999999999E-6</v>
      </c>
      <c r="L28" s="45">
        <v>1.9999999999999999E-6</v>
      </c>
      <c r="M28" s="45">
        <v>1.9999999999999999E-6</v>
      </c>
      <c r="N28" s="45">
        <v>1.9999999999999999E-6</v>
      </c>
      <c r="O28" s="45">
        <v>1.9999999999999999E-6</v>
      </c>
      <c r="P28" s="45">
        <v>1.9999999999999999E-6</v>
      </c>
      <c r="Q28" s="45">
        <v>6.8999999999999997E-5</v>
      </c>
      <c r="R28" s="45">
        <v>6.8999999999999997E-5</v>
      </c>
      <c r="S28" s="45">
        <v>6.8999999999999997E-5</v>
      </c>
      <c r="T28" s="45">
        <v>6.8999999999999997E-5</v>
      </c>
      <c r="U28" s="45">
        <v>6.8999999999999997E-5</v>
      </c>
      <c r="V28" s="45">
        <v>6.8999999999999997E-5</v>
      </c>
      <c r="W28" s="45">
        <v>6.8999999999999997E-5</v>
      </c>
      <c r="X28" s="45">
        <v>6.8999999999999997E-5</v>
      </c>
      <c r="Y28" s="45">
        <v>6.8999999999999997E-5</v>
      </c>
      <c r="Z28" s="45">
        <v>6.8999999999999997E-5</v>
      </c>
      <c r="AA28" s="45">
        <v>6.8999999999999997E-5</v>
      </c>
      <c r="AB28" s="45">
        <v>6.8999999999999997E-5</v>
      </c>
      <c r="AC28" s="45">
        <v>6.8999999999999997E-5</v>
      </c>
      <c r="AD28" s="45">
        <v>6.8999999999999997E-5</v>
      </c>
      <c r="AE28" s="45">
        <v>6.8999999999999997E-5</v>
      </c>
      <c r="AF28" s="45">
        <v>6.8999999999999997E-5</v>
      </c>
      <c r="AG28" s="45">
        <v>6.8999999999999997E-5</v>
      </c>
      <c r="AH28" s="45">
        <v>6.8999999999999997E-5</v>
      </c>
      <c r="AI28" s="45">
        <v>6.8999999999999997E-5</v>
      </c>
      <c r="AJ28" s="45">
        <v>6.8999999999999997E-5</v>
      </c>
      <c r="AK28" s="45">
        <v>6.8999999999999997E-5</v>
      </c>
      <c r="AL28" s="45">
        <v>6.8999999999999997E-5</v>
      </c>
      <c r="AM28" s="45">
        <v>6.8999999999999997E-5</v>
      </c>
      <c r="AN28" s="45">
        <v>6.8999999999999997E-5</v>
      </c>
      <c r="AO28" s="45">
        <v>6.8999999999999997E-5</v>
      </c>
      <c r="AP28" s="45">
        <v>3.9899999999999999E-4</v>
      </c>
      <c r="AQ28" s="45">
        <v>3.9899999999999999E-4</v>
      </c>
      <c r="AR28" s="45">
        <v>3.9899999999999999E-4</v>
      </c>
      <c r="AS28" s="45">
        <v>3.9899999999999999E-4</v>
      </c>
      <c r="AT28" s="45">
        <v>3.9899999999999999E-4</v>
      </c>
      <c r="AU28" s="45">
        <v>5.71E-4</v>
      </c>
      <c r="AV28" s="45">
        <v>5.71E-4</v>
      </c>
      <c r="AW28" s="45">
        <v>5.71E-4</v>
      </c>
      <c r="AX28" s="45">
        <v>5.71E-4</v>
      </c>
      <c r="AY28" s="45">
        <v>5.71E-4</v>
      </c>
      <c r="AZ28" s="45">
        <v>6.9899999999999997E-4</v>
      </c>
      <c r="BA28" s="45">
        <v>6.9899999999999997E-4</v>
      </c>
      <c r="BB28" s="45">
        <v>6.9899999999999997E-4</v>
      </c>
      <c r="BC28" s="45">
        <v>6.9899999999999997E-4</v>
      </c>
      <c r="BD28" s="45">
        <v>6.9899999999999997E-4</v>
      </c>
      <c r="BE28" s="45">
        <v>7.1299999999999998E-4</v>
      </c>
      <c r="BF28" s="45">
        <v>7.1299999999999998E-4</v>
      </c>
      <c r="BG28" s="45">
        <v>7.1299999999999998E-4</v>
      </c>
      <c r="BH28" s="45">
        <v>7.1299999999999998E-4</v>
      </c>
      <c r="BI28" s="45">
        <v>7.1299999999999998E-4</v>
      </c>
      <c r="BJ28" s="45">
        <v>6.7000000000000002E-4</v>
      </c>
      <c r="BK28" s="45">
        <v>6.7000000000000002E-4</v>
      </c>
      <c r="BL28" s="45">
        <v>6.7000000000000002E-4</v>
      </c>
      <c r="BM28" s="45">
        <v>6.7000000000000002E-4</v>
      </c>
      <c r="BN28" s="45">
        <v>6.7000000000000002E-4</v>
      </c>
      <c r="BO28" s="45">
        <v>7.27E-4</v>
      </c>
      <c r="BP28" s="45">
        <v>7.27E-4</v>
      </c>
      <c r="BQ28" s="45">
        <v>7.27E-4</v>
      </c>
      <c r="BR28" s="45">
        <v>7.27E-4</v>
      </c>
      <c r="BS28" s="45">
        <v>7.27E-4</v>
      </c>
      <c r="BT28" s="45">
        <v>8.3299999999999997E-4</v>
      </c>
      <c r="BU28" s="45">
        <v>8.3299999999999997E-4</v>
      </c>
      <c r="BV28" s="45">
        <v>8.3299999999999997E-4</v>
      </c>
      <c r="BW28" s="45">
        <v>8.3299999999999997E-4</v>
      </c>
      <c r="BX28" s="45">
        <v>8.3299999999999997E-4</v>
      </c>
      <c r="BY28" s="45">
        <v>1.0139999999999999E-3</v>
      </c>
      <c r="BZ28" s="45">
        <v>1.0139999999999999E-3</v>
      </c>
      <c r="CA28" s="45">
        <v>1.0139999999999999E-3</v>
      </c>
      <c r="CB28" s="45">
        <v>1.0139999999999999E-3</v>
      </c>
      <c r="CC28" s="45">
        <v>1.0139999999999999E-3</v>
      </c>
      <c r="CD28" s="45">
        <v>1.0139999999999999E-3</v>
      </c>
      <c r="CE28" s="45">
        <v>1.0139999999999999E-3</v>
      </c>
      <c r="CF28" s="45">
        <v>1.0139999999999999E-3</v>
      </c>
      <c r="CG28" s="45">
        <v>1.0139999999999999E-3</v>
      </c>
      <c r="CH28" s="45">
        <v>1.0139999999999999E-3</v>
      </c>
      <c r="CI28" s="45">
        <v>1.0139999999999999E-3</v>
      </c>
      <c r="CJ28" s="45">
        <v>1.0139999999999999E-3</v>
      </c>
      <c r="CK28" s="45">
        <v>1.0139999999999999E-3</v>
      </c>
      <c r="CL28" s="45">
        <v>1.0139999999999999E-3</v>
      </c>
      <c r="CM28" s="45">
        <v>1.0139999999999999E-3</v>
      </c>
      <c r="CN28" s="45">
        <v>1.0139999999999999E-3</v>
      </c>
      <c r="CO28" s="45">
        <v>1.0139999999999999E-3</v>
      </c>
      <c r="CP28" s="45">
        <v>1.0139999999999999E-3</v>
      </c>
      <c r="CQ28" s="45">
        <v>1.0139999999999999E-3</v>
      </c>
      <c r="CR28" s="45">
        <v>1.0139999999999999E-3</v>
      </c>
      <c r="CS28" s="45">
        <v>1.0139999999999999E-3</v>
      </c>
      <c r="CT28" s="45">
        <v>1.0139999999999999E-3</v>
      </c>
      <c r="CU28" s="45">
        <v>1.0139999999999999E-3</v>
      </c>
      <c r="CV28" s="45">
        <v>1.0139999999999999E-3</v>
      </c>
      <c r="CW28" s="45">
        <v>1.0139999999999999E-3</v>
      </c>
      <c r="CX28" s="45">
        <v>1.0139999999999999E-3</v>
      </c>
    </row>
    <row r="29" spans="1:102" ht="14.25" customHeight="1" x14ac:dyDescent="0.3">
      <c r="A29" s="45" t="s">
        <v>174</v>
      </c>
      <c r="B29" s="45">
        <v>0</v>
      </c>
      <c r="C29" s="45">
        <v>0</v>
      </c>
      <c r="D29" s="45">
        <v>0</v>
      </c>
      <c r="E29" s="45">
        <v>0</v>
      </c>
      <c r="F29" s="45">
        <v>0</v>
      </c>
      <c r="G29" s="45">
        <v>0</v>
      </c>
      <c r="H29" s="45">
        <v>0</v>
      </c>
      <c r="I29" s="45">
        <v>0</v>
      </c>
      <c r="J29" s="45">
        <v>0</v>
      </c>
      <c r="K29" s="45">
        <v>0</v>
      </c>
      <c r="L29" s="45">
        <v>0</v>
      </c>
      <c r="M29" s="45">
        <v>0</v>
      </c>
      <c r="N29" s="45">
        <v>0</v>
      </c>
      <c r="O29" s="45">
        <v>0</v>
      </c>
      <c r="P29" s="45">
        <v>0</v>
      </c>
      <c r="Q29" s="45">
        <v>1.44E-4</v>
      </c>
      <c r="R29" s="45">
        <v>1.44E-4</v>
      </c>
      <c r="S29" s="45">
        <v>1.44E-4</v>
      </c>
      <c r="T29" s="45">
        <v>1.44E-4</v>
      </c>
      <c r="U29" s="45">
        <v>1.44E-4</v>
      </c>
      <c r="V29" s="45">
        <v>1.44E-4</v>
      </c>
      <c r="W29" s="45">
        <v>1.44E-4</v>
      </c>
      <c r="X29" s="45">
        <v>1.44E-4</v>
      </c>
      <c r="Y29" s="45">
        <v>1.44E-4</v>
      </c>
      <c r="Z29" s="45">
        <v>1.44E-4</v>
      </c>
      <c r="AA29" s="45">
        <v>1.44E-4</v>
      </c>
      <c r="AB29" s="45">
        <v>1.44E-4</v>
      </c>
      <c r="AC29" s="45">
        <v>1.44E-4</v>
      </c>
      <c r="AD29" s="45">
        <v>1.44E-4</v>
      </c>
      <c r="AE29" s="45">
        <v>1.44E-4</v>
      </c>
      <c r="AF29" s="45">
        <v>1.44E-4</v>
      </c>
      <c r="AG29" s="45">
        <v>1.44E-4</v>
      </c>
      <c r="AH29" s="45">
        <v>1.44E-4</v>
      </c>
      <c r="AI29" s="45">
        <v>1.44E-4</v>
      </c>
      <c r="AJ29" s="45">
        <v>1.44E-4</v>
      </c>
      <c r="AK29" s="45">
        <v>1.44E-4</v>
      </c>
      <c r="AL29" s="45">
        <v>1.44E-4</v>
      </c>
      <c r="AM29" s="45">
        <v>1.44E-4</v>
      </c>
      <c r="AN29" s="45">
        <v>1.44E-4</v>
      </c>
      <c r="AO29" s="45">
        <v>1.44E-4</v>
      </c>
      <c r="AP29" s="45">
        <v>8.3900000000000001E-4</v>
      </c>
      <c r="AQ29" s="45">
        <v>8.3900000000000001E-4</v>
      </c>
      <c r="AR29" s="45">
        <v>8.3900000000000001E-4</v>
      </c>
      <c r="AS29" s="45">
        <v>8.3900000000000001E-4</v>
      </c>
      <c r="AT29" s="45">
        <v>8.3900000000000001E-4</v>
      </c>
      <c r="AU29" s="45">
        <v>1.1590000000000001E-3</v>
      </c>
      <c r="AV29" s="45">
        <v>1.1590000000000001E-3</v>
      </c>
      <c r="AW29" s="45">
        <v>1.1590000000000001E-3</v>
      </c>
      <c r="AX29" s="45">
        <v>1.1590000000000001E-3</v>
      </c>
      <c r="AY29" s="45">
        <v>1.1590000000000001E-3</v>
      </c>
      <c r="AZ29" s="45">
        <v>1.415E-3</v>
      </c>
      <c r="BA29" s="45">
        <v>1.415E-3</v>
      </c>
      <c r="BB29" s="45">
        <v>1.415E-3</v>
      </c>
      <c r="BC29" s="45">
        <v>1.415E-3</v>
      </c>
      <c r="BD29" s="45">
        <v>1.415E-3</v>
      </c>
      <c r="BE29" s="45">
        <v>1.5330000000000001E-3</v>
      </c>
      <c r="BF29" s="45">
        <v>1.5330000000000001E-3</v>
      </c>
      <c r="BG29" s="45">
        <v>1.5330000000000001E-3</v>
      </c>
      <c r="BH29" s="45">
        <v>1.5330000000000001E-3</v>
      </c>
      <c r="BI29" s="45">
        <v>1.5330000000000001E-3</v>
      </c>
      <c r="BJ29" s="45">
        <v>1.6149999999999999E-3</v>
      </c>
      <c r="BK29" s="45">
        <v>1.6149999999999999E-3</v>
      </c>
      <c r="BL29" s="45">
        <v>1.6149999999999999E-3</v>
      </c>
      <c r="BM29" s="45">
        <v>1.6149999999999999E-3</v>
      </c>
      <c r="BN29" s="45">
        <v>1.6149999999999999E-3</v>
      </c>
      <c r="BO29" s="45">
        <v>1.714E-3</v>
      </c>
      <c r="BP29" s="45">
        <v>1.714E-3</v>
      </c>
      <c r="BQ29" s="45">
        <v>1.714E-3</v>
      </c>
      <c r="BR29" s="45">
        <v>1.714E-3</v>
      </c>
      <c r="BS29" s="45">
        <v>1.714E-3</v>
      </c>
      <c r="BT29" s="45">
        <v>1.7799999999999999E-3</v>
      </c>
      <c r="BU29" s="45">
        <v>1.7799999999999999E-3</v>
      </c>
      <c r="BV29" s="45">
        <v>1.7799999999999999E-3</v>
      </c>
      <c r="BW29" s="45">
        <v>1.7799999999999999E-3</v>
      </c>
      <c r="BX29" s="45">
        <v>1.7799999999999999E-3</v>
      </c>
      <c r="BY29" s="45">
        <v>1.823E-3</v>
      </c>
      <c r="BZ29" s="45">
        <v>1.823E-3</v>
      </c>
      <c r="CA29" s="45">
        <v>1.823E-3</v>
      </c>
      <c r="CB29" s="45">
        <v>1.823E-3</v>
      </c>
      <c r="CC29" s="45">
        <v>1.823E-3</v>
      </c>
      <c r="CD29" s="45">
        <v>1.823E-3</v>
      </c>
      <c r="CE29" s="45">
        <v>1.823E-3</v>
      </c>
      <c r="CF29" s="45">
        <v>1.823E-3</v>
      </c>
      <c r="CG29" s="45">
        <v>1.823E-3</v>
      </c>
      <c r="CH29" s="45">
        <v>1.823E-3</v>
      </c>
      <c r="CI29" s="45">
        <v>1.823E-3</v>
      </c>
      <c r="CJ29" s="45">
        <v>1.823E-3</v>
      </c>
      <c r="CK29" s="45">
        <v>1.823E-3</v>
      </c>
      <c r="CL29" s="45">
        <v>1.823E-3</v>
      </c>
      <c r="CM29" s="45">
        <v>1.823E-3</v>
      </c>
      <c r="CN29" s="45">
        <v>1.823E-3</v>
      </c>
      <c r="CO29" s="45">
        <v>1.823E-3</v>
      </c>
      <c r="CP29" s="45">
        <v>1.823E-3</v>
      </c>
      <c r="CQ29" s="45">
        <v>1.823E-3</v>
      </c>
      <c r="CR29" s="45">
        <v>1.823E-3</v>
      </c>
      <c r="CS29" s="45">
        <v>1.823E-3</v>
      </c>
      <c r="CT29" s="45">
        <v>1.823E-3</v>
      </c>
      <c r="CU29" s="45">
        <v>1.823E-3</v>
      </c>
      <c r="CV29" s="45">
        <v>1.823E-3</v>
      </c>
      <c r="CW29" s="45">
        <v>1.823E-3</v>
      </c>
      <c r="CX29" s="45">
        <v>1.823E-3</v>
      </c>
    </row>
    <row r="30" spans="1:102" ht="14.25" customHeight="1" x14ac:dyDescent="0.3">
      <c r="A30" s="45" t="s">
        <v>176</v>
      </c>
      <c r="B30" s="45">
        <v>0</v>
      </c>
      <c r="C30" s="45">
        <v>0</v>
      </c>
      <c r="D30" s="45">
        <v>0</v>
      </c>
      <c r="E30" s="45">
        <v>0</v>
      </c>
      <c r="F30" s="45">
        <v>0</v>
      </c>
      <c r="G30" s="45">
        <v>0</v>
      </c>
      <c r="H30" s="45">
        <v>0</v>
      </c>
      <c r="I30" s="45">
        <v>0</v>
      </c>
      <c r="J30" s="45">
        <v>0</v>
      </c>
      <c r="K30" s="45">
        <v>0</v>
      </c>
      <c r="L30" s="45">
        <v>0</v>
      </c>
      <c r="M30" s="45">
        <v>0</v>
      </c>
      <c r="N30" s="45">
        <v>0</v>
      </c>
      <c r="O30" s="45">
        <v>0</v>
      </c>
      <c r="P30" s="45">
        <v>0</v>
      </c>
      <c r="Q30" s="45">
        <v>6.3E-5</v>
      </c>
      <c r="R30" s="45">
        <v>6.3E-5</v>
      </c>
      <c r="S30" s="45">
        <v>6.3E-5</v>
      </c>
      <c r="T30" s="45">
        <v>6.3E-5</v>
      </c>
      <c r="U30" s="45">
        <v>6.3E-5</v>
      </c>
      <c r="V30" s="45">
        <v>6.3E-5</v>
      </c>
      <c r="W30" s="45">
        <v>6.3E-5</v>
      </c>
      <c r="X30" s="45">
        <v>6.3E-5</v>
      </c>
      <c r="Y30" s="45">
        <v>6.3E-5</v>
      </c>
      <c r="Z30" s="45">
        <v>6.3E-5</v>
      </c>
      <c r="AA30" s="45">
        <v>6.3E-5</v>
      </c>
      <c r="AB30" s="45">
        <v>6.3E-5</v>
      </c>
      <c r="AC30" s="45">
        <v>6.3E-5</v>
      </c>
      <c r="AD30" s="45">
        <v>6.3E-5</v>
      </c>
      <c r="AE30" s="45">
        <v>6.3E-5</v>
      </c>
      <c r="AF30" s="45">
        <v>6.3E-5</v>
      </c>
      <c r="AG30" s="45">
        <v>6.3E-5</v>
      </c>
      <c r="AH30" s="45">
        <v>6.3E-5</v>
      </c>
      <c r="AI30" s="45">
        <v>6.3E-5</v>
      </c>
      <c r="AJ30" s="45">
        <v>6.3E-5</v>
      </c>
      <c r="AK30" s="45">
        <v>6.3E-5</v>
      </c>
      <c r="AL30" s="45">
        <v>6.3E-5</v>
      </c>
      <c r="AM30" s="45">
        <v>6.3E-5</v>
      </c>
      <c r="AN30" s="45">
        <v>6.3E-5</v>
      </c>
      <c r="AO30" s="45">
        <v>6.3E-5</v>
      </c>
      <c r="AP30" s="45">
        <v>4.1399999999999998E-4</v>
      </c>
      <c r="AQ30" s="45">
        <v>4.1399999999999998E-4</v>
      </c>
      <c r="AR30" s="45">
        <v>4.1399999999999998E-4</v>
      </c>
      <c r="AS30" s="45">
        <v>4.1399999999999998E-4</v>
      </c>
      <c r="AT30" s="45">
        <v>4.1399999999999998E-4</v>
      </c>
      <c r="AU30" s="45">
        <v>6.1200000000000002E-4</v>
      </c>
      <c r="AV30" s="45">
        <v>6.1200000000000002E-4</v>
      </c>
      <c r="AW30" s="45">
        <v>6.1200000000000002E-4</v>
      </c>
      <c r="AX30" s="45">
        <v>6.1200000000000002E-4</v>
      </c>
      <c r="AY30" s="45">
        <v>6.1200000000000002E-4</v>
      </c>
      <c r="AZ30" s="45">
        <v>7.4200000000000004E-4</v>
      </c>
      <c r="BA30" s="45">
        <v>7.4200000000000004E-4</v>
      </c>
      <c r="BB30" s="45">
        <v>7.4200000000000004E-4</v>
      </c>
      <c r="BC30" s="45">
        <v>7.4200000000000004E-4</v>
      </c>
      <c r="BD30" s="45">
        <v>7.4200000000000004E-4</v>
      </c>
      <c r="BE30" s="45">
        <v>7.5100000000000004E-4</v>
      </c>
      <c r="BF30" s="45">
        <v>7.5100000000000004E-4</v>
      </c>
      <c r="BG30" s="45">
        <v>7.5100000000000004E-4</v>
      </c>
      <c r="BH30" s="45">
        <v>7.5100000000000004E-4</v>
      </c>
      <c r="BI30" s="45">
        <v>7.5100000000000004E-4</v>
      </c>
      <c r="BJ30" s="45">
        <v>7.5299999999999998E-4</v>
      </c>
      <c r="BK30" s="45">
        <v>7.5299999999999998E-4</v>
      </c>
      <c r="BL30" s="45">
        <v>7.5299999999999998E-4</v>
      </c>
      <c r="BM30" s="45">
        <v>7.5299999999999998E-4</v>
      </c>
      <c r="BN30" s="45">
        <v>7.5299999999999998E-4</v>
      </c>
      <c r="BO30" s="45">
        <v>7.7300000000000003E-4</v>
      </c>
      <c r="BP30" s="45">
        <v>7.7300000000000003E-4</v>
      </c>
      <c r="BQ30" s="45">
        <v>7.7300000000000003E-4</v>
      </c>
      <c r="BR30" s="45">
        <v>7.7300000000000003E-4</v>
      </c>
      <c r="BS30" s="45">
        <v>7.7300000000000003E-4</v>
      </c>
      <c r="BT30" s="45">
        <v>7.9900000000000001E-4</v>
      </c>
      <c r="BU30" s="45">
        <v>7.9900000000000001E-4</v>
      </c>
      <c r="BV30" s="45">
        <v>7.9900000000000001E-4</v>
      </c>
      <c r="BW30" s="45">
        <v>7.9900000000000001E-4</v>
      </c>
      <c r="BX30" s="45">
        <v>7.9900000000000001E-4</v>
      </c>
      <c r="BY30" s="45">
        <v>8.3900000000000001E-4</v>
      </c>
      <c r="BZ30" s="45">
        <v>8.3900000000000001E-4</v>
      </c>
      <c r="CA30" s="45">
        <v>8.3900000000000001E-4</v>
      </c>
      <c r="CB30" s="45">
        <v>8.3900000000000001E-4</v>
      </c>
      <c r="CC30" s="45">
        <v>8.3900000000000001E-4</v>
      </c>
      <c r="CD30" s="45">
        <v>8.3900000000000001E-4</v>
      </c>
      <c r="CE30" s="45">
        <v>8.3900000000000001E-4</v>
      </c>
      <c r="CF30" s="45">
        <v>8.3900000000000001E-4</v>
      </c>
      <c r="CG30" s="45">
        <v>8.3900000000000001E-4</v>
      </c>
      <c r="CH30" s="45">
        <v>8.3900000000000001E-4</v>
      </c>
      <c r="CI30" s="45">
        <v>8.3900000000000001E-4</v>
      </c>
      <c r="CJ30" s="45">
        <v>8.3900000000000001E-4</v>
      </c>
      <c r="CK30" s="45">
        <v>8.3900000000000001E-4</v>
      </c>
      <c r="CL30" s="45">
        <v>8.3900000000000001E-4</v>
      </c>
      <c r="CM30" s="45">
        <v>8.3900000000000001E-4</v>
      </c>
      <c r="CN30" s="45">
        <v>8.3900000000000001E-4</v>
      </c>
      <c r="CO30" s="45">
        <v>8.3900000000000001E-4</v>
      </c>
      <c r="CP30" s="45">
        <v>8.3900000000000001E-4</v>
      </c>
      <c r="CQ30" s="45">
        <v>8.3900000000000001E-4</v>
      </c>
      <c r="CR30" s="45">
        <v>8.3900000000000001E-4</v>
      </c>
      <c r="CS30" s="45">
        <v>8.3900000000000001E-4</v>
      </c>
      <c r="CT30" s="45">
        <v>8.3900000000000001E-4</v>
      </c>
      <c r="CU30" s="45">
        <v>8.3900000000000001E-4</v>
      </c>
      <c r="CV30" s="45">
        <v>8.3900000000000001E-4</v>
      </c>
      <c r="CW30" s="45">
        <v>8.3900000000000001E-4</v>
      </c>
      <c r="CX30" s="45">
        <v>8.3900000000000001E-4</v>
      </c>
    </row>
    <row r="31" spans="1:102" ht="14.25" customHeight="1" x14ac:dyDescent="0.3">
      <c r="A31" s="45" t="s">
        <v>178</v>
      </c>
      <c r="B31" s="45">
        <v>0</v>
      </c>
      <c r="C31" s="45">
        <v>0</v>
      </c>
      <c r="D31" s="45">
        <v>0</v>
      </c>
      <c r="E31" s="45">
        <v>0</v>
      </c>
      <c r="F31" s="45">
        <v>0</v>
      </c>
      <c r="G31" s="45">
        <v>0</v>
      </c>
      <c r="H31" s="45">
        <v>0</v>
      </c>
      <c r="I31" s="45">
        <v>0</v>
      </c>
      <c r="J31" s="45">
        <v>0</v>
      </c>
      <c r="K31" s="45">
        <v>0</v>
      </c>
      <c r="L31" s="45">
        <v>0</v>
      </c>
      <c r="M31" s="45">
        <v>0</v>
      </c>
      <c r="N31" s="45">
        <v>0</v>
      </c>
      <c r="O31" s="45">
        <v>0</v>
      </c>
      <c r="P31" s="45">
        <v>0</v>
      </c>
      <c r="Q31" s="45">
        <v>9.3999999999999994E-5</v>
      </c>
      <c r="R31" s="45">
        <v>9.3999999999999994E-5</v>
      </c>
      <c r="S31" s="45">
        <v>9.3999999999999994E-5</v>
      </c>
      <c r="T31" s="45">
        <v>9.3999999999999994E-5</v>
      </c>
      <c r="U31" s="45">
        <v>9.3999999999999994E-5</v>
      </c>
      <c r="V31" s="45">
        <v>9.3999999999999994E-5</v>
      </c>
      <c r="W31" s="45">
        <v>9.3999999999999994E-5</v>
      </c>
      <c r="X31" s="45">
        <v>9.3999999999999994E-5</v>
      </c>
      <c r="Y31" s="45">
        <v>9.3999999999999994E-5</v>
      </c>
      <c r="Z31" s="45">
        <v>9.3999999999999994E-5</v>
      </c>
      <c r="AA31" s="45">
        <v>9.3999999999999994E-5</v>
      </c>
      <c r="AB31" s="45">
        <v>9.3999999999999994E-5</v>
      </c>
      <c r="AC31" s="45">
        <v>9.3999999999999994E-5</v>
      </c>
      <c r="AD31" s="45">
        <v>9.3999999999999994E-5</v>
      </c>
      <c r="AE31" s="45">
        <v>9.3999999999999994E-5</v>
      </c>
      <c r="AF31" s="45">
        <v>9.3999999999999994E-5</v>
      </c>
      <c r="AG31" s="45">
        <v>9.3999999999999994E-5</v>
      </c>
      <c r="AH31" s="45">
        <v>9.3999999999999994E-5</v>
      </c>
      <c r="AI31" s="45">
        <v>9.3999999999999994E-5</v>
      </c>
      <c r="AJ31" s="45">
        <v>9.3999999999999994E-5</v>
      </c>
      <c r="AK31" s="45">
        <v>9.3999999999999994E-5</v>
      </c>
      <c r="AL31" s="45">
        <v>9.3999999999999994E-5</v>
      </c>
      <c r="AM31" s="45">
        <v>9.3999999999999994E-5</v>
      </c>
      <c r="AN31" s="45">
        <v>9.3999999999999994E-5</v>
      </c>
      <c r="AO31" s="45">
        <v>9.3999999999999994E-5</v>
      </c>
      <c r="AP31" s="45">
        <v>6.5499999999999998E-4</v>
      </c>
      <c r="AQ31" s="45">
        <v>6.5499999999999998E-4</v>
      </c>
      <c r="AR31" s="45">
        <v>6.5499999999999998E-4</v>
      </c>
      <c r="AS31" s="45">
        <v>6.5499999999999998E-4</v>
      </c>
      <c r="AT31" s="45">
        <v>6.5499999999999998E-4</v>
      </c>
      <c r="AU31" s="45">
        <v>8.0999999999999996E-4</v>
      </c>
      <c r="AV31" s="45">
        <v>8.0999999999999996E-4</v>
      </c>
      <c r="AW31" s="45">
        <v>8.0999999999999996E-4</v>
      </c>
      <c r="AX31" s="45">
        <v>8.0999999999999996E-4</v>
      </c>
      <c r="AY31" s="45">
        <v>8.0999999999999996E-4</v>
      </c>
      <c r="AZ31" s="45">
        <v>8.8400000000000002E-4</v>
      </c>
      <c r="BA31" s="45">
        <v>8.8400000000000002E-4</v>
      </c>
      <c r="BB31" s="45">
        <v>8.8400000000000002E-4</v>
      </c>
      <c r="BC31" s="45">
        <v>8.8400000000000002E-4</v>
      </c>
      <c r="BD31" s="45">
        <v>8.8400000000000002E-4</v>
      </c>
      <c r="BE31" s="45">
        <v>9.2599999999999996E-4</v>
      </c>
      <c r="BF31" s="45">
        <v>9.2599999999999996E-4</v>
      </c>
      <c r="BG31" s="45">
        <v>9.2599999999999996E-4</v>
      </c>
      <c r="BH31" s="45">
        <v>9.2599999999999996E-4</v>
      </c>
      <c r="BI31" s="45">
        <v>9.2599999999999996E-4</v>
      </c>
      <c r="BJ31" s="45">
        <v>9.7099999999999997E-4</v>
      </c>
      <c r="BK31" s="45">
        <v>9.7099999999999997E-4</v>
      </c>
      <c r="BL31" s="45">
        <v>9.7099999999999997E-4</v>
      </c>
      <c r="BM31" s="45">
        <v>9.7099999999999997E-4</v>
      </c>
      <c r="BN31" s="45">
        <v>9.7099999999999997E-4</v>
      </c>
      <c r="BO31" s="45">
        <v>9.3800000000000003E-4</v>
      </c>
      <c r="BP31" s="45">
        <v>9.3800000000000003E-4</v>
      </c>
      <c r="BQ31" s="45">
        <v>9.3800000000000003E-4</v>
      </c>
      <c r="BR31" s="45">
        <v>9.3800000000000003E-4</v>
      </c>
      <c r="BS31" s="45">
        <v>9.3800000000000003E-4</v>
      </c>
      <c r="BT31" s="45">
        <v>8.3100000000000003E-4</v>
      </c>
      <c r="BU31" s="45">
        <v>8.3100000000000003E-4</v>
      </c>
      <c r="BV31" s="45">
        <v>8.3100000000000003E-4</v>
      </c>
      <c r="BW31" s="45">
        <v>8.3100000000000003E-4</v>
      </c>
      <c r="BX31" s="45">
        <v>8.3100000000000003E-4</v>
      </c>
      <c r="BY31" s="45">
        <v>6.3500000000000004E-4</v>
      </c>
      <c r="BZ31" s="45">
        <v>6.3500000000000004E-4</v>
      </c>
      <c r="CA31" s="45">
        <v>6.3500000000000004E-4</v>
      </c>
      <c r="CB31" s="45">
        <v>6.3500000000000004E-4</v>
      </c>
      <c r="CC31" s="45">
        <v>6.3500000000000004E-4</v>
      </c>
      <c r="CD31" s="45">
        <v>6.3500000000000004E-4</v>
      </c>
      <c r="CE31" s="45">
        <v>6.3500000000000004E-4</v>
      </c>
      <c r="CF31" s="45">
        <v>6.3500000000000004E-4</v>
      </c>
      <c r="CG31" s="45">
        <v>6.3500000000000004E-4</v>
      </c>
      <c r="CH31" s="45">
        <v>6.3500000000000004E-4</v>
      </c>
      <c r="CI31" s="45">
        <v>6.3500000000000004E-4</v>
      </c>
      <c r="CJ31" s="45">
        <v>6.3500000000000004E-4</v>
      </c>
      <c r="CK31" s="45">
        <v>6.3500000000000004E-4</v>
      </c>
      <c r="CL31" s="45">
        <v>6.3500000000000004E-4</v>
      </c>
      <c r="CM31" s="45">
        <v>6.3500000000000004E-4</v>
      </c>
      <c r="CN31" s="45">
        <v>6.3500000000000004E-4</v>
      </c>
      <c r="CO31" s="45">
        <v>6.3500000000000004E-4</v>
      </c>
      <c r="CP31" s="45">
        <v>6.3500000000000004E-4</v>
      </c>
      <c r="CQ31" s="45">
        <v>6.3500000000000004E-4</v>
      </c>
      <c r="CR31" s="45">
        <v>6.3500000000000004E-4</v>
      </c>
      <c r="CS31" s="45">
        <v>6.3500000000000004E-4</v>
      </c>
      <c r="CT31" s="45">
        <v>6.3500000000000004E-4</v>
      </c>
      <c r="CU31" s="45">
        <v>6.3500000000000004E-4</v>
      </c>
      <c r="CV31" s="45">
        <v>6.3500000000000004E-4</v>
      </c>
      <c r="CW31" s="45">
        <v>6.3500000000000004E-4</v>
      </c>
      <c r="CX31" s="45">
        <v>6.3500000000000004E-4</v>
      </c>
    </row>
    <row r="32" spans="1:102" ht="14.25" customHeight="1" x14ac:dyDescent="0.3">
      <c r="A32" s="45" t="s">
        <v>180</v>
      </c>
      <c r="B32" s="45">
        <v>0</v>
      </c>
      <c r="C32" s="45">
        <v>0</v>
      </c>
      <c r="D32" s="45">
        <v>0</v>
      </c>
      <c r="E32" s="45">
        <v>0</v>
      </c>
      <c r="F32" s="45">
        <v>0</v>
      </c>
      <c r="G32" s="45">
        <v>0</v>
      </c>
      <c r="H32" s="45">
        <v>0</v>
      </c>
      <c r="I32" s="45">
        <v>0</v>
      </c>
      <c r="J32" s="45">
        <v>0</v>
      </c>
      <c r="K32" s="45">
        <v>0</v>
      </c>
      <c r="L32" s="45">
        <v>0</v>
      </c>
      <c r="M32" s="45">
        <v>0</v>
      </c>
      <c r="N32" s="45">
        <v>0</v>
      </c>
      <c r="O32" s="45">
        <v>0</v>
      </c>
      <c r="P32" s="45">
        <v>0</v>
      </c>
      <c r="Q32" s="45">
        <v>6.8999999999999997E-5</v>
      </c>
      <c r="R32" s="45">
        <v>6.8999999999999997E-5</v>
      </c>
      <c r="S32" s="45">
        <v>6.8999999999999997E-5</v>
      </c>
      <c r="T32" s="45">
        <v>6.8999999999999997E-5</v>
      </c>
      <c r="U32" s="45">
        <v>6.8999999999999997E-5</v>
      </c>
      <c r="V32" s="45">
        <v>6.8999999999999997E-5</v>
      </c>
      <c r="W32" s="45">
        <v>6.8999999999999997E-5</v>
      </c>
      <c r="X32" s="45">
        <v>6.8999999999999997E-5</v>
      </c>
      <c r="Y32" s="45">
        <v>6.8999999999999997E-5</v>
      </c>
      <c r="Z32" s="45">
        <v>6.8999999999999997E-5</v>
      </c>
      <c r="AA32" s="45">
        <v>6.8999999999999997E-5</v>
      </c>
      <c r="AB32" s="45">
        <v>6.8999999999999997E-5</v>
      </c>
      <c r="AC32" s="45">
        <v>6.8999999999999997E-5</v>
      </c>
      <c r="AD32" s="45">
        <v>6.8999999999999997E-5</v>
      </c>
      <c r="AE32" s="45">
        <v>6.8999999999999997E-5</v>
      </c>
      <c r="AF32" s="45">
        <v>6.8999999999999997E-5</v>
      </c>
      <c r="AG32" s="45">
        <v>6.8999999999999997E-5</v>
      </c>
      <c r="AH32" s="45">
        <v>6.8999999999999997E-5</v>
      </c>
      <c r="AI32" s="45">
        <v>6.8999999999999997E-5</v>
      </c>
      <c r="AJ32" s="45">
        <v>6.8999999999999997E-5</v>
      </c>
      <c r="AK32" s="45">
        <v>6.8999999999999997E-5</v>
      </c>
      <c r="AL32" s="45">
        <v>6.8999999999999997E-5</v>
      </c>
      <c r="AM32" s="45">
        <v>6.8999999999999997E-5</v>
      </c>
      <c r="AN32" s="45">
        <v>6.8999999999999997E-5</v>
      </c>
      <c r="AO32" s="45">
        <v>6.8999999999999997E-5</v>
      </c>
      <c r="AP32" s="45">
        <v>1.35E-4</v>
      </c>
      <c r="AQ32" s="45">
        <v>1.35E-4</v>
      </c>
      <c r="AR32" s="45">
        <v>1.35E-4</v>
      </c>
      <c r="AS32" s="45">
        <v>1.35E-4</v>
      </c>
      <c r="AT32" s="45">
        <v>1.35E-4</v>
      </c>
      <c r="AU32" s="45">
        <v>1.2899999999999999E-4</v>
      </c>
      <c r="AV32" s="45">
        <v>1.2899999999999999E-4</v>
      </c>
      <c r="AW32" s="45">
        <v>1.2899999999999999E-4</v>
      </c>
      <c r="AX32" s="45">
        <v>1.2899999999999999E-4</v>
      </c>
      <c r="AY32" s="45">
        <v>1.2899999999999999E-4</v>
      </c>
      <c r="AZ32" s="45">
        <v>1.17E-4</v>
      </c>
      <c r="BA32" s="45">
        <v>1.17E-4</v>
      </c>
      <c r="BB32" s="45">
        <v>1.17E-4</v>
      </c>
      <c r="BC32" s="45">
        <v>1.17E-4</v>
      </c>
      <c r="BD32" s="45">
        <v>1.17E-4</v>
      </c>
      <c r="BE32" s="45">
        <v>1.0900000000000001E-4</v>
      </c>
      <c r="BF32" s="45">
        <v>1.0900000000000001E-4</v>
      </c>
      <c r="BG32" s="45">
        <v>1.0900000000000001E-4</v>
      </c>
      <c r="BH32" s="45">
        <v>1.0900000000000001E-4</v>
      </c>
      <c r="BI32" s="45">
        <v>1.0900000000000001E-4</v>
      </c>
      <c r="BJ32" s="45">
        <v>1.03E-4</v>
      </c>
      <c r="BK32" s="45">
        <v>1.03E-4</v>
      </c>
      <c r="BL32" s="45">
        <v>1.03E-4</v>
      </c>
      <c r="BM32" s="45">
        <v>1.03E-4</v>
      </c>
      <c r="BN32" s="45">
        <v>1.03E-4</v>
      </c>
      <c r="BO32" s="45">
        <v>9.7999999999999997E-5</v>
      </c>
      <c r="BP32" s="45">
        <v>9.7999999999999997E-5</v>
      </c>
      <c r="BQ32" s="45">
        <v>9.7999999999999997E-5</v>
      </c>
      <c r="BR32" s="45">
        <v>9.7999999999999997E-5</v>
      </c>
      <c r="BS32" s="45">
        <v>9.7999999999999997E-5</v>
      </c>
      <c r="BT32" s="45">
        <v>9.6000000000000002E-5</v>
      </c>
      <c r="BU32" s="45">
        <v>9.6000000000000002E-5</v>
      </c>
      <c r="BV32" s="45">
        <v>9.6000000000000002E-5</v>
      </c>
      <c r="BW32" s="45">
        <v>9.6000000000000002E-5</v>
      </c>
      <c r="BX32" s="45">
        <v>9.6000000000000002E-5</v>
      </c>
      <c r="BY32" s="45">
        <v>9.7999999999999997E-5</v>
      </c>
      <c r="BZ32" s="45">
        <v>9.7999999999999997E-5</v>
      </c>
      <c r="CA32" s="45">
        <v>9.7999999999999997E-5</v>
      </c>
      <c r="CB32" s="45">
        <v>9.7999999999999997E-5</v>
      </c>
      <c r="CC32" s="45">
        <v>9.7999999999999997E-5</v>
      </c>
      <c r="CD32" s="45">
        <v>9.7999999999999997E-5</v>
      </c>
      <c r="CE32" s="45">
        <v>9.7999999999999997E-5</v>
      </c>
      <c r="CF32" s="45">
        <v>9.7999999999999997E-5</v>
      </c>
      <c r="CG32" s="45">
        <v>9.7999999999999997E-5</v>
      </c>
      <c r="CH32" s="45">
        <v>9.7999999999999997E-5</v>
      </c>
      <c r="CI32" s="45">
        <v>9.7999999999999997E-5</v>
      </c>
      <c r="CJ32" s="45">
        <v>9.7999999999999997E-5</v>
      </c>
      <c r="CK32" s="45">
        <v>9.7999999999999997E-5</v>
      </c>
      <c r="CL32" s="45">
        <v>9.7999999999999997E-5</v>
      </c>
      <c r="CM32" s="45">
        <v>9.7999999999999997E-5</v>
      </c>
      <c r="CN32" s="45">
        <v>9.7999999999999997E-5</v>
      </c>
      <c r="CO32" s="45">
        <v>9.7999999999999997E-5</v>
      </c>
      <c r="CP32" s="45">
        <v>9.7999999999999997E-5</v>
      </c>
      <c r="CQ32" s="45">
        <v>9.7999999999999997E-5</v>
      </c>
      <c r="CR32" s="45">
        <v>9.7999999999999997E-5</v>
      </c>
      <c r="CS32" s="45">
        <v>9.7999999999999997E-5</v>
      </c>
      <c r="CT32" s="45">
        <v>9.7999999999999997E-5</v>
      </c>
      <c r="CU32" s="45">
        <v>9.7999999999999997E-5</v>
      </c>
      <c r="CV32" s="45">
        <v>9.7999999999999997E-5</v>
      </c>
      <c r="CW32" s="45">
        <v>9.7999999999999997E-5</v>
      </c>
      <c r="CX32" s="45">
        <v>9.7999999999999997E-5</v>
      </c>
    </row>
    <row r="33" spans="1:102" ht="14.25" customHeight="1" x14ac:dyDescent="0.3">
      <c r="A33" s="45" t="s">
        <v>183</v>
      </c>
      <c r="B33" s="45">
        <v>0</v>
      </c>
      <c r="C33" s="45">
        <v>0</v>
      </c>
      <c r="D33" s="45">
        <v>0</v>
      </c>
      <c r="E33" s="45">
        <v>0</v>
      </c>
      <c r="F33" s="45">
        <v>0</v>
      </c>
      <c r="G33" s="45">
        <v>0</v>
      </c>
      <c r="H33" s="45">
        <v>0</v>
      </c>
      <c r="I33" s="45">
        <v>0</v>
      </c>
      <c r="J33" s="45">
        <v>0</v>
      </c>
      <c r="K33" s="45">
        <v>0</v>
      </c>
      <c r="L33" s="45">
        <v>0</v>
      </c>
      <c r="M33" s="45">
        <v>0</v>
      </c>
      <c r="N33" s="45">
        <v>0</v>
      </c>
      <c r="O33" s="45">
        <v>0</v>
      </c>
      <c r="P33" s="45">
        <v>0</v>
      </c>
      <c r="Q33" s="45">
        <v>6.3999999999999997E-5</v>
      </c>
      <c r="R33" s="45">
        <v>6.3999999999999997E-5</v>
      </c>
      <c r="S33" s="45">
        <v>6.3999999999999997E-5</v>
      </c>
      <c r="T33" s="45">
        <v>6.3999999999999997E-5</v>
      </c>
      <c r="U33" s="45">
        <v>6.3999999999999997E-5</v>
      </c>
      <c r="V33" s="45">
        <v>6.3999999999999997E-5</v>
      </c>
      <c r="W33" s="45">
        <v>6.3999999999999997E-5</v>
      </c>
      <c r="X33" s="45">
        <v>6.3999999999999997E-5</v>
      </c>
      <c r="Y33" s="45">
        <v>6.3999999999999997E-5</v>
      </c>
      <c r="Z33" s="45">
        <v>6.3999999999999997E-5</v>
      </c>
      <c r="AA33" s="45">
        <v>6.3999999999999997E-5</v>
      </c>
      <c r="AB33" s="45">
        <v>6.3999999999999997E-5</v>
      </c>
      <c r="AC33" s="45">
        <v>6.3999999999999997E-5</v>
      </c>
      <c r="AD33" s="45">
        <v>6.3999999999999997E-5</v>
      </c>
      <c r="AE33" s="45">
        <v>6.3999999999999997E-5</v>
      </c>
      <c r="AF33" s="45">
        <v>6.3999999999999997E-5</v>
      </c>
      <c r="AG33" s="45">
        <v>6.3999999999999997E-5</v>
      </c>
      <c r="AH33" s="45">
        <v>6.3999999999999997E-5</v>
      </c>
      <c r="AI33" s="45">
        <v>6.3999999999999997E-5</v>
      </c>
      <c r="AJ33" s="45">
        <v>6.3999999999999997E-5</v>
      </c>
      <c r="AK33" s="45">
        <v>6.3999999999999997E-5</v>
      </c>
      <c r="AL33" s="45">
        <v>6.3999999999999997E-5</v>
      </c>
      <c r="AM33" s="45">
        <v>6.3999999999999997E-5</v>
      </c>
      <c r="AN33" s="45">
        <v>6.3999999999999997E-5</v>
      </c>
      <c r="AO33" s="45">
        <v>6.3999999999999997E-5</v>
      </c>
      <c r="AP33" s="45">
        <v>3.9300000000000001E-4</v>
      </c>
      <c r="AQ33" s="45">
        <v>3.9300000000000001E-4</v>
      </c>
      <c r="AR33" s="45">
        <v>3.9300000000000001E-4</v>
      </c>
      <c r="AS33" s="45">
        <v>3.9300000000000001E-4</v>
      </c>
      <c r="AT33" s="45">
        <v>3.9300000000000001E-4</v>
      </c>
      <c r="AU33" s="45">
        <v>5.9900000000000003E-4</v>
      </c>
      <c r="AV33" s="45">
        <v>5.9900000000000003E-4</v>
      </c>
      <c r="AW33" s="45">
        <v>5.9900000000000003E-4</v>
      </c>
      <c r="AX33" s="45">
        <v>5.9900000000000003E-4</v>
      </c>
      <c r="AY33" s="45">
        <v>5.9900000000000003E-4</v>
      </c>
      <c r="AZ33" s="45">
        <v>7.18E-4</v>
      </c>
      <c r="BA33" s="45">
        <v>7.18E-4</v>
      </c>
      <c r="BB33" s="45">
        <v>7.18E-4</v>
      </c>
      <c r="BC33" s="45">
        <v>7.18E-4</v>
      </c>
      <c r="BD33" s="45">
        <v>7.18E-4</v>
      </c>
      <c r="BE33" s="45">
        <v>7.9299999999999998E-4</v>
      </c>
      <c r="BF33" s="45">
        <v>7.9299999999999998E-4</v>
      </c>
      <c r="BG33" s="45">
        <v>7.9299999999999998E-4</v>
      </c>
      <c r="BH33" s="45">
        <v>7.9299999999999998E-4</v>
      </c>
      <c r="BI33" s="45">
        <v>7.9299999999999998E-4</v>
      </c>
      <c r="BJ33" s="45">
        <v>1.049E-3</v>
      </c>
      <c r="BK33" s="45">
        <v>1.049E-3</v>
      </c>
      <c r="BL33" s="45">
        <v>1.049E-3</v>
      </c>
      <c r="BM33" s="45">
        <v>1.049E-3</v>
      </c>
      <c r="BN33" s="45">
        <v>1.049E-3</v>
      </c>
      <c r="BO33" s="45">
        <v>1.1429999999999999E-3</v>
      </c>
      <c r="BP33" s="45">
        <v>1.1429999999999999E-3</v>
      </c>
      <c r="BQ33" s="45">
        <v>1.1429999999999999E-3</v>
      </c>
      <c r="BR33" s="45">
        <v>1.1429999999999999E-3</v>
      </c>
      <c r="BS33" s="45">
        <v>1.1429999999999999E-3</v>
      </c>
      <c r="BT33" s="45">
        <v>1.0059999999999999E-3</v>
      </c>
      <c r="BU33" s="45">
        <v>1.0059999999999999E-3</v>
      </c>
      <c r="BV33" s="45">
        <v>1.0059999999999999E-3</v>
      </c>
      <c r="BW33" s="45">
        <v>1.0059999999999999E-3</v>
      </c>
      <c r="BX33" s="45">
        <v>1.0059999999999999E-3</v>
      </c>
      <c r="BY33" s="45">
        <v>2.1310000000000001E-3</v>
      </c>
      <c r="BZ33" s="45">
        <v>2.1310000000000001E-3</v>
      </c>
      <c r="CA33" s="45">
        <v>2.1310000000000001E-3</v>
      </c>
      <c r="CB33" s="45">
        <v>2.1310000000000001E-3</v>
      </c>
      <c r="CC33" s="45">
        <v>2.1310000000000001E-3</v>
      </c>
      <c r="CD33" s="45">
        <v>2.1310000000000001E-3</v>
      </c>
      <c r="CE33" s="45">
        <v>2.1310000000000001E-3</v>
      </c>
      <c r="CF33" s="45">
        <v>2.1310000000000001E-3</v>
      </c>
      <c r="CG33" s="45">
        <v>2.1310000000000001E-3</v>
      </c>
      <c r="CH33" s="45">
        <v>2.1310000000000001E-3</v>
      </c>
      <c r="CI33" s="45">
        <v>2.1310000000000001E-3</v>
      </c>
      <c r="CJ33" s="45">
        <v>2.1310000000000001E-3</v>
      </c>
      <c r="CK33" s="45">
        <v>2.1310000000000001E-3</v>
      </c>
      <c r="CL33" s="45">
        <v>2.1310000000000001E-3</v>
      </c>
      <c r="CM33" s="45">
        <v>2.1310000000000001E-3</v>
      </c>
      <c r="CN33" s="45">
        <v>2.1310000000000001E-3</v>
      </c>
      <c r="CO33" s="45">
        <v>2.1310000000000001E-3</v>
      </c>
      <c r="CP33" s="45">
        <v>2.1310000000000001E-3</v>
      </c>
      <c r="CQ33" s="45">
        <v>2.1310000000000001E-3</v>
      </c>
      <c r="CR33" s="45">
        <v>2.1310000000000001E-3</v>
      </c>
      <c r="CS33" s="45">
        <v>2.1310000000000001E-3</v>
      </c>
      <c r="CT33" s="45">
        <v>2.1310000000000001E-3</v>
      </c>
      <c r="CU33" s="45">
        <v>2.1310000000000001E-3</v>
      </c>
      <c r="CV33" s="45">
        <v>2.1310000000000001E-3</v>
      </c>
      <c r="CW33" s="45">
        <v>2.1310000000000001E-3</v>
      </c>
      <c r="CX33" s="45">
        <v>2.1310000000000001E-3</v>
      </c>
    </row>
    <row r="34" spans="1:102" ht="14.25" customHeight="1" x14ac:dyDescent="0.3">
      <c r="A34" s="45" t="s">
        <v>185</v>
      </c>
      <c r="B34" s="45">
        <v>0</v>
      </c>
      <c r="C34" s="45">
        <v>0</v>
      </c>
      <c r="D34" s="45">
        <v>0</v>
      </c>
      <c r="E34" s="45">
        <v>0</v>
      </c>
      <c r="F34" s="45">
        <v>0</v>
      </c>
      <c r="G34" s="45">
        <v>0</v>
      </c>
      <c r="H34" s="45">
        <v>0</v>
      </c>
      <c r="I34" s="45">
        <v>0</v>
      </c>
      <c r="J34" s="45">
        <v>0</v>
      </c>
      <c r="K34" s="45">
        <v>0</v>
      </c>
      <c r="L34" s="45">
        <v>0</v>
      </c>
      <c r="M34" s="45">
        <v>0</v>
      </c>
      <c r="N34" s="45">
        <v>0</v>
      </c>
      <c r="O34" s="45">
        <v>0</v>
      </c>
      <c r="P34" s="45">
        <v>0</v>
      </c>
      <c r="Q34" s="45">
        <v>3.8000000000000002E-5</v>
      </c>
      <c r="R34" s="45">
        <v>3.8000000000000002E-5</v>
      </c>
      <c r="S34" s="45">
        <v>3.8000000000000002E-5</v>
      </c>
      <c r="T34" s="45">
        <v>3.8000000000000002E-5</v>
      </c>
      <c r="U34" s="45">
        <v>3.8000000000000002E-5</v>
      </c>
      <c r="V34" s="45">
        <v>3.8000000000000002E-5</v>
      </c>
      <c r="W34" s="45">
        <v>3.8000000000000002E-5</v>
      </c>
      <c r="X34" s="45">
        <v>3.8000000000000002E-5</v>
      </c>
      <c r="Y34" s="45">
        <v>3.8000000000000002E-5</v>
      </c>
      <c r="Z34" s="45">
        <v>3.8000000000000002E-5</v>
      </c>
      <c r="AA34" s="45">
        <v>3.8000000000000002E-5</v>
      </c>
      <c r="AB34" s="45">
        <v>3.8000000000000002E-5</v>
      </c>
      <c r="AC34" s="45">
        <v>3.8000000000000002E-5</v>
      </c>
      <c r="AD34" s="45">
        <v>3.8000000000000002E-5</v>
      </c>
      <c r="AE34" s="45">
        <v>3.8000000000000002E-5</v>
      </c>
      <c r="AF34" s="45">
        <v>3.8000000000000002E-5</v>
      </c>
      <c r="AG34" s="45">
        <v>3.8000000000000002E-5</v>
      </c>
      <c r="AH34" s="45">
        <v>3.8000000000000002E-5</v>
      </c>
      <c r="AI34" s="45">
        <v>3.8000000000000002E-5</v>
      </c>
      <c r="AJ34" s="45">
        <v>3.8000000000000002E-5</v>
      </c>
      <c r="AK34" s="45">
        <v>3.8000000000000002E-5</v>
      </c>
      <c r="AL34" s="45">
        <v>3.8000000000000002E-5</v>
      </c>
      <c r="AM34" s="45">
        <v>3.8000000000000002E-5</v>
      </c>
      <c r="AN34" s="45">
        <v>3.8000000000000002E-5</v>
      </c>
      <c r="AO34" s="45">
        <v>3.8000000000000002E-5</v>
      </c>
      <c r="AP34" s="45">
        <v>3.1700000000000001E-4</v>
      </c>
      <c r="AQ34" s="45">
        <v>3.1700000000000001E-4</v>
      </c>
      <c r="AR34" s="45">
        <v>3.1700000000000001E-4</v>
      </c>
      <c r="AS34" s="45">
        <v>3.1700000000000001E-4</v>
      </c>
      <c r="AT34" s="45">
        <v>3.1700000000000001E-4</v>
      </c>
      <c r="AU34" s="45">
        <v>4.4900000000000002E-4</v>
      </c>
      <c r="AV34" s="45">
        <v>4.4900000000000002E-4</v>
      </c>
      <c r="AW34" s="45">
        <v>4.4900000000000002E-4</v>
      </c>
      <c r="AX34" s="45">
        <v>4.4900000000000002E-4</v>
      </c>
      <c r="AY34" s="45">
        <v>4.4900000000000002E-4</v>
      </c>
      <c r="AZ34" s="45">
        <v>6.2200000000000005E-4</v>
      </c>
      <c r="BA34" s="45">
        <v>6.2200000000000005E-4</v>
      </c>
      <c r="BB34" s="45">
        <v>6.2200000000000005E-4</v>
      </c>
      <c r="BC34" s="45">
        <v>6.2200000000000005E-4</v>
      </c>
      <c r="BD34" s="45">
        <v>6.2200000000000005E-4</v>
      </c>
      <c r="BE34" s="45">
        <v>7.7999999999999999E-4</v>
      </c>
      <c r="BF34" s="45">
        <v>7.7999999999999999E-4</v>
      </c>
      <c r="BG34" s="45">
        <v>7.7999999999999999E-4</v>
      </c>
      <c r="BH34" s="45">
        <v>7.7999999999999999E-4</v>
      </c>
      <c r="BI34" s="45">
        <v>7.7999999999999999E-4</v>
      </c>
      <c r="BJ34" s="45">
        <v>8.8400000000000002E-4</v>
      </c>
      <c r="BK34" s="45">
        <v>8.8400000000000002E-4</v>
      </c>
      <c r="BL34" s="45">
        <v>8.8400000000000002E-4</v>
      </c>
      <c r="BM34" s="45">
        <v>8.8400000000000002E-4</v>
      </c>
      <c r="BN34" s="45">
        <v>8.8400000000000002E-4</v>
      </c>
      <c r="BO34" s="45">
        <v>8.8599999999999996E-4</v>
      </c>
      <c r="BP34" s="45">
        <v>8.8599999999999996E-4</v>
      </c>
      <c r="BQ34" s="45">
        <v>8.8599999999999996E-4</v>
      </c>
      <c r="BR34" s="45">
        <v>8.8599999999999996E-4</v>
      </c>
      <c r="BS34" s="45">
        <v>8.8599999999999996E-4</v>
      </c>
      <c r="BT34" s="45">
        <v>7.5299999999999998E-4</v>
      </c>
      <c r="BU34" s="45">
        <v>7.5299999999999998E-4</v>
      </c>
      <c r="BV34" s="45">
        <v>7.5299999999999998E-4</v>
      </c>
      <c r="BW34" s="45">
        <v>7.5299999999999998E-4</v>
      </c>
      <c r="BX34" s="45">
        <v>7.5299999999999998E-4</v>
      </c>
      <c r="BY34" s="45">
        <v>5.4500000000000002E-4</v>
      </c>
      <c r="BZ34" s="45">
        <v>5.4500000000000002E-4</v>
      </c>
      <c r="CA34" s="45">
        <v>5.4500000000000002E-4</v>
      </c>
      <c r="CB34" s="45">
        <v>5.4500000000000002E-4</v>
      </c>
      <c r="CC34" s="45">
        <v>5.4500000000000002E-4</v>
      </c>
      <c r="CD34" s="45">
        <v>5.4500000000000002E-4</v>
      </c>
      <c r="CE34" s="45">
        <v>5.4500000000000002E-4</v>
      </c>
      <c r="CF34" s="45">
        <v>5.4500000000000002E-4</v>
      </c>
      <c r="CG34" s="45">
        <v>5.4500000000000002E-4</v>
      </c>
      <c r="CH34" s="45">
        <v>5.4500000000000002E-4</v>
      </c>
      <c r="CI34" s="45">
        <v>5.4500000000000002E-4</v>
      </c>
      <c r="CJ34" s="45">
        <v>5.4500000000000002E-4</v>
      </c>
      <c r="CK34" s="45">
        <v>5.4500000000000002E-4</v>
      </c>
      <c r="CL34" s="45">
        <v>5.4500000000000002E-4</v>
      </c>
      <c r="CM34" s="45">
        <v>5.4500000000000002E-4</v>
      </c>
      <c r="CN34" s="45">
        <v>5.4500000000000002E-4</v>
      </c>
      <c r="CO34" s="45">
        <v>5.4500000000000002E-4</v>
      </c>
      <c r="CP34" s="45">
        <v>5.4500000000000002E-4</v>
      </c>
      <c r="CQ34" s="45">
        <v>5.4500000000000002E-4</v>
      </c>
      <c r="CR34" s="45">
        <v>5.4500000000000002E-4</v>
      </c>
      <c r="CS34" s="45">
        <v>5.4500000000000002E-4</v>
      </c>
      <c r="CT34" s="45">
        <v>5.4500000000000002E-4</v>
      </c>
      <c r="CU34" s="45">
        <v>5.4500000000000002E-4</v>
      </c>
      <c r="CV34" s="45">
        <v>5.4500000000000002E-4</v>
      </c>
      <c r="CW34" s="45">
        <v>5.4500000000000002E-4</v>
      </c>
      <c r="CX34" s="45">
        <v>5.4500000000000002E-4</v>
      </c>
    </row>
    <row r="35" spans="1:102" ht="14.25" customHeight="1" x14ac:dyDescent="0.3">
      <c r="A35" s="45" t="s">
        <v>187</v>
      </c>
      <c r="B35" s="45">
        <v>0</v>
      </c>
      <c r="C35" s="45">
        <v>0</v>
      </c>
      <c r="D35" s="45">
        <v>0</v>
      </c>
      <c r="E35" s="45">
        <v>0</v>
      </c>
      <c r="F35" s="45">
        <v>0</v>
      </c>
      <c r="G35" s="45">
        <v>0</v>
      </c>
      <c r="H35" s="45">
        <v>0</v>
      </c>
      <c r="I35" s="45">
        <v>0</v>
      </c>
      <c r="J35" s="45">
        <v>0</v>
      </c>
      <c r="K35" s="45">
        <v>0</v>
      </c>
      <c r="L35" s="45">
        <v>0</v>
      </c>
      <c r="M35" s="45">
        <v>0</v>
      </c>
      <c r="N35" s="45">
        <v>0</v>
      </c>
      <c r="O35" s="45">
        <v>0</v>
      </c>
      <c r="P35" s="45">
        <v>0</v>
      </c>
      <c r="Q35" s="45">
        <v>4.5000000000000003E-5</v>
      </c>
      <c r="R35" s="45">
        <v>4.5000000000000003E-5</v>
      </c>
      <c r="S35" s="45">
        <v>4.5000000000000003E-5</v>
      </c>
      <c r="T35" s="45">
        <v>4.5000000000000003E-5</v>
      </c>
      <c r="U35" s="45">
        <v>4.5000000000000003E-5</v>
      </c>
      <c r="V35" s="45">
        <v>4.5000000000000003E-5</v>
      </c>
      <c r="W35" s="45">
        <v>4.5000000000000003E-5</v>
      </c>
      <c r="X35" s="45">
        <v>4.5000000000000003E-5</v>
      </c>
      <c r="Y35" s="45">
        <v>4.5000000000000003E-5</v>
      </c>
      <c r="Z35" s="45">
        <v>4.5000000000000003E-5</v>
      </c>
      <c r="AA35" s="45">
        <v>4.5000000000000003E-5</v>
      </c>
      <c r="AB35" s="45">
        <v>4.5000000000000003E-5</v>
      </c>
      <c r="AC35" s="45">
        <v>4.5000000000000003E-5</v>
      </c>
      <c r="AD35" s="45">
        <v>4.5000000000000003E-5</v>
      </c>
      <c r="AE35" s="45">
        <v>4.5000000000000003E-5</v>
      </c>
      <c r="AF35" s="45">
        <v>4.5000000000000003E-5</v>
      </c>
      <c r="AG35" s="45">
        <v>4.5000000000000003E-5</v>
      </c>
      <c r="AH35" s="45">
        <v>4.5000000000000003E-5</v>
      </c>
      <c r="AI35" s="45">
        <v>4.5000000000000003E-5</v>
      </c>
      <c r="AJ35" s="45">
        <v>4.5000000000000003E-5</v>
      </c>
      <c r="AK35" s="45">
        <v>4.5000000000000003E-5</v>
      </c>
      <c r="AL35" s="45">
        <v>4.5000000000000003E-5</v>
      </c>
      <c r="AM35" s="45">
        <v>4.5000000000000003E-5</v>
      </c>
      <c r="AN35" s="45">
        <v>4.5000000000000003E-5</v>
      </c>
      <c r="AO35" s="45">
        <v>4.5000000000000003E-5</v>
      </c>
      <c r="AP35" s="45">
        <v>3.2200000000000002E-4</v>
      </c>
      <c r="AQ35" s="45">
        <v>3.2200000000000002E-4</v>
      </c>
      <c r="AR35" s="45">
        <v>3.2200000000000002E-4</v>
      </c>
      <c r="AS35" s="45">
        <v>3.2200000000000002E-4</v>
      </c>
      <c r="AT35" s="45">
        <v>3.2200000000000002E-4</v>
      </c>
      <c r="AU35" s="45">
        <v>4.37E-4</v>
      </c>
      <c r="AV35" s="45">
        <v>4.37E-4</v>
      </c>
      <c r="AW35" s="45">
        <v>4.37E-4</v>
      </c>
      <c r="AX35" s="45">
        <v>4.37E-4</v>
      </c>
      <c r="AY35" s="45">
        <v>4.37E-4</v>
      </c>
      <c r="AZ35" s="45">
        <v>5.2800000000000004E-4</v>
      </c>
      <c r="BA35" s="45">
        <v>5.2800000000000004E-4</v>
      </c>
      <c r="BB35" s="45">
        <v>5.2800000000000004E-4</v>
      </c>
      <c r="BC35" s="45">
        <v>5.2800000000000004E-4</v>
      </c>
      <c r="BD35" s="45">
        <v>5.2800000000000004E-4</v>
      </c>
      <c r="BE35" s="45">
        <v>6.1700000000000004E-4</v>
      </c>
      <c r="BF35" s="45">
        <v>6.1700000000000004E-4</v>
      </c>
      <c r="BG35" s="45">
        <v>6.1700000000000004E-4</v>
      </c>
      <c r="BH35" s="45">
        <v>6.1700000000000004E-4</v>
      </c>
      <c r="BI35" s="45">
        <v>6.1700000000000004E-4</v>
      </c>
      <c r="BJ35" s="45">
        <v>6.8599999999999998E-4</v>
      </c>
      <c r="BK35" s="45">
        <v>6.8599999999999998E-4</v>
      </c>
      <c r="BL35" s="45">
        <v>6.8599999999999998E-4</v>
      </c>
      <c r="BM35" s="45">
        <v>6.8599999999999998E-4</v>
      </c>
      <c r="BN35" s="45">
        <v>6.8599999999999998E-4</v>
      </c>
      <c r="BO35" s="45">
        <v>7.1599999999999995E-4</v>
      </c>
      <c r="BP35" s="45">
        <v>7.1599999999999995E-4</v>
      </c>
      <c r="BQ35" s="45">
        <v>7.1599999999999995E-4</v>
      </c>
      <c r="BR35" s="45">
        <v>7.1599999999999995E-4</v>
      </c>
      <c r="BS35" s="45">
        <v>7.1599999999999995E-4</v>
      </c>
      <c r="BT35" s="45">
        <v>6.9300000000000004E-4</v>
      </c>
      <c r="BU35" s="45">
        <v>6.9300000000000004E-4</v>
      </c>
      <c r="BV35" s="45">
        <v>6.9300000000000004E-4</v>
      </c>
      <c r="BW35" s="45">
        <v>6.9300000000000004E-4</v>
      </c>
      <c r="BX35" s="45">
        <v>6.9300000000000004E-4</v>
      </c>
      <c r="BY35" s="45">
        <v>6.0899999999999995E-4</v>
      </c>
      <c r="BZ35" s="45">
        <v>6.0899999999999995E-4</v>
      </c>
      <c r="CA35" s="45">
        <v>6.0899999999999995E-4</v>
      </c>
      <c r="CB35" s="45">
        <v>6.0899999999999995E-4</v>
      </c>
      <c r="CC35" s="45">
        <v>6.0899999999999995E-4</v>
      </c>
      <c r="CD35" s="45">
        <v>6.0899999999999995E-4</v>
      </c>
      <c r="CE35" s="45">
        <v>6.0899999999999995E-4</v>
      </c>
      <c r="CF35" s="45">
        <v>6.0899999999999995E-4</v>
      </c>
      <c r="CG35" s="45">
        <v>6.0899999999999995E-4</v>
      </c>
      <c r="CH35" s="45">
        <v>6.0899999999999995E-4</v>
      </c>
      <c r="CI35" s="45">
        <v>6.0899999999999995E-4</v>
      </c>
      <c r="CJ35" s="45">
        <v>6.0899999999999995E-4</v>
      </c>
      <c r="CK35" s="45">
        <v>6.0899999999999995E-4</v>
      </c>
      <c r="CL35" s="45">
        <v>6.0899999999999995E-4</v>
      </c>
      <c r="CM35" s="45">
        <v>6.0899999999999995E-4</v>
      </c>
      <c r="CN35" s="45">
        <v>6.0899999999999995E-4</v>
      </c>
      <c r="CO35" s="45">
        <v>6.0899999999999995E-4</v>
      </c>
      <c r="CP35" s="45">
        <v>6.0899999999999995E-4</v>
      </c>
      <c r="CQ35" s="45">
        <v>6.0899999999999995E-4</v>
      </c>
      <c r="CR35" s="45">
        <v>6.0899999999999995E-4</v>
      </c>
      <c r="CS35" s="45">
        <v>6.0899999999999995E-4</v>
      </c>
      <c r="CT35" s="45">
        <v>6.0899999999999995E-4</v>
      </c>
      <c r="CU35" s="45">
        <v>6.0899999999999995E-4</v>
      </c>
      <c r="CV35" s="45">
        <v>6.0899999999999995E-4</v>
      </c>
      <c r="CW35" s="45">
        <v>6.0899999999999995E-4</v>
      </c>
      <c r="CX35" s="45">
        <v>6.0899999999999995E-4</v>
      </c>
    </row>
    <row r="36" spans="1:102" ht="14.25" customHeight="1" x14ac:dyDescent="0.3">
      <c r="A36" s="45" t="s">
        <v>190</v>
      </c>
      <c r="B36" s="45">
        <v>9.9999999999999995E-7</v>
      </c>
      <c r="C36" s="45">
        <v>9.9999999999999995E-7</v>
      </c>
      <c r="D36" s="45">
        <v>9.9999999999999995E-7</v>
      </c>
      <c r="E36" s="45">
        <v>9.9999999999999995E-7</v>
      </c>
      <c r="F36" s="45">
        <v>9.9999999999999995E-7</v>
      </c>
      <c r="G36" s="45">
        <v>9.9999999999999995E-7</v>
      </c>
      <c r="H36" s="45">
        <v>9.9999999999999995E-7</v>
      </c>
      <c r="I36" s="45">
        <v>9.9999999999999995E-7</v>
      </c>
      <c r="J36" s="45">
        <v>9.9999999999999995E-7</v>
      </c>
      <c r="K36" s="45">
        <v>9.9999999999999995E-7</v>
      </c>
      <c r="L36" s="45">
        <v>9.9999999999999995E-7</v>
      </c>
      <c r="M36" s="45">
        <v>9.9999999999999995E-7</v>
      </c>
      <c r="N36" s="45">
        <v>9.9999999999999995E-7</v>
      </c>
      <c r="O36" s="45">
        <v>9.9999999999999995E-7</v>
      </c>
      <c r="P36" s="45">
        <v>9.9999999999999995E-7</v>
      </c>
      <c r="Q36" s="45">
        <v>8.2999999999999998E-5</v>
      </c>
      <c r="R36" s="45">
        <v>8.2999999999999998E-5</v>
      </c>
      <c r="S36" s="45">
        <v>8.2999999999999998E-5</v>
      </c>
      <c r="T36" s="45">
        <v>8.2999999999999998E-5</v>
      </c>
      <c r="U36" s="45">
        <v>8.2999999999999998E-5</v>
      </c>
      <c r="V36" s="45">
        <v>8.2999999999999998E-5</v>
      </c>
      <c r="W36" s="45">
        <v>8.2999999999999998E-5</v>
      </c>
      <c r="X36" s="45">
        <v>8.2999999999999998E-5</v>
      </c>
      <c r="Y36" s="45">
        <v>8.2999999999999998E-5</v>
      </c>
      <c r="Z36" s="45">
        <v>8.2999999999999998E-5</v>
      </c>
      <c r="AA36" s="45">
        <v>8.2999999999999998E-5</v>
      </c>
      <c r="AB36" s="45">
        <v>8.2999999999999998E-5</v>
      </c>
      <c r="AC36" s="45">
        <v>8.2999999999999998E-5</v>
      </c>
      <c r="AD36" s="45">
        <v>8.2999999999999998E-5</v>
      </c>
      <c r="AE36" s="45">
        <v>8.2999999999999998E-5</v>
      </c>
      <c r="AF36" s="45">
        <v>8.2999999999999998E-5</v>
      </c>
      <c r="AG36" s="45">
        <v>8.2999999999999998E-5</v>
      </c>
      <c r="AH36" s="45">
        <v>8.2999999999999998E-5</v>
      </c>
      <c r="AI36" s="45">
        <v>8.2999999999999998E-5</v>
      </c>
      <c r="AJ36" s="45">
        <v>8.2999999999999998E-5</v>
      </c>
      <c r="AK36" s="45">
        <v>8.2999999999999998E-5</v>
      </c>
      <c r="AL36" s="45">
        <v>8.2999999999999998E-5</v>
      </c>
      <c r="AM36" s="45">
        <v>8.2999999999999998E-5</v>
      </c>
      <c r="AN36" s="45">
        <v>8.2999999999999998E-5</v>
      </c>
      <c r="AO36" s="45">
        <v>8.2999999999999998E-5</v>
      </c>
      <c r="AP36" s="45">
        <v>2.23E-4</v>
      </c>
      <c r="AQ36" s="45">
        <v>2.23E-4</v>
      </c>
      <c r="AR36" s="45">
        <v>2.23E-4</v>
      </c>
      <c r="AS36" s="45">
        <v>2.23E-4</v>
      </c>
      <c r="AT36" s="45">
        <v>2.23E-4</v>
      </c>
      <c r="AU36" s="45">
        <v>2.32E-4</v>
      </c>
      <c r="AV36" s="45">
        <v>2.32E-4</v>
      </c>
      <c r="AW36" s="45">
        <v>2.32E-4</v>
      </c>
      <c r="AX36" s="45">
        <v>2.32E-4</v>
      </c>
      <c r="AY36" s="45">
        <v>2.32E-4</v>
      </c>
      <c r="AZ36" s="45">
        <v>2.5000000000000001E-4</v>
      </c>
      <c r="BA36" s="45">
        <v>2.5000000000000001E-4</v>
      </c>
      <c r="BB36" s="45">
        <v>2.5000000000000001E-4</v>
      </c>
      <c r="BC36" s="45">
        <v>2.5000000000000001E-4</v>
      </c>
      <c r="BD36" s="45">
        <v>2.5000000000000001E-4</v>
      </c>
      <c r="BE36" s="45">
        <v>2.8299999999999999E-4</v>
      </c>
      <c r="BF36" s="45">
        <v>2.8299999999999999E-4</v>
      </c>
      <c r="BG36" s="45">
        <v>2.8299999999999999E-4</v>
      </c>
      <c r="BH36" s="45">
        <v>2.8299999999999999E-4</v>
      </c>
      <c r="BI36" s="45">
        <v>2.8299999999999999E-4</v>
      </c>
      <c r="BJ36" s="45">
        <v>3.3700000000000001E-4</v>
      </c>
      <c r="BK36" s="45">
        <v>3.3700000000000001E-4</v>
      </c>
      <c r="BL36" s="45">
        <v>3.3700000000000001E-4</v>
      </c>
      <c r="BM36" s="45">
        <v>3.3700000000000001E-4</v>
      </c>
      <c r="BN36" s="45">
        <v>3.3700000000000001E-4</v>
      </c>
      <c r="BO36" s="45">
        <v>4.0000000000000002E-4</v>
      </c>
      <c r="BP36" s="45">
        <v>4.0000000000000002E-4</v>
      </c>
      <c r="BQ36" s="45">
        <v>4.0000000000000002E-4</v>
      </c>
      <c r="BR36" s="45">
        <v>4.0000000000000002E-4</v>
      </c>
      <c r="BS36" s="45">
        <v>4.0000000000000002E-4</v>
      </c>
      <c r="BT36" s="45">
        <v>4.7199999999999998E-4</v>
      </c>
      <c r="BU36" s="45">
        <v>4.7199999999999998E-4</v>
      </c>
      <c r="BV36" s="45">
        <v>4.7199999999999998E-4</v>
      </c>
      <c r="BW36" s="45">
        <v>4.7199999999999998E-4</v>
      </c>
      <c r="BX36" s="45">
        <v>4.7199999999999998E-4</v>
      </c>
      <c r="BY36" s="45">
        <v>5.5800000000000001E-4</v>
      </c>
      <c r="BZ36" s="45">
        <v>5.5800000000000001E-4</v>
      </c>
      <c r="CA36" s="45">
        <v>5.5800000000000001E-4</v>
      </c>
      <c r="CB36" s="45">
        <v>5.5800000000000001E-4</v>
      </c>
      <c r="CC36" s="45">
        <v>5.5800000000000001E-4</v>
      </c>
      <c r="CD36" s="45">
        <v>5.5800000000000001E-4</v>
      </c>
      <c r="CE36" s="45">
        <v>5.5800000000000001E-4</v>
      </c>
      <c r="CF36" s="45">
        <v>5.5800000000000001E-4</v>
      </c>
      <c r="CG36" s="45">
        <v>5.5800000000000001E-4</v>
      </c>
      <c r="CH36" s="45">
        <v>5.5800000000000001E-4</v>
      </c>
      <c r="CI36" s="45">
        <v>5.5800000000000001E-4</v>
      </c>
      <c r="CJ36" s="45">
        <v>5.5800000000000001E-4</v>
      </c>
      <c r="CK36" s="45">
        <v>5.5800000000000001E-4</v>
      </c>
      <c r="CL36" s="45">
        <v>5.5800000000000001E-4</v>
      </c>
      <c r="CM36" s="45">
        <v>5.5800000000000001E-4</v>
      </c>
      <c r="CN36" s="45">
        <v>5.5800000000000001E-4</v>
      </c>
      <c r="CO36" s="45">
        <v>5.5800000000000001E-4</v>
      </c>
      <c r="CP36" s="45">
        <v>5.5800000000000001E-4</v>
      </c>
      <c r="CQ36" s="45">
        <v>5.5800000000000001E-4</v>
      </c>
      <c r="CR36" s="45">
        <v>5.5800000000000001E-4</v>
      </c>
      <c r="CS36" s="45">
        <v>5.5800000000000001E-4</v>
      </c>
      <c r="CT36" s="45">
        <v>5.5800000000000001E-4</v>
      </c>
      <c r="CU36" s="45">
        <v>5.5800000000000001E-4</v>
      </c>
      <c r="CV36" s="45">
        <v>5.5800000000000001E-4</v>
      </c>
      <c r="CW36" s="45">
        <v>5.5800000000000001E-4</v>
      </c>
      <c r="CX36" s="45">
        <v>5.5800000000000001E-4</v>
      </c>
    </row>
    <row r="37" spans="1:102" ht="14.25" customHeight="1" x14ac:dyDescent="0.3">
      <c r="A37" s="45" t="s">
        <v>192</v>
      </c>
      <c r="B37" s="45">
        <v>9.9999999999999995E-7</v>
      </c>
      <c r="C37" s="45">
        <v>9.9999999999999995E-7</v>
      </c>
      <c r="D37" s="45">
        <v>9.9999999999999995E-7</v>
      </c>
      <c r="E37" s="45">
        <v>9.9999999999999995E-7</v>
      </c>
      <c r="F37" s="45">
        <v>9.9999999999999995E-7</v>
      </c>
      <c r="G37" s="45">
        <v>9.9999999999999995E-7</v>
      </c>
      <c r="H37" s="45">
        <v>9.9999999999999995E-7</v>
      </c>
      <c r="I37" s="45">
        <v>9.9999999999999995E-7</v>
      </c>
      <c r="J37" s="45">
        <v>9.9999999999999995E-7</v>
      </c>
      <c r="K37" s="45">
        <v>9.9999999999999995E-7</v>
      </c>
      <c r="L37" s="45">
        <v>9.9999999999999995E-7</v>
      </c>
      <c r="M37" s="45">
        <v>9.9999999999999995E-7</v>
      </c>
      <c r="N37" s="45">
        <v>9.9999999999999995E-7</v>
      </c>
      <c r="O37" s="45">
        <v>9.9999999999999995E-7</v>
      </c>
      <c r="P37" s="45">
        <v>9.9999999999999995E-7</v>
      </c>
      <c r="Q37" s="45">
        <v>6.7000000000000002E-5</v>
      </c>
      <c r="R37" s="45">
        <v>6.7000000000000002E-5</v>
      </c>
      <c r="S37" s="45">
        <v>6.7000000000000002E-5</v>
      </c>
      <c r="T37" s="45">
        <v>6.7000000000000002E-5</v>
      </c>
      <c r="U37" s="45">
        <v>6.7000000000000002E-5</v>
      </c>
      <c r="V37" s="45">
        <v>6.7000000000000002E-5</v>
      </c>
      <c r="W37" s="45">
        <v>6.7000000000000002E-5</v>
      </c>
      <c r="X37" s="45">
        <v>6.7000000000000002E-5</v>
      </c>
      <c r="Y37" s="45">
        <v>6.7000000000000002E-5</v>
      </c>
      <c r="Z37" s="45">
        <v>6.7000000000000002E-5</v>
      </c>
      <c r="AA37" s="45">
        <v>6.7000000000000002E-5</v>
      </c>
      <c r="AB37" s="45">
        <v>6.7000000000000002E-5</v>
      </c>
      <c r="AC37" s="45">
        <v>6.7000000000000002E-5</v>
      </c>
      <c r="AD37" s="45">
        <v>6.7000000000000002E-5</v>
      </c>
      <c r="AE37" s="45">
        <v>6.7000000000000002E-5</v>
      </c>
      <c r="AF37" s="45">
        <v>6.7000000000000002E-5</v>
      </c>
      <c r="AG37" s="45">
        <v>6.7000000000000002E-5</v>
      </c>
      <c r="AH37" s="45">
        <v>6.7000000000000002E-5</v>
      </c>
      <c r="AI37" s="45">
        <v>6.7000000000000002E-5</v>
      </c>
      <c r="AJ37" s="45">
        <v>6.7000000000000002E-5</v>
      </c>
      <c r="AK37" s="45">
        <v>6.7000000000000002E-5</v>
      </c>
      <c r="AL37" s="45">
        <v>6.7000000000000002E-5</v>
      </c>
      <c r="AM37" s="45">
        <v>6.7000000000000002E-5</v>
      </c>
      <c r="AN37" s="45">
        <v>6.7000000000000002E-5</v>
      </c>
      <c r="AO37" s="45">
        <v>6.7000000000000002E-5</v>
      </c>
      <c r="AP37" s="45">
        <v>1.75E-4</v>
      </c>
      <c r="AQ37" s="45">
        <v>1.75E-4</v>
      </c>
      <c r="AR37" s="45">
        <v>1.75E-4</v>
      </c>
      <c r="AS37" s="45">
        <v>1.75E-4</v>
      </c>
      <c r="AT37" s="45">
        <v>1.75E-4</v>
      </c>
      <c r="AU37" s="45">
        <v>1.8200000000000001E-4</v>
      </c>
      <c r="AV37" s="45">
        <v>1.8200000000000001E-4</v>
      </c>
      <c r="AW37" s="45">
        <v>1.8200000000000001E-4</v>
      </c>
      <c r="AX37" s="45">
        <v>1.8200000000000001E-4</v>
      </c>
      <c r="AY37" s="45">
        <v>1.8200000000000001E-4</v>
      </c>
      <c r="AZ37" s="45">
        <v>1.74E-4</v>
      </c>
      <c r="BA37" s="45">
        <v>1.74E-4</v>
      </c>
      <c r="BB37" s="45">
        <v>1.74E-4</v>
      </c>
      <c r="BC37" s="45">
        <v>1.74E-4</v>
      </c>
      <c r="BD37" s="45">
        <v>1.74E-4</v>
      </c>
      <c r="BE37" s="45">
        <v>1.54E-4</v>
      </c>
      <c r="BF37" s="45">
        <v>1.54E-4</v>
      </c>
      <c r="BG37" s="45">
        <v>1.54E-4</v>
      </c>
      <c r="BH37" s="45">
        <v>1.54E-4</v>
      </c>
      <c r="BI37" s="45">
        <v>1.54E-4</v>
      </c>
      <c r="BJ37" s="45">
        <v>1.3200000000000001E-4</v>
      </c>
      <c r="BK37" s="45">
        <v>1.3200000000000001E-4</v>
      </c>
      <c r="BL37" s="45">
        <v>1.3200000000000001E-4</v>
      </c>
      <c r="BM37" s="45">
        <v>1.3200000000000001E-4</v>
      </c>
      <c r="BN37" s="45">
        <v>1.3200000000000001E-4</v>
      </c>
      <c r="BO37" s="45">
        <v>1.2E-4</v>
      </c>
      <c r="BP37" s="45">
        <v>1.2E-4</v>
      </c>
      <c r="BQ37" s="45">
        <v>1.2E-4</v>
      </c>
      <c r="BR37" s="45">
        <v>1.2E-4</v>
      </c>
      <c r="BS37" s="45">
        <v>1.2E-4</v>
      </c>
      <c r="BT37" s="45">
        <v>1.13E-4</v>
      </c>
      <c r="BU37" s="45">
        <v>1.13E-4</v>
      </c>
      <c r="BV37" s="45">
        <v>1.13E-4</v>
      </c>
      <c r="BW37" s="45">
        <v>1.13E-4</v>
      </c>
      <c r="BX37" s="45">
        <v>1.13E-4</v>
      </c>
      <c r="BY37" s="45">
        <v>1.1900000000000001E-4</v>
      </c>
      <c r="BZ37" s="45">
        <v>1.1900000000000001E-4</v>
      </c>
      <c r="CA37" s="45">
        <v>1.1900000000000001E-4</v>
      </c>
      <c r="CB37" s="45">
        <v>1.1900000000000001E-4</v>
      </c>
      <c r="CC37" s="45">
        <v>1.1900000000000001E-4</v>
      </c>
      <c r="CD37" s="45">
        <v>1.1900000000000001E-4</v>
      </c>
      <c r="CE37" s="45">
        <v>1.1900000000000001E-4</v>
      </c>
      <c r="CF37" s="45">
        <v>1.1900000000000001E-4</v>
      </c>
      <c r="CG37" s="45">
        <v>1.1900000000000001E-4</v>
      </c>
      <c r="CH37" s="45">
        <v>1.1900000000000001E-4</v>
      </c>
      <c r="CI37" s="45">
        <v>1.1900000000000001E-4</v>
      </c>
      <c r="CJ37" s="45">
        <v>1.1900000000000001E-4</v>
      </c>
      <c r="CK37" s="45">
        <v>1.1900000000000001E-4</v>
      </c>
      <c r="CL37" s="45">
        <v>1.1900000000000001E-4</v>
      </c>
      <c r="CM37" s="45">
        <v>1.1900000000000001E-4</v>
      </c>
      <c r="CN37" s="45">
        <v>1.1900000000000001E-4</v>
      </c>
      <c r="CO37" s="45">
        <v>1.1900000000000001E-4</v>
      </c>
      <c r="CP37" s="45">
        <v>1.1900000000000001E-4</v>
      </c>
      <c r="CQ37" s="45">
        <v>1.1900000000000001E-4</v>
      </c>
      <c r="CR37" s="45">
        <v>1.1900000000000001E-4</v>
      </c>
      <c r="CS37" s="45">
        <v>1.1900000000000001E-4</v>
      </c>
      <c r="CT37" s="45">
        <v>1.1900000000000001E-4</v>
      </c>
      <c r="CU37" s="45">
        <v>1.1900000000000001E-4</v>
      </c>
      <c r="CV37" s="45">
        <v>1.1900000000000001E-4</v>
      </c>
      <c r="CW37" s="45">
        <v>1.1900000000000001E-4</v>
      </c>
      <c r="CX37" s="45">
        <v>1.1900000000000001E-4</v>
      </c>
    </row>
    <row r="38" spans="1:102" ht="14.25" customHeight="1" x14ac:dyDescent="0.3">
      <c r="A38" s="45" t="s">
        <v>194</v>
      </c>
      <c r="B38" s="45">
        <v>0</v>
      </c>
      <c r="C38" s="45">
        <v>0</v>
      </c>
      <c r="D38" s="45">
        <v>0</v>
      </c>
      <c r="E38" s="45">
        <v>0</v>
      </c>
      <c r="F38" s="45">
        <v>0</v>
      </c>
      <c r="G38" s="45">
        <v>0</v>
      </c>
      <c r="H38" s="45">
        <v>0</v>
      </c>
      <c r="I38" s="45">
        <v>0</v>
      </c>
      <c r="J38" s="45">
        <v>0</v>
      </c>
      <c r="K38" s="45">
        <v>0</v>
      </c>
      <c r="L38" s="45">
        <v>0</v>
      </c>
      <c r="M38" s="45">
        <v>0</v>
      </c>
      <c r="N38" s="45">
        <v>0</v>
      </c>
      <c r="O38" s="45">
        <v>0</v>
      </c>
      <c r="P38" s="45">
        <v>0</v>
      </c>
      <c r="Q38" s="45">
        <v>1.15E-4</v>
      </c>
      <c r="R38" s="45">
        <v>1.15E-4</v>
      </c>
      <c r="S38" s="45">
        <v>1.15E-4</v>
      </c>
      <c r="T38" s="45">
        <v>1.15E-4</v>
      </c>
      <c r="U38" s="45">
        <v>1.15E-4</v>
      </c>
      <c r="V38" s="45">
        <v>1.15E-4</v>
      </c>
      <c r="W38" s="45">
        <v>1.15E-4</v>
      </c>
      <c r="X38" s="45">
        <v>1.15E-4</v>
      </c>
      <c r="Y38" s="45">
        <v>1.15E-4</v>
      </c>
      <c r="Z38" s="45">
        <v>1.15E-4</v>
      </c>
      <c r="AA38" s="45">
        <v>1.15E-4</v>
      </c>
      <c r="AB38" s="45">
        <v>1.15E-4</v>
      </c>
      <c r="AC38" s="45">
        <v>1.15E-4</v>
      </c>
      <c r="AD38" s="45">
        <v>1.15E-4</v>
      </c>
      <c r="AE38" s="45">
        <v>1.15E-4</v>
      </c>
      <c r="AF38" s="45">
        <v>1.15E-4</v>
      </c>
      <c r="AG38" s="45">
        <v>1.15E-4</v>
      </c>
      <c r="AH38" s="45">
        <v>1.15E-4</v>
      </c>
      <c r="AI38" s="45">
        <v>1.15E-4</v>
      </c>
      <c r="AJ38" s="45">
        <v>1.15E-4</v>
      </c>
      <c r="AK38" s="45">
        <v>1.15E-4</v>
      </c>
      <c r="AL38" s="45">
        <v>1.15E-4</v>
      </c>
      <c r="AM38" s="45">
        <v>1.15E-4</v>
      </c>
      <c r="AN38" s="45">
        <v>1.15E-4</v>
      </c>
      <c r="AO38" s="45">
        <v>1.15E-4</v>
      </c>
      <c r="AP38" s="45">
        <v>3.3599999999999998E-4</v>
      </c>
      <c r="AQ38" s="45">
        <v>3.3599999999999998E-4</v>
      </c>
      <c r="AR38" s="45">
        <v>3.3599999999999998E-4</v>
      </c>
      <c r="AS38" s="45">
        <v>3.3599999999999998E-4</v>
      </c>
      <c r="AT38" s="45">
        <v>3.3599999999999998E-4</v>
      </c>
      <c r="AU38" s="45">
        <v>3.5300000000000002E-4</v>
      </c>
      <c r="AV38" s="45">
        <v>3.5300000000000002E-4</v>
      </c>
      <c r="AW38" s="45">
        <v>3.5300000000000002E-4</v>
      </c>
      <c r="AX38" s="45">
        <v>3.5300000000000002E-4</v>
      </c>
      <c r="AY38" s="45">
        <v>3.5300000000000002E-4</v>
      </c>
      <c r="AZ38" s="45">
        <v>3.6099999999999999E-4</v>
      </c>
      <c r="BA38" s="45">
        <v>3.6099999999999999E-4</v>
      </c>
      <c r="BB38" s="45">
        <v>3.6099999999999999E-4</v>
      </c>
      <c r="BC38" s="45">
        <v>3.6099999999999999E-4</v>
      </c>
      <c r="BD38" s="45">
        <v>3.6099999999999999E-4</v>
      </c>
      <c r="BE38" s="45">
        <v>4.0099999999999999E-4</v>
      </c>
      <c r="BF38" s="45">
        <v>4.0099999999999999E-4</v>
      </c>
      <c r="BG38" s="45">
        <v>4.0099999999999999E-4</v>
      </c>
      <c r="BH38" s="45">
        <v>4.0099999999999999E-4</v>
      </c>
      <c r="BI38" s="45">
        <v>4.0099999999999999E-4</v>
      </c>
      <c r="BJ38" s="45">
        <v>4.7899999999999999E-4</v>
      </c>
      <c r="BK38" s="45">
        <v>4.7899999999999999E-4</v>
      </c>
      <c r="BL38" s="45">
        <v>4.7899999999999999E-4</v>
      </c>
      <c r="BM38" s="45">
        <v>4.7899999999999999E-4</v>
      </c>
      <c r="BN38" s="45">
        <v>4.7899999999999999E-4</v>
      </c>
      <c r="BO38" s="45">
        <v>5.8399999999999999E-4</v>
      </c>
      <c r="BP38" s="45">
        <v>5.8399999999999999E-4</v>
      </c>
      <c r="BQ38" s="45">
        <v>5.8399999999999999E-4</v>
      </c>
      <c r="BR38" s="45">
        <v>5.8399999999999999E-4</v>
      </c>
      <c r="BS38" s="45">
        <v>5.8399999999999999E-4</v>
      </c>
      <c r="BT38" s="45">
        <v>7.1699999999999997E-4</v>
      </c>
      <c r="BU38" s="45">
        <v>7.1699999999999997E-4</v>
      </c>
      <c r="BV38" s="45">
        <v>7.1699999999999997E-4</v>
      </c>
      <c r="BW38" s="45">
        <v>7.1699999999999997E-4</v>
      </c>
      <c r="BX38" s="45">
        <v>7.1699999999999997E-4</v>
      </c>
      <c r="BY38" s="45">
        <v>8.8099999999999995E-4</v>
      </c>
      <c r="BZ38" s="45">
        <v>8.8099999999999995E-4</v>
      </c>
      <c r="CA38" s="45">
        <v>8.8099999999999995E-4</v>
      </c>
      <c r="CB38" s="45">
        <v>8.8099999999999995E-4</v>
      </c>
      <c r="CC38" s="45">
        <v>8.8099999999999995E-4</v>
      </c>
      <c r="CD38" s="45">
        <v>8.8099999999999995E-4</v>
      </c>
      <c r="CE38" s="45">
        <v>8.8099999999999995E-4</v>
      </c>
      <c r="CF38" s="45">
        <v>8.8099999999999995E-4</v>
      </c>
      <c r="CG38" s="45">
        <v>8.8099999999999995E-4</v>
      </c>
      <c r="CH38" s="45">
        <v>8.8099999999999995E-4</v>
      </c>
      <c r="CI38" s="45">
        <v>8.8099999999999995E-4</v>
      </c>
      <c r="CJ38" s="45">
        <v>8.8099999999999995E-4</v>
      </c>
      <c r="CK38" s="45">
        <v>8.8099999999999995E-4</v>
      </c>
      <c r="CL38" s="45">
        <v>8.8099999999999995E-4</v>
      </c>
      <c r="CM38" s="45">
        <v>8.8099999999999995E-4</v>
      </c>
      <c r="CN38" s="45">
        <v>8.8099999999999995E-4</v>
      </c>
      <c r="CO38" s="45">
        <v>8.8099999999999995E-4</v>
      </c>
      <c r="CP38" s="45">
        <v>8.8099999999999995E-4</v>
      </c>
      <c r="CQ38" s="45">
        <v>8.8099999999999995E-4</v>
      </c>
      <c r="CR38" s="45">
        <v>8.8099999999999995E-4</v>
      </c>
      <c r="CS38" s="45">
        <v>8.8099999999999995E-4</v>
      </c>
      <c r="CT38" s="45">
        <v>8.8099999999999995E-4</v>
      </c>
      <c r="CU38" s="45">
        <v>8.8099999999999995E-4</v>
      </c>
      <c r="CV38" s="45">
        <v>8.8099999999999995E-4</v>
      </c>
      <c r="CW38" s="45">
        <v>8.8099999999999995E-4</v>
      </c>
      <c r="CX38" s="45">
        <v>8.8099999999999995E-4</v>
      </c>
    </row>
    <row r="39" spans="1:102" ht="14.25" customHeight="1" x14ac:dyDescent="0.3">
      <c r="A39" s="45" t="s">
        <v>196</v>
      </c>
      <c r="B39" s="45">
        <v>0</v>
      </c>
      <c r="C39" s="45">
        <v>0</v>
      </c>
      <c r="D39" s="45">
        <v>0</v>
      </c>
      <c r="E39" s="45">
        <v>0</v>
      </c>
      <c r="F39" s="45">
        <v>0</v>
      </c>
      <c r="G39" s="45">
        <v>0</v>
      </c>
      <c r="H39" s="45">
        <v>0</v>
      </c>
      <c r="I39" s="45">
        <v>0</v>
      </c>
      <c r="J39" s="45">
        <v>0</v>
      </c>
      <c r="K39" s="45">
        <v>0</v>
      </c>
      <c r="L39" s="45">
        <v>0</v>
      </c>
      <c r="M39" s="45">
        <v>0</v>
      </c>
      <c r="N39" s="45">
        <v>0</v>
      </c>
      <c r="O39" s="45">
        <v>0</v>
      </c>
      <c r="P39" s="45">
        <v>0</v>
      </c>
      <c r="Q39" s="45">
        <v>2.99E-4</v>
      </c>
      <c r="R39" s="45">
        <v>2.99E-4</v>
      </c>
      <c r="S39" s="45">
        <v>2.99E-4</v>
      </c>
      <c r="T39" s="45">
        <v>2.99E-4</v>
      </c>
      <c r="U39" s="45">
        <v>2.99E-4</v>
      </c>
      <c r="V39" s="45">
        <v>2.99E-4</v>
      </c>
      <c r="W39" s="45">
        <v>2.99E-4</v>
      </c>
      <c r="X39" s="45">
        <v>2.99E-4</v>
      </c>
      <c r="Y39" s="45">
        <v>2.99E-4</v>
      </c>
      <c r="Z39" s="45">
        <v>2.99E-4</v>
      </c>
      <c r="AA39" s="45">
        <v>2.99E-4</v>
      </c>
      <c r="AB39" s="45">
        <v>2.99E-4</v>
      </c>
      <c r="AC39" s="45">
        <v>2.99E-4</v>
      </c>
      <c r="AD39" s="45">
        <v>2.99E-4</v>
      </c>
      <c r="AE39" s="45">
        <v>2.99E-4</v>
      </c>
      <c r="AF39" s="45">
        <v>2.99E-4</v>
      </c>
      <c r="AG39" s="45">
        <v>2.99E-4</v>
      </c>
      <c r="AH39" s="45">
        <v>2.99E-4</v>
      </c>
      <c r="AI39" s="45">
        <v>2.99E-4</v>
      </c>
      <c r="AJ39" s="45">
        <v>2.99E-4</v>
      </c>
      <c r="AK39" s="45">
        <v>2.99E-4</v>
      </c>
      <c r="AL39" s="45">
        <v>2.99E-4</v>
      </c>
      <c r="AM39" s="45">
        <v>2.99E-4</v>
      </c>
      <c r="AN39" s="45">
        <v>2.99E-4</v>
      </c>
      <c r="AO39" s="45">
        <v>2.99E-4</v>
      </c>
      <c r="AP39" s="45">
        <v>9.6299999999999999E-4</v>
      </c>
      <c r="AQ39" s="45">
        <v>9.6299999999999999E-4</v>
      </c>
      <c r="AR39" s="45">
        <v>9.6299999999999999E-4</v>
      </c>
      <c r="AS39" s="45">
        <v>9.6299999999999999E-4</v>
      </c>
      <c r="AT39" s="45">
        <v>9.6299999999999999E-4</v>
      </c>
      <c r="AU39" s="45">
        <v>1.24E-3</v>
      </c>
      <c r="AV39" s="45">
        <v>1.24E-3</v>
      </c>
      <c r="AW39" s="45">
        <v>1.24E-3</v>
      </c>
      <c r="AX39" s="45">
        <v>1.24E-3</v>
      </c>
      <c r="AY39" s="45">
        <v>1.24E-3</v>
      </c>
      <c r="AZ39" s="45">
        <v>1.5870000000000001E-3</v>
      </c>
      <c r="BA39" s="45">
        <v>1.5870000000000001E-3</v>
      </c>
      <c r="BB39" s="45">
        <v>1.5870000000000001E-3</v>
      </c>
      <c r="BC39" s="45">
        <v>1.5870000000000001E-3</v>
      </c>
      <c r="BD39" s="45">
        <v>1.5870000000000001E-3</v>
      </c>
      <c r="BE39" s="45">
        <v>1.804E-3</v>
      </c>
      <c r="BF39" s="45">
        <v>1.804E-3</v>
      </c>
      <c r="BG39" s="45">
        <v>1.804E-3</v>
      </c>
      <c r="BH39" s="45">
        <v>1.804E-3</v>
      </c>
      <c r="BI39" s="45">
        <v>1.804E-3</v>
      </c>
      <c r="BJ39" s="45">
        <v>1.9250000000000001E-3</v>
      </c>
      <c r="BK39" s="45">
        <v>1.9250000000000001E-3</v>
      </c>
      <c r="BL39" s="45">
        <v>1.9250000000000001E-3</v>
      </c>
      <c r="BM39" s="45">
        <v>1.9250000000000001E-3</v>
      </c>
      <c r="BN39" s="45">
        <v>1.9250000000000001E-3</v>
      </c>
      <c r="BO39" s="45">
        <v>2.0579999999999999E-3</v>
      </c>
      <c r="BP39" s="45">
        <v>2.0579999999999999E-3</v>
      </c>
      <c r="BQ39" s="45">
        <v>2.0579999999999999E-3</v>
      </c>
      <c r="BR39" s="45">
        <v>2.0579999999999999E-3</v>
      </c>
      <c r="BS39" s="45">
        <v>2.0579999999999999E-3</v>
      </c>
      <c r="BT39" s="45">
        <v>2.104E-3</v>
      </c>
      <c r="BU39" s="45">
        <v>2.104E-3</v>
      </c>
      <c r="BV39" s="45">
        <v>2.104E-3</v>
      </c>
      <c r="BW39" s="45">
        <v>2.104E-3</v>
      </c>
      <c r="BX39" s="45">
        <v>2.104E-3</v>
      </c>
      <c r="BY39" s="45">
        <v>1.8890000000000001E-3</v>
      </c>
      <c r="BZ39" s="45">
        <v>1.8890000000000001E-3</v>
      </c>
      <c r="CA39" s="45">
        <v>1.8890000000000001E-3</v>
      </c>
      <c r="CB39" s="45">
        <v>1.8890000000000001E-3</v>
      </c>
      <c r="CC39" s="45">
        <v>1.8890000000000001E-3</v>
      </c>
      <c r="CD39" s="45">
        <v>1.8890000000000001E-3</v>
      </c>
      <c r="CE39" s="45">
        <v>1.8890000000000001E-3</v>
      </c>
      <c r="CF39" s="45">
        <v>1.8890000000000001E-3</v>
      </c>
      <c r="CG39" s="45">
        <v>1.8890000000000001E-3</v>
      </c>
      <c r="CH39" s="45">
        <v>1.8890000000000001E-3</v>
      </c>
      <c r="CI39" s="45">
        <v>1.8890000000000001E-3</v>
      </c>
      <c r="CJ39" s="45">
        <v>1.8890000000000001E-3</v>
      </c>
      <c r="CK39" s="45">
        <v>1.8890000000000001E-3</v>
      </c>
      <c r="CL39" s="45">
        <v>1.8890000000000001E-3</v>
      </c>
      <c r="CM39" s="45">
        <v>1.8890000000000001E-3</v>
      </c>
      <c r="CN39" s="45">
        <v>1.8890000000000001E-3</v>
      </c>
      <c r="CO39" s="45">
        <v>1.8890000000000001E-3</v>
      </c>
      <c r="CP39" s="45">
        <v>1.8890000000000001E-3</v>
      </c>
      <c r="CQ39" s="45">
        <v>1.8890000000000001E-3</v>
      </c>
      <c r="CR39" s="45">
        <v>1.8890000000000001E-3</v>
      </c>
      <c r="CS39" s="45">
        <v>1.8890000000000001E-3</v>
      </c>
      <c r="CT39" s="45">
        <v>1.8890000000000001E-3</v>
      </c>
      <c r="CU39" s="45">
        <v>1.8890000000000001E-3</v>
      </c>
      <c r="CV39" s="45">
        <v>1.8890000000000001E-3</v>
      </c>
      <c r="CW39" s="45">
        <v>1.8890000000000001E-3</v>
      </c>
      <c r="CX39" s="45">
        <v>1.8890000000000001E-3</v>
      </c>
    </row>
    <row r="40" spans="1:102" ht="14.25" customHeight="1" x14ac:dyDescent="0.3">
      <c r="A40" s="45" t="s">
        <v>198</v>
      </c>
      <c r="B40" s="45">
        <v>9.9999999999999995E-7</v>
      </c>
      <c r="C40" s="45">
        <v>9.9999999999999995E-7</v>
      </c>
      <c r="D40" s="45">
        <v>9.9999999999999995E-7</v>
      </c>
      <c r="E40" s="45">
        <v>9.9999999999999995E-7</v>
      </c>
      <c r="F40" s="45">
        <v>9.9999999999999995E-7</v>
      </c>
      <c r="G40" s="45">
        <v>9.9999999999999995E-7</v>
      </c>
      <c r="H40" s="45">
        <v>9.9999999999999995E-7</v>
      </c>
      <c r="I40" s="45">
        <v>9.9999999999999995E-7</v>
      </c>
      <c r="J40" s="45">
        <v>9.9999999999999995E-7</v>
      </c>
      <c r="K40" s="45">
        <v>9.9999999999999995E-7</v>
      </c>
      <c r="L40" s="45">
        <v>9.9999999999999995E-7</v>
      </c>
      <c r="M40" s="45">
        <v>9.9999999999999995E-7</v>
      </c>
      <c r="N40" s="45">
        <v>9.9999999999999995E-7</v>
      </c>
      <c r="O40" s="45">
        <v>9.9999999999999995E-7</v>
      </c>
      <c r="P40" s="45">
        <v>9.9999999999999995E-7</v>
      </c>
      <c r="Q40" s="45">
        <v>1.5E-5</v>
      </c>
      <c r="R40" s="45">
        <v>1.5E-5</v>
      </c>
      <c r="S40" s="45">
        <v>1.5E-5</v>
      </c>
      <c r="T40" s="45">
        <v>1.5E-5</v>
      </c>
      <c r="U40" s="45">
        <v>1.5E-5</v>
      </c>
      <c r="V40" s="45">
        <v>1.5E-5</v>
      </c>
      <c r="W40" s="45">
        <v>1.5E-5</v>
      </c>
      <c r="X40" s="45">
        <v>1.5E-5</v>
      </c>
      <c r="Y40" s="45">
        <v>1.5E-5</v>
      </c>
      <c r="Z40" s="45">
        <v>1.5E-5</v>
      </c>
      <c r="AA40" s="45">
        <v>1.5E-5</v>
      </c>
      <c r="AB40" s="45">
        <v>1.5E-5</v>
      </c>
      <c r="AC40" s="45">
        <v>1.5E-5</v>
      </c>
      <c r="AD40" s="45">
        <v>1.5E-5</v>
      </c>
      <c r="AE40" s="45">
        <v>1.5E-5</v>
      </c>
      <c r="AF40" s="45">
        <v>1.5E-5</v>
      </c>
      <c r="AG40" s="45">
        <v>1.5E-5</v>
      </c>
      <c r="AH40" s="45">
        <v>1.5E-5</v>
      </c>
      <c r="AI40" s="45">
        <v>1.5E-5</v>
      </c>
      <c r="AJ40" s="45">
        <v>1.5E-5</v>
      </c>
      <c r="AK40" s="45">
        <v>1.5E-5</v>
      </c>
      <c r="AL40" s="45">
        <v>1.5E-5</v>
      </c>
      <c r="AM40" s="45">
        <v>1.5E-5</v>
      </c>
      <c r="AN40" s="45">
        <v>1.5E-5</v>
      </c>
      <c r="AO40" s="45">
        <v>1.5E-5</v>
      </c>
      <c r="AP40" s="45">
        <v>2.12E-4</v>
      </c>
      <c r="AQ40" s="45">
        <v>2.12E-4</v>
      </c>
      <c r="AR40" s="45">
        <v>2.12E-4</v>
      </c>
      <c r="AS40" s="45">
        <v>2.12E-4</v>
      </c>
      <c r="AT40" s="45">
        <v>2.12E-4</v>
      </c>
      <c r="AU40" s="45">
        <v>4.0299999999999998E-4</v>
      </c>
      <c r="AV40" s="45">
        <v>4.0299999999999998E-4</v>
      </c>
      <c r="AW40" s="45">
        <v>4.0299999999999998E-4</v>
      </c>
      <c r="AX40" s="45">
        <v>4.0299999999999998E-4</v>
      </c>
      <c r="AY40" s="45">
        <v>4.0299999999999998E-4</v>
      </c>
      <c r="AZ40" s="45">
        <v>7.4600000000000003E-4</v>
      </c>
      <c r="BA40" s="45">
        <v>7.4600000000000003E-4</v>
      </c>
      <c r="BB40" s="45">
        <v>7.4600000000000003E-4</v>
      </c>
      <c r="BC40" s="45">
        <v>7.4600000000000003E-4</v>
      </c>
      <c r="BD40" s="45">
        <v>7.4600000000000003E-4</v>
      </c>
      <c r="BE40" s="45">
        <v>1.1559999999999999E-3</v>
      </c>
      <c r="BF40" s="45">
        <v>1.1559999999999999E-3</v>
      </c>
      <c r="BG40" s="45">
        <v>1.1559999999999999E-3</v>
      </c>
      <c r="BH40" s="45">
        <v>1.1559999999999999E-3</v>
      </c>
      <c r="BI40" s="45">
        <v>1.1559999999999999E-3</v>
      </c>
      <c r="BJ40" s="45">
        <v>1.3879999999999999E-3</v>
      </c>
      <c r="BK40" s="45">
        <v>1.3879999999999999E-3</v>
      </c>
      <c r="BL40" s="45">
        <v>1.3879999999999999E-3</v>
      </c>
      <c r="BM40" s="45">
        <v>1.3879999999999999E-3</v>
      </c>
      <c r="BN40" s="45">
        <v>1.3879999999999999E-3</v>
      </c>
      <c r="BO40" s="45">
        <v>1.341E-3</v>
      </c>
      <c r="BP40" s="45">
        <v>1.341E-3</v>
      </c>
      <c r="BQ40" s="45">
        <v>1.341E-3</v>
      </c>
      <c r="BR40" s="45">
        <v>1.341E-3</v>
      </c>
      <c r="BS40" s="45">
        <v>1.341E-3</v>
      </c>
      <c r="BT40" s="45">
        <v>1.0059999999999999E-3</v>
      </c>
      <c r="BU40" s="45">
        <v>1.0059999999999999E-3</v>
      </c>
      <c r="BV40" s="45">
        <v>1.0059999999999999E-3</v>
      </c>
      <c r="BW40" s="45">
        <v>1.0059999999999999E-3</v>
      </c>
      <c r="BX40" s="45">
        <v>1.0059999999999999E-3</v>
      </c>
      <c r="BY40" s="45">
        <v>4.6200000000000001E-4</v>
      </c>
      <c r="BZ40" s="45">
        <v>4.6200000000000001E-4</v>
      </c>
      <c r="CA40" s="45">
        <v>4.6200000000000001E-4</v>
      </c>
      <c r="CB40" s="45">
        <v>4.6200000000000001E-4</v>
      </c>
      <c r="CC40" s="45">
        <v>4.6200000000000001E-4</v>
      </c>
      <c r="CD40" s="45">
        <v>4.6200000000000001E-4</v>
      </c>
      <c r="CE40" s="45">
        <v>4.6200000000000001E-4</v>
      </c>
      <c r="CF40" s="45">
        <v>4.6200000000000001E-4</v>
      </c>
      <c r="CG40" s="45">
        <v>4.6200000000000001E-4</v>
      </c>
      <c r="CH40" s="45">
        <v>4.6200000000000001E-4</v>
      </c>
      <c r="CI40" s="45">
        <v>4.6200000000000001E-4</v>
      </c>
      <c r="CJ40" s="45">
        <v>4.6200000000000001E-4</v>
      </c>
      <c r="CK40" s="45">
        <v>4.6200000000000001E-4</v>
      </c>
      <c r="CL40" s="45">
        <v>4.6200000000000001E-4</v>
      </c>
      <c r="CM40" s="45">
        <v>4.6200000000000001E-4</v>
      </c>
      <c r="CN40" s="45">
        <v>4.6200000000000001E-4</v>
      </c>
      <c r="CO40" s="45">
        <v>4.6200000000000001E-4</v>
      </c>
      <c r="CP40" s="45">
        <v>4.6200000000000001E-4</v>
      </c>
      <c r="CQ40" s="45">
        <v>4.6200000000000001E-4</v>
      </c>
      <c r="CR40" s="45">
        <v>4.6200000000000001E-4</v>
      </c>
      <c r="CS40" s="45">
        <v>4.6200000000000001E-4</v>
      </c>
      <c r="CT40" s="45">
        <v>4.6200000000000001E-4</v>
      </c>
      <c r="CU40" s="45">
        <v>4.6200000000000001E-4</v>
      </c>
      <c r="CV40" s="45">
        <v>4.6200000000000001E-4</v>
      </c>
      <c r="CW40" s="45">
        <v>4.6200000000000001E-4</v>
      </c>
      <c r="CX40" s="45">
        <v>4.6200000000000001E-4</v>
      </c>
    </row>
    <row r="41" spans="1:102" ht="14.25" customHeight="1" x14ac:dyDescent="0.3">
      <c r="A41" s="45" t="s">
        <v>200</v>
      </c>
      <c r="B41" s="45">
        <v>9.9999999999999995E-7</v>
      </c>
      <c r="C41" s="45">
        <v>9.9999999999999995E-7</v>
      </c>
      <c r="D41" s="45">
        <v>9.9999999999999995E-7</v>
      </c>
      <c r="E41" s="45">
        <v>9.9999999999999995E-7</v>
      </c>
      <c r="F41" s="45">
        <v>9.9999999999999995E-7</v>
      </c>
      <c r="G41" s="45">
        <v>9.9999999999999995E-7</v>
      </c>
      <c r="H41" s="45">
        <v>9.9999999999999995E-7</v>
      </c>
      <c r="I41" s="45">
        <v>9.9999999999999995E-7</v>
      </c>
      <c r="J41" s="45">
        <v>9.9999999999999995E-7</v>
      </c>
      <c r="K41" s="45">
        <v>9.9999999999999995E-7</v>
      </c>
      <c r="L41" s="45">
        <v>9.9999999999999995E-7</v>
      </c>
      <c r="M41" s="45">
        <v>9.9999999999999995E-7</v>
      </c>
      <c r="N41" s="45">
        <v>9.9999999999999995E-7</v>
      </c>
      <c r="O41" s="45">
        <v>9.9999999999999995E-7</v>
      </c>
      <c r="P41" s="45">
        <v>9.9999999999999995E-7</v>
      </c>
      <c r="Q41" s="45">
        <v>5.8E-5</v>
      </c>
      <c r="R41" s="45">
        <v>5.8E-5</v>
      </c>
      <c r="S41" s="45">
        <v>5.8E-5</v>
      </c>
      <c r="T41" s="45">
        <v>5.8E-5</v>
      </c>
      <c r="U41" s="45">
        <v>5.8E-5</v>
      </c>
      <c r="V41" s="45">
        <v>5.8E-5</v>
      </c>
      <c r="W41" s="45">
        <v>5.8E-5</v>
      </c>
      <c r="X41" s="45">
        <v>5.8E-5</v>
      </c>
      <c r="Y41" s="45">
        <v>5.8E-5</v>
      </c>
      <c r="Z41" s="45">
        <v>5.8E-5</v>
      </c>
      <c r="AA41" s="45">
        <v>5.8E-5</v>
      </c>
      <c r="AB41" s="45">
        <v>5.8E-5</v>
      </c>
      <c r="AC41" s="45">
        <v>5.8E-5</v>
      </c>
      <c r="AD41" s="45">
        <v>5.8E-5</v>
      </c>
      <c r="AE41" s="45">
        <v>5.8E-5</v>
      </c>
      <c r="AF41" s="45">
        <v>5.8E-5</v>
      </c>
      <c r="AG41" s="45">
        <v>5.8E-5</v>
      </c>
      <c r="AH41" s="45">
        <v>5.8E-5</v>
      </c>
      <c r="AI41" s="45">
        <v>5.8E-5</v>
      </c>
      <c r="AJ41" s="45">
        <v>5.8E-5</v>
      </c>
      <c r="AK41" s="45">
        <v>5.8E-5</v>
      </c>
      <c r="AL41" s="45">
        <v>5.8E-5</v>
      </c>
      <c r="AM41" s="45">
        <v>5.8E-5</v>
      </c>
      <c r="AN41" s="45">
        <v>5.8E-5</v>
      </c>
      <c r="AO41" s="45">
        <v>5.8E-5</v>
      </c>
      <c r="AP41" s="45">
        <v>4.57E-4</v>
      </c>
      <c r="AQ41" s="45">
        <v>4.57E-4</v>
      </c>
      <c r="AR41" s="45">
        <v>4.57E-4</v>
      </c>
      <c r="AS41" s="45">
        <v>4.57E-4</v>
      </c>
      <c r="AT41" s="45">
        <v>4.57E-4</v>
      </c>
      <c r="AU41" s="45">
        <v>7.45E-4</v>
      </c>
      <c r="AV41" s="45">
        <v>7.45E-4</v>
      </c>
      <c r="AW41" s="45">
        <v>7.45E-4</v>
      </c>
      <c r="AX41" s="45">
        <v>7.45E-4</v>
      </c>
      <c r="AY41" s="45">
        <v>7.45E-4</v>
      </c>
      <c r="AZ41" s="45">
        <v>1.067E-3</v>
      </c>
      <c r="BA41" s="45">
        <v>1.067E-3</v>
      </c>
      <c r="BB41" s="45">
        <v>1.067E-3</v>
      </c>
      <c r="BC41" s="45">
        <v>1.067E-3</v>
      </c>
      <c r="BD41" s="45">
        <v>1.067E-3</v>
      </c>
      <c r="BE41" s="45">
        <v>1.3309999999999999E-3</v>
      </c>
      <c r="BF41" s="45">
        <v>1.3309999999999999E-3</v>
      </c>
      <c r="BG41" s="45">
        <v>1.3309999999999999E-3</v>
      </c>
      <c r="BH41" s="45">
        <v>1.3309999999999999E-3</v>
      </c>
      <c r="BI41" s="45">
        <v>1.3309999999999999E-3</v>
      </c>
      <c r="BJ41" s="45">
        <v>1.4220000000000001E-3</v>
      </c>
      <c r="BK41" s="45">
        <v>1.4220000000000001E-3</v>
      </c>
      <c r="BL41" s="45">
        <v>1.4220000000000001E-3</v>
      </c>
      <c r="BM41" s="45">
        <v>1.4220000000000001E-3</v>
      </c>
      <c r="BN41" s="45">
        <v>1.4220000000000001E-3</v>
      </c>
      <c r="BO41" s="45">
        <v>1.333E-3</v>
      </c>
      <c r="BP41" s="45">
        <v>1.333E-3</v>
      </c>
      <c r="BQ41" s="45">
        <v>1.333E-3</v>
      </c>
      <c r="BR41" s="45">
        <v>1.333E-3</v>
      </c>
      <c r="BS41" s="45">
        <v>1.333E-3</v>
      </c>
      <c r="BT41" s="45">
        <v>1.0740000000000001E-3</v>
      </c>
      <c r="BU41" s="45">
        <v>1.0740000000000001E-3</v>
      </c>
      <c r="BV41" s="45">
        <v>1.0740000000000001E-3</v>
      </c>
      <c r="BW41" s="45">
        <v>1.0740000000000001E-3</v>
      </c>
      <c r="BX41" s="45">
        <v>1.0740000000000001E-3</v>
      </c>
      <c r="BY41" s="45">
        <v>6.3900000000000003E-4</v>
      </c>
      <c r="BZ41" s="45">
        <v>6.3900000000000003E-4</v>
      </c>
      <c r="CA41" s="45">
        <v>6.3900000000000003E-4</v>
      </c>
      <c r="CB41" s="45">
        <v>6.3900000000000003E-4</v>
      </c>
      <c r="CC41" s="45">
        <v>6.3900000000000003E-4</v>
      </c>
      <c r="CD41" s="45">
        <v>6.3900000000000003E-4</v>
      </c>
      <c r="CE41" s="45">
        <v>6.3900000000000003E-4</v>
      </c>
      <c r="CF41" s="45">
        <v>6.3900000000000003E-4</v>
      </c>
      <c r="CG41" s="45">
        <v>6.3900000000000003E-4</v>
      </c>
      <c r="CH41" s="45">
        <v>6.3900000000000003E-4</v>
      </c>
      <c r="CI41" s="45">
        <v>6.3900000000000003E-4</v>
      </c>
      <c r="CJ41" s="45">
        <v>6.3900000000000003E-4</v>
      </c>
      <c r="CK41" s="45">
        <v>6.3900000000000003E-4</v>
      </c>
      <c r="CL41" s="45">
        <v>6.3900000000000003E-4</v>
      </c>
      <c r="CM41" s="45">
        <v>6.3900000000000003E-4</v>
      </c>
      <c r="CN41" s="45">
        <v>6.3900000000000003E-4</v>
      </c>
      <c r="CO41" s="45">
        <v>6.3900000000000003E-4</v>
      </c>
      <c r="CP41" s="45">
        <v>6.3900000000000003E-4</v>
      </c>
      <c r="CQ41" s="45">
        <v>6.3900000000000003E-4</v>
      </c>
      <c r="CR41" s="45">
        <v>6.3900000000000003E-4</v>
      </c>
      <c r="CS41" s="45">
        <v>6.3900000000000003E-4</v>
      </c>
      <c r="CT41" s="45">
        <v>6.3900000000000003E-4</v>
      </c>
      <c r="CU41" s="45">
        <v>6.3900000000000003E-4</v>
      </c>
      <c r="CV41" s="45">
        <v>6.3900000000000003E-4</v>
      </c>
      <c r="CW41" s="45">
        <v>6.3900000000000003E-4</v>
      </c>
      <c r="CX41" s="45">
        <v>6.3900000000000003E-4</v>
      </c>
    </row>
    <row r="42" spans="1:102" ht="14.25" customHeight="1" x14ac:dyDescent="0.3">
      <c r="A42" s="45" t="s">
        <v>202</v>
      </c>
      <c r="B42" s="45">
        <v>0</v>
      </c>
      <c r="C42" s="45">
        <v>0</v>
      </c>
      <c r="D42" s="45">
        <v>0</v>
      </c>
      <c r="E42" s="45">
        <v>0</v>
      </c>
      <c r="F42" s="45">
        <v>0</v>
      </c>
      <c r="G42" s="45">
        <v>0</v>
      </c>
      <c r="H42" s="45">
        <v>0</v>
      </c>
      <c r="I42" s="45">
        <v>0</v>
      </c>
      <c r="J42" s="45">
        <v>0</v>
      </c>
      <c r="K42" s="45">
        <v>0</v>
      </c>
      <c r="L42" s="45">
        <v>0</v>
      </c>
      <c r="M42" s="45">
        <v>0</v>
      </c>
      <c r="N42" s="45">
        <v>0</v>
      </c>
      <c r="O42" s="45">
        <v>0</v>
      </c>
      <c r="P42" s="45">
        <v>0</v>
      </c>
      <c r="Q42" s="45">
        <v>7.2000000000000002E-5</v>
      </c>
      <c r="R42" s="45">
        <v>7.2000000000000002E-5</v>
      </c>
      <c r="S42" s="45">
        <v>7.2000000000000002E-5</v>
      </c>
      <c r="T42" s="45">
        <v>7.2000000000000002E-5</v>
      </c>
      <c r="U42" s="45">
        <v>7.2000000000000002E-5</v>
      </c>
      <c r="V42" s="45">
        <v>7.2000000000000002E-5</v>
      </c>
      <c r="W42" s="45">
        <v>7.2000000000000002E-5</v>
      </c>
      <c r="X42" s="45">
        <v>7.2000000000000002E-5</v>
      </c>
      <c r="Y42" s="45">
        <v>7.2000000000000002E-5</v>
      </c>
      <c r="Z42" s="45">
        <v>7.2000000000000002E-5</v>
      </c>
      <c r="AA42" s="45">
        <v>7.2000000000000002E-5</v>
      </c>
      <c r="AB42" s="45">
        <v>7.2000000000000002E-5</v>
      </c>
      <c r="AC42" s="45">
        <v>7.2000000000000002E-5</v>
      </c>
      <c r="AD42" s="45">
        <v>7.2000000000000002E-5</v>
      </c>
      <c r="AE42" s="45">
        <v>7.2000000000000002E-5</v>
      </c>
      <c r="AF42" s="45">
        <v>7.2000000000000002E-5</v>
      </c>
      <c r="AG42" s="45">
        <v>7.2000000000000002E-5</v>
      </c>
      <c r="AH42" s="45">
        <v>7.2000000000000002E-5</v>
      </c>
      <c r="AI42" s="45">
        <v>7.2000000000000002E-5</v>
      </c>
      <c r="AJ42" s="45">
        <v>7.2000000000000002E-5</v>
      </c>
      <c r="AK42" s="45">
        <v>7.2000000000000002E-5</v>
      </c>
      <c r="AL42" s="45">
        <v>7.2000000000000002E-5</v>
      </c>
      <c r="AM42" s="45">
        <v>7.2000000000000002E-5</v>
      </c>
      <c r="AN42" s="45">
        <v>7.2000000000000002E-5</v>
      </c>
      <c r="AO42" s="45">
        <v>7.2000000000000002E-5</v>
      </c>
      <c r="AP42" s="45">
        <v>1.9000000000000001E-4</v>
      </c>
      <c r="AQ42" s="45">
        <v>1.9000000000000001E-4</v>
      </c>
      <c r="AR42" s="45">
        <v>1.9000000000000001E-4</v>
      </c>
      <c r="AS42" s="45">
        <v>1.9000000000000001E-4</v>
      </c>
      <c r="AT42" s="45">
        <v>1.9000000000000001E-4</v>
      </c>
      <c r="AU42" s="45">
        <v>2.02E-4</v>
      </c>
      <c r="AV42" s="45">
        <v>2.02E-4</v>
      </c>
      <c r="AW42" s="45">
        <v>2.02E-4</v>
      </c>
      <c r="AX42" s="45">
        <v>2.02E-4</v>
      </c>
      <c r="AY42" s="45">
        <v>2.02E-4</v>
      </c>
      <c r="AZ42" s="45">
        <v>2.0100000000000001E-4</v>
      </c>
      <c r="BA42" s="45">
        <v>2.0100000000000001E-4</v>
      </c>
      <c r="BB42" s="45">
        <v>2.0100000000000001E-4</v>
      </c>
      <c r="BC42" s="45">
        <v>2.0100000000000001E-4</v>
      </c>
      <c r="BD42" s="45">
        <v>2.0100000000000001E-4</v>
      </c>
      <c r="BE42" s="45">
        <v>1.8200000000000001E-4</v>
      </c>
      <c r="BF42" s="45">
        <v>1.8200000000000001E-4</v>
      </c>
      <c r="BG42" s="45">
        <v>1.8200000000000001E-4</v>
      </c>
      <c r="BH42" s="45">
        <v>1.8200000000000001E-4</v>
      </c>
      <c r="BI42" s="45">
        <v>1.8200000000000001E-4</v>
      </c>
      <c r="BJ42" s="45">
        <v>1.6000000000000001E-4</v>
      </c>
      <c r="BK42" s="45">
        <v>1.6000000000000001E-4</v>
      </c>
      <c r="BL42" s="45">
        <v>1.6000000000000001E-4</v>
      </c>
      <c r="BM42" s="45">
        <v>1.6000000000000001E-4</v>
      </c>
      <c r="BN42" s="45">
        <v>1.6000000000000001E-4</v>
      </c>
      <c r="BO42" s="45">
        <v>1.5100000000000001E-4</v>
      </c>
      <c r="BP42" s="45">
        <v>1.5100000000000001E-4</v>
      </c>
      <c r="BQ42" s="45">
        <v>1.5100000000000001E-4</v>
      </c>
      <c r="BR42" s="45">
        <v>1.5100000000000001E-4</v>
      </c>
      <c r="BS42" s="45">
        <v>1.5100000000000001E-4</v>
      </c>
      <c r="BT42" s="45">
        <v>1.45E-4</v>
      </c>
      <c r="BU42" s="45">
        <v>1.45E-4</v>
      </c>
      <c r="BV42" s="45">
        <v>1.45E-4</v>
      </c>
      <c r="BW42" s="45">
        <v>1.45E-4</v>
      </c>
      <c r="BX42" s="45">
        <v>1.45E-4</v>
      </c>
      <c r="BY42" s="45">
        <v>1.5300000000000001E-4</v>
      </c>
      <c r="BZ42" s="45">
        <v>1.5300000000000001E-4</v>
      </c>
      <c r="CA42" s="45">
        <v>1.5300000000000001E-4</v>
      </c>
      <c r="CB42" s="45">
        <v>1.5300000000000001E-4</v>
      </c>
      <c r="CC42" s="45">
        <v>1.5300000000000001E-4</v>
      </c>
      <c r="CD42" s="45">
        <v>1.5300000000000001E-4</v>
      </c>
      <c r="CE42" s="45">
        <v>1.5300000000000001E-4</v>
      </c>
      <c r="CF42" s="45">
        <v>1.5300000000000001E-4</v>
      </c>
      <c r="CG42" s="45">
        <v>1.5300000000000001E-4</v>
      </c>
      <c r="CH42" s="45">
        <v>1.5300000000000001E-4</v>
      </c>
      <c r="CI42" s="45">
        <v>1.5300000000000001E-4</v>
      </c>
      <c r="CJ42" s="45">
        <v>1.5300000000000001E-4</v>
      </c>
      <c r="CK42" s="45">
        <v>1.5300000000000001E-4</v>
      </c>
      <c r="CL42" s="45">
        <v>1.5300000000000001E-4</v>
      </c>
      <c r="CM42" s="45">
        <v>1.5300000000000001E-4</v>
      </c>
      <c r="CN42" s="45">
        <v>1.5300000000000001E-4</v>
      </c>
      <c r="CO42" s="45">
        <v>1.5300000000000001E-4</v>
      </c>
      <c r="CP42" s="45">
        <v>1.5300000000000001E-4</v>
      </c>
      <c r="CQ42" s="45">
        <v>1.5300000000000001E-4</v>
      </c>
      <c r="CR42" s="45">
        <v>1.5300000000000001E-4</v>
      </c>
      <c r="CS42" s="45">
        <v>1.5300000000000001E-4</v>
      </c>
      <c r="CT42" s="45">
        <v>1.5300000000000001E-4</v>
      </c>
      <c r="CU42" s="45">
        <v>1.5300000000000001E-4</v>
      </c>
      <c r="CV42" s="45">
        <v>1.5300000000000001E-4</v>
      </c>
      <c r="CW42" s="45">
        <v>1.5300000000000001E-4</v>
      </c>
      <c r="CX42" s="45">
        <v>1.5300000000000001E-4</v>
      </c>
    </row>
    <row r="43" spans="1:102" ht="14.25" customHeight="1" x14ac:dyDescent="0.3">
      <c r="A43" s="45" t="s">
        <v>204</v>
      </c>
      <c r="B43" s="45">
        <v>0</v>
      </c>
      <c r="C43" s="45">
        <v>0</v>
      </c>
      <c r="D43" s="45">
        <v>0</v>
      </c>
      <c r="E43" s="45">
        <v>0</v>
      </c>
      <c r="F43" s="45">
        <v>0</v>
      </c>
      <c r="G43" s="45">
        <v>0</v>
      </c>
      <c r="H43" s="45">
        <v>0</v>
      </c>
      <c r="I43" s="45">
        <v>0</v>
      </c>
      <c r="J43" s="45">
        <v>0</v>
      </c>
      <c r="K43" s="45">
        <v>0</v>
      </c>
      <c r="L43" s="45">
        <v>0</v>
      </c>
      <c r="M43" s="45">
        <v>0</v>
      </c>
      <c r="N43" s="45">
        <v>0</v>
      </c>
      <c r="O43" s="45">
        <v>0</v>
      </c>
      <c r="P43" s="45">
        <v>0</v>
      </c>
      <c r="Q43" s="45">
        <v>9.6000000000000002E-5</v>
      </c>
      <c r="R43" s="45">
        <v>9.6000000000000002E-5</v>
      </c>
      <c r="S43" s="45">
        <v>9.6000000000000002E-5</v>
      </c>
      <c r="T43" s="45">
        <v>9.6000000000000002E-5</v>
      </c>
      <c r="U43" s="45">
        <v>9.6000000000000002E-5</v>
      </c>
      <c r="V43" s="45">
        <v>9.6000000000000002E-5</v>
      </c>
      <c r="W43" s="45">
        <v>9.6000000000000002E-5</v>
      </c>
      <c r="X43" s="45">
        <v>9.6000000000000002E-5</v>
      </c>
      <c r="Y43" s="45">
        <v>9.6000000000000002E-5</v>
      </c>
      <c r="Z43" s="45">
        <v>9.6000000000000002E-5</v>
      </c>
      <c r="AA43" s="45">
        <v>9.6000000000000002E-5</v>
      </c>
      <c r="AB43" s="45">
        <v>9.6000000000000002E-5</v>
      </c>
      <c r="AC43" s="45">
        <v>9.6000000000000002E-5</v>
      </c>
      <c r="AD43" s="45">
        <v>9.6000000000000002E-5</v>
      </c>
      <c r="AE43" s="45">
        <v>9.6000000000000002E-5</v>
      </c>
      <c r="AF43" s="45">
        <v>9.6000000000000002E-5</v>
      </c>
      <c r="AG43" s="45">
        <v>9.6000000000000002E-5</v>
      </c>
      <c r="AH43" s="45">
        <v>9.6000000000000002E-5</v>
      </c>
      <c r="AI43" s="45">
        <v>9.6000000000000002E-5</v>
      </c>
      <c r="AJ43" s="45">
        <v>9.6000000000000002E-5</v>
      </c>
      <c r="AK43" s="45">
        <v>9.6000000000000002E-5</v>
      </c>
      <c r="AL43" s="45">
        <v>9.6000000000000002E-5</v>
      </c>
      <c r="AM43" s="45">
        <v>9.6000000000000002E-5</v>
      </c>
      <c r="AN43" s="45">
        <v>9.6000000000000002E-5</v>
      </c>
      <c r="AO43" s="45">
        <v>9.6000000000000002E-5</v>
      </c>
      <c r="AP43" s="45">
        <v>2.3900000000000001E-4</v>
      </c>
      <c r="AQ43" s="45">
        <v>2.3900000000000001E-4</v>
      </c>
      <c r="AR43" s="45">
        <v>2.3900000000000001E-4</v>
      </c>
      <c r="AS43" s="45">
        <v>2.3900000000000001E-4</v>
      </c>
      <c r="AT43" s="45">
        <v>2.3900000000000001E-4</v>
      </c>
      <c r="AU43" s="45">
        <v>2.5599999999999999E-4</v>
      </c>
      <c r="AV43" s="45">
        <v>2.5599999999999999E-4</v>
      </c>
      <c r="AW43" s="45">
        <v>2.5599999999999999E-4</v>
      </c>
      <c r="AX43" s="45">
        <v>2.5599999999999999E-4</v>
      </c>
      <c r="AY43" s="45">
        <v>2.5599999999999999E-4</v>
      </c>
      <c r="AZ43" s="45">
        <v>2.43E-4</v>
      </c>
      <c r="BA43" s="45">
        <v>2.43E-4</v>
      </c>
      <c r="BB43" s="45">
        <v>2.43E-4</v>
      </c>
      <c r="BC43" s="45">
        <v>2.43E-4</v>
      </c>
      <c r="BD43" s="45">
        <v>2.43E-4</v>
      </c>
      <c r="BE43" s="45">
        <v>2.32E-4</v>
      </c>
      <c r="BF43" s="45">
        <v>2.32E-4</v>
      </c>
      <c r="BG43" s="45">
        <v>2.32E-4</v>
      </c>
      <c r="BH43" s="45">
        <v>2.32E-4</v>
      </c>
      <c r="BI43" s="45">
        <v>2.32E-4</v>
      </c>
      <c r="BJ43" s="45">
        <v>2.14E-4</v>
      </c>
      <c r="BK43" s="45">
        <v>2.14E-4</v>
      </c>
      <c r="BL43" s="45">
        <v>2.14E-4</v>
      </c>
      <c r="BM43" s="45">
        <v>2.14E-4</v>
      </c>
      <c r="BN43" s="45">
        <v>2.14E-4</v>
      </c>
      <c r="BO43" s="45">
        <v>2.2599999999999999E-4</v>
      </c>
      <c r="BP43" s="45">
        <v>2.2599999999999999E-4</v>
      </c>
      <c r="BQ43" s="45">
        <v>2.2599999999999999E-4</v>
      </c>
      <c r="BR43" s="45">
        <v>2.2599999999999999E-4</v>
      </c>
      <c r="BS43" s="45">
        <v>2.2599999999999999E-4</v>
      </c>
      <c r="BT43" s="45">
        <v>2.7399999999999999E-4</v>
      </c>
      <c r="BU43" s="45">
        <v>2.7399999999999999E-4</v>
      </c>
      <c r="BV43" s="45">
        <v>2.7399999999999999E-4</v>
      </c>
      <c r="BW43" s="45">
        <v>2.7399999999999999E-4</v>
      </c>
      <c r="BX43" s="45">
        <v>2.7399999999999999E-4</v>
      </c>
      <c r="BY43" s="45">
        <v>3.3500000000000001E-4</v>
      </c>
      <c r="BZ43" s="45">
        <v>3.3500000000000001E-4</v>
      </c>
      <c r="CA43" s="45">
        <v>3.3500000000000001E-4</v>
      </c>
      <c r="CB43" s="45">
        <v>3.3500000000000001E-4</v>
      </c>
      <c r="CC43" s="45">
        <v>3.3500000000000001E-4</v>
      </c>
      <c r="CD43" s="45">
        <v>3.3500000000000001E-4</v>
      </c>
      <c r="CE43" s="45">
        <v>3.3500000000000001E-4</v>
      </c>
      <c r="CF43" s="45">
        <v>3.3500000000000001E-4</v>
      </c>
      <c r="CG43" s="45">
        <v>3.3500000000000001E-4</v>
      </c>
      <c r="CH43" s="45">
        <v>3.3500000000000001E-4</v>
      </c>
      <c r="CI43" s="45">
        <v>3.3500000000000001E-4</v>
      </c>
      <c r="CJ43" s="45">
        <v>3.3500000000000001E-4</v>
      </c>
      <c r="CK43" s="45">
        <v>3.3500000000000001E-4</v>
      </c>
      <c r="CL43" s="45">
        <v>3.3500000000000001E-4</v>
      </c>
      <c r="CM43" s="45">
        <v>3.3500000000000001E-4</v>
      </c>
      <c r="CN43" s="45">
        <v>3.3500000000000001E-4</v>
      </c>
      <c r="CO43" s="45">
        <v>3.3500000000000001E-4</v>
      </c>
      <c r="CP43" s="45">
        <v>3.3500000000000001E-4</v>
      </c>
      <c r="CQ43" s="45">
        <v>3.3500000000000001E-4</v>
      </c>
      <c r="CR43" s="45">
        <v>3.3500000000000001E-4</v>
      </c>
      <c r="CS43" s="45">
        <v>3.3500000000000001E-4</v>
      </c>
      <c r="CT43" s="45">
        <v>3.3500000000000001E-4</v>
      </c>
      <c r="CU43" s="45">
        <v>3.3500000000000001E-4</v>
      </c>
      <c r="CV43" s="45">
        <v>3.3500000000000001E-4</v>
      </c>
      <c r="CW43" s="45">
        <v>3.3500000000000001E-4</v>
      </c>
      <c r="CX43" s="45">
        <v>3.3500000000000001E-4</v>
      </c>
    </row>
    <row r="44" spans="1:102" ht="14.25" customHeight="1" x14ac:dyDescent="0.3">
      <c r="A44" s="45" t="s">
        <v>206</v>
      </c>
      <c r="B44" s="45">
        <v>0</v>
      </c>
      <c r="C44" s="45">
        <v>0</v>
      </c>
      <c r="D44" s="45">
        <v>0</v>
      </c>
      <c r="E44" s="45">
        <v>0</v>
      </c>
      <c r="F44" s="45">
        <v>0</v>
      </c>
      <c r="G44" s="45">
        <v>0</v>
      </c>
      <c r="H44" s="45">
        <v>0</v>
      </c>
      <c r="I44" s="45">
        <v>0</v>
      </c>
      <c r="J44" s="45">
        <v>0</v>
      </c>
      <c r="K44" s="45">
        <v>0</v>
      </c>
      <c r="L44" s="45">
        <v>0</v>
      </c>
      <c r="M44" s="45">
        <v>0</v>
      </c>
      <c r="N44" s="45">
        <v>0</v>
      </c>
      <c r="O44" s="45">
        <v>0</v>
      </c>
      <c r="P44" s="45">
        <v>0</v>
      </c>
      <c r="Q44" s="45">
        <v>6.0000000000000002E-5</v>
      </c>
      <c r="R44" s="45">
        <v>6.0000000000000002E-5</v>
      </c>
      <c r="S44" s="45">
        <v>6.0000000000000002E-5</v>
      </c>
      <c r="T44" s="45">
        <v>6.0000000000000002E-5</v>
      </c>
      <c r="U44" s="45">
        <v>6.0000000000000002E-5</v>
      </c>
      <c r="V44" s="45">
        <v>6.0000000000000002E-5</v>
      </c>
      <c r="W44" s="45">
        <v>6.0000000000000002E-5</v>
      </c>
      <c r="X44" s="45">
        <v>6.0000000000000002E-5</v>
      </c>
      <c r="Y44" s="45">
        <v>6.0000000000000002E-5</v>
      </c>
      <c r="Z44" s="45">
        <v>6.0000000000000002E-5</v>
      </c>
      <c r="AA44" s="45">
        <v>6.0000000000000002E-5</v>
      </c>
      <c r="AB44" s="45">
        <v>6.0000000000000002E-5</v>
      </c>
      <c r="AC44" s="45">
        <v>6.0000000000000002E-5</v>
      </c>
      <c r="AD44" s="45">
        <v>6.0000000000000002E-5</v>
      </c>
      <c r="AE44" s="45">
        <v>6.0000000000000002E-5</v>
      </c>
      <c r="AF44" s="45">
        <v>6.0000000000000002E-5</v>
      </c>
      <c r="AG44" s="45">
        <v>6.0000000000000002E-5</v>
      </c>
      <c r="AH44" s="45">
        <v>6.0000000000000002E-5</v>
      </c>
      <c r="AI44" s="45">
        <v>6.0000000000000002E-5</v>
      </c>
      <c r="AJ44" s="45">
        <v>6.0000000000000002E-5</v>
      </c>
      <c r="AK44" s="45">
        <v>6.0000000000000002E-5</v>
      </c>
      <c r="AL44" s="45">
        <v>6.0000000000000002E-5</v>
      </c>
      <c r="AM44" s="45">
        <v>6.0000000000000002E-5</v>
      </c>
      <c r="AN44" s="45">
        <v>6.0000000000000002E-5</v>
      </c>
      <c r="AO44" s="45">
        <v>6.0000000000000002E-5</v>
      </c>
      <c r="AP44" s="45">
        <v>3.21E-4</v>
      </c>
      <c r="AQ44" s="45">
        <v>3.21E-4</v>
      </c>
      <c r="AR44" s="45">
        <v>3.21E-4</v>
      </c>
      <c r="AS44" s="45">
        <v>3.21E-4</v>
      </c>
      <c r="AT44" s="45">
        <v>3.21E-4</v>
      </c>
      <c r="AU44" s="45">
        <v>4.2999999999999999E-4</v>
      </c>
      <c r="AV44" s="45">
        <v>4.2999999999999999E-4</v>
      </c>
      <c r="AW44" s="45">
        <v>4.2999999999999999E-4</v>
      </c>
      <c r="AX44" s="45">
        <v>4.2999999999999999E-4</v>
      </c>
      <c r="AY44" s="45">
        <v>4.2999999999999999E-4</v>
      </c>
      <c r="AZ44" s="45">
        <v>5.71E-4</v>
      </c>
      <c r="BA44" s="45">
        <v>5.71E-4</v>
      </c>
      <c r="BB44" s="45">
        <v>5.71E-4</v>
      </c>
      <c r="BC44" s="45">
        <v>5.71E-4</v>
      </c>
      <c r="BD44" s="45">
        <v>5.71E-4</v>
      </c>
      <c r="BE44" s="45">
        <v>6.9999999999999999E-4</v>
      </c>
      <c r="BF44" s="45">
        <v>6.9999999999999999E-4</v>
      </c>
      <c r="BG44" s="45">
        <v>6.9999999999999999E-4</v>
      </c>
      <c r="BH44" s="45">
        <v>6.9999999999999999E-4</v>
      </c>
      <c r="BI44" s="45">
        <v>6.9999999999999999E-4</v>
      </c>
      <c r="BJ44" s="45">
        <v>7.0100000000000002E-4</v>
      </c>
      <c r="BK44" s="45">
        <v>7.0100000000000002E-4</v>
      </c>
      <c r="BL44" s="45">
        <v>7.0100000000000002E-4</v>
      </c>
      <c r="BM44" s="45">
        <v>7.0100000000000002E-4</v>
      </c>
      <c r="BN44" s="45">
        <v>7.0100000000000002E-4</v>
      </c>
      <c r="BO44" s="45">
        <v>7.8600000000000002E-4</v>
      </c>
      <c r="BP44" s="45">
        <v>7.8600000000000002E-4</v>
      </c>
      <c r="BQ44" s="45">
        <v>7.8600000000000002E-4</v>
      </c>
      <c r="BR44" s="45">
        <v>7.8600000000000002E-4</v>
      </c>
      <c r="BS44" s="45">
        <v>7.8600000000000002E-4</v>
      </c>
      <c r="BT44" s="45">
        <v>9.2900000000000003E-4</v>
      </c>
      <c r="BU44" s="45">
        <v>9.2900000000000003E-4</v>
      </c>
      <c r="BV44" s="45">
        <v>9.2900000000000003E-4</v>
      </c>
      <c r="BW44" s="45">
        <v>9.2900000000000003E-4</v>
      </c>
      <c r="BX44" s="45">
        <v>9.2900000000000003E-4</v>
      </c>
      <c r="BY44" s="45">
        <v>1.1360000000000001E-3</v>
      </c>
      <c r="BZ44" s="45">
        <v>1.1360000000000001E-3</v>
      </c>
      <c r="CA44" s="45">
        <v>1.1360000000000001E-3</v>
      </c>
      <c r="CB44" s="45">
        <v>1.1360000000000001E-3</v>
      </c>
      <c r="CC44" s="45">
        <v>1.1360000000000001E-3</v>
      </c>
      <c r="CD44" s="45">
        <v>1.1360000000000001E-3</v>
      </c>
      <c r="CE44" s="45">
        <v>1.1360000000000001E-3</v>
      </c>
      <c r="CF44" s="45">
        <v>1.1360000000000001E-3</v>
      </c>
      <c r="CG44" s="45">
        <v>1.1360000000000001E-3</v>
      </c>
      <c r="CH44" s="45">
        <v>1.1360000000000001E-3</v>
      </c>
      <c r="CI44" s="45">
        <v>1.1360000000000001E-3</v>
      </c>
      <c r="CJ44" s="45">
        <v>1.1360000000000001E-3</v>
      </c>
      <c r="CK44" s="45">
        <v>1.1360000000000001E-3</v>
      </c>
      <c r="CL44" s="45">
        <v>1.1360000000000001E-3</v>
      </c>
      <c r="CM44" s="45">
        <v>1.1360000000000001E-3</v>
      </c>
      <c r="CN44" s="45">
        <v>1.1360000000000001E-3</v>
      </c>
      <c r="CO44" s="45">
        <v>1.1360000000000001E-3</v>
      </c>
      <c r="CP44" s="45">
        <v>1.1360000000000001E-3</v>
      </c>
      <c r="CQ44" s="45">
        <v>1.1360000000000001E-3</v>
      </c>
      <c r="CR44" s="45">
        <v>1.1360000000000001E-3</v>
      </c>
      <c r="CS44" s="45">
        <v>1.1360000000000001E-3</v>
      </c>
      <c r="CT44" s="45">
        <v>1.1360000000000001E-3</v>
      </c>
      <c r="CU44" s="45">
        <v>1.1360000000000001E-3</v>
      </c>
      <c r="CV44" s="45">
        <v>1.1360000000000001E-3</v>
      </c>
      <c r="CW44" s="45">
        <v>1.1360000000000001E-3</v>
      </c>
      <c r="CX44" s="45">
        <v>1.1360000000000001E-3</v>
      </c>
    </row>
    <row r="45" spans="1:102" ht="14.25" customHeight="1" x14ac:dyDescent="0.3">
      <c r="A45" s="45" t="s">
        <v>208</v>
      </c>
      <c r="B45" s="45">
        <v>0</v>
      </c>
      <c r="C45" s="45">
        <v>0</v>
      </c>
      <c r="D45" s="45">
        <v>0</v>
      </c>
      <c r="E45" s="45">
        <v>0</v>
      </c>
      <c r="F45" s="45">
        <v>0</v>
      </c>
      <c r="G45" s="45">
        <v>0</v>
      </c>
      <c r="H45" s="45">
        <v>0</v>
      </c>
      <c r="I45" s="45">
        <v>0</v>
      </c>
      <c r="J45" s="45">
        <v>0</v>
      </c>
      <c r="K45" s="45">
        <v>0</v>
      </c>
      <c r="L45" s="45">
        <v>0</v>
      </c>
      <c r="M45" s="45">
        <v>0</v>
      </c>
      <c r="N45" s="45">
        <v>0</v>
      </c>
      <c r="O45" s="45">
        <v>0</v>
      </c>
      <c r="P45" s="45">
        <v>0</v>
      </c>
      <c r="Q45" s="45">
        <v>7.7000000000000001E-5</v>
      </c>
      <c r="R45" s="45">
        <v>7.7000000000000001E-5</v>
      </c>
      <c r="S45" s="45">
        <v>7.7000000000000001E-5</v>
      </c>
      <c r="T45" s="45">
        <v>7.7000000000000001E-5</v>
      </c>
      <c r="U45" s="45">
        <v>7.7000000000000001E-5</v>
      </c>
      <c r="V45" s="45">
        <v>7.7000000000000001E-5</v>
      </c>
      <c r="W45" s="45">
        <v>7.7000000000000001E-5</v>
      </c>
      <c r="X45" s="45">
        <v>7.7000000000000001E-5</v>
      </c>
      <c r="Y45" s="45">
        <v>7.7000000000000001E-5</v>
      </c>
      <c r="Z45" s="45">
        <v>7.7000000000000001E-5</v>
      </c>
      <c r="AA45" s="45">
        <v>7.7000000000000001E-5</v>
      </c>
      <c r="AB45" s="45">
        <v>7.7000000000000001E-5</v>
      </c>
      <c r="AC45" s="45">
        <v>7.7000000000000001E-5</v>
      </c>
      <c r="AD45" s="45">
        <v>7.7000000000000001E-5</v>
      </c>
      <c r="AE45" s="45">
        <v>7.7000000000000001E-5</v>
      </c>
      <c r="AF45" s="45">
        <v>7.7000000000000001E-5</v>
      </c>
      <c r="AG45" s="45">
        <v>7.7000000000000001E-5</v>
      </c>
      <c r="AH45" s="45">
        <v>7.7000000000000001E-5</v>
      </c>
      <c r="AI45" s="45">
        <v>7.7000000000000001E-5</v>
      </c>
      <c r="AJ45" s="45">
        <v>7.7000000000000001E-5</v>
      </c>
      <c r="AK45" s="45">
        <v>7.7000000000000001E-5</v>
      </c>
      <c r="AL45" s="45">
        <v>7.7000000000000001E-5</v>
      </c>
      <c r="AM45" s="45">
        <v>7.7000000000000001E-5</v>
      </c>
      <c r="AN45" s="45">
        <v>7.7000000000000001E-5</v>
      </c>
      <c r="AO45" s="45">
        <v>7.7000000000000001E-5</v>
      </c>
      <c r="AP45" s="45">
        <v>2.0900000000000001E-4</v>
      </c>
      <c r="AQ45" s="45">
        <v>2.0900000000000001E-4</v>
      </c>
      <c r="AR45" s="45">
        <v>2.0900000000000001E-4</v>
      </c>
      <c r="AS45" s="45">
        <v>2.0900000000000001E-4</v>
      </c>
      <c r="AT45" s="45">
        <v>2.0900000000000001E-4</v>
      </c>
      <c r="AU45" s="45">
        <v>2.43E-4</v>
      </c>
      <c r="AV45" s="45">
        <v>2.43E-4</v>
      </c>
      <c r="AW45" s="45">
        <v>2.43E-4</v>
      </c>
      <c r="AX45" s="45">
        <v>2.43E-4</v>
      </c>
      <c r="AY45" s="45">
        <v>2.43E-4</v>
      </c>
      <c r="AZ45" s="45">
        <v>2.5399999999999999E-4</v>
      </c>
      <c r="BA45" s="45">
        <v>2.5399999999999999E-4</v>
      </c>
      <c r="BB45" s="45">
        <v>2.5399999999999999E-4</v>
      </c>
      <c r="BC45" s="45">
        <v>2.5399999999999999E-4</v>
      </c>
      <c r="BD45" s="45">
        <v>2.5399999999999999E-4</v>
      </c>
      <c r="BE45" s="45">
        <v>2.4000000000000001E-4</v>
      </c>
      <c r="BF45" s="45">
        <v>2.4000000000000001E-4</v>
      </c>
      <c r="BG45" s="45">
        <v>2.4000000000000001E-4</v>
      </c>
      <c r="BH45" s="45">
        <v>2.4000000000000001E-4</v>
      </c>
      <c r="BI45" s="45">
        <v>2.4000000000000001E-4</v>
      </c>
      <c r="BJ45" s="45">
        <v>2.2000000000000001E-4</v>
      </c>
      <c r="BK45" s="45">
        <v>2.2000000000000001E-4</v>
      </c>
      <c r="BL45" s="45">
        <v>2.2000000000000001E-4</v>
      </c>
      <c r="BM45" s="45">
        <v>2.2000000000000001E-4</v>
      </c>
      <c r="BN45" s="45">
        <v>2.2000000000000001E-4</v>
      </c>
      <c r="BO45" s="45">
        <v>1.9599999999999999E-4</v>
      </c>
      <c r="BP45" s="45">
        <v>1.9599999999999999E-4</v>
      </c>
      <c r="BQ45" s="45">
        <v>1.9599999999999999E-4</v>
      </c>
      <c r="BR45" s="45">
        <v>1.9599999999999999E-4</v>
      </c>
      <c r="BS45" s="45">
        <v>1.9599999999999999E-4</v>
      </c>
      <c r="BT45" s="45">
        <v>1.8200000000000001E-4</v>
      </c>
      <c r="BU45" s="45">
        <v>1.8200000000000001E-4</v>
      </c>
      <c r="BV45" s="45">
        <v>1.8200000000000001E-4</v>
      </c>
      <c r="BW45" s="45">
        <v>1.8200000000000001E-4</v>
      </c>
      <c r="BX45" s="45">
        <v>1.8200000000000001E-4</v>
      </c>
      <c r="BY45" s="45">
        <v>1.84E-4</v>
      </c>
      <c r="BZ45" s="45">
        <v>1.84E-4</v>
      </c>
      <c r="CA45" s="45">
        <v>1.84E-4</v>
      </c>
      <c r="CB45" s="45">
        <v>1.84E-4</v>
      </c>
      <c r="CC45" s="45">
        <v>1.84E-4</v>
      </c>
      <c r="CD45" s="45">
        <v>1.84E-4</v>
      </c>
      <c r="CE45" s="45">
        <v>1.84E-4</v>
      </c>
      <c r="CF45" s="45">
        <v>1.84E-4</v>
      </c>
      <c r="CG45" s="45">
        <v>1.84E-4</v>
      </c>
      <c r="CH45" s="45">
        <v>1.84E-4</v>
      </c>
      <c r="CI45" s="45">
        <v>1.84E-4</v>
      </c>
      <c r="CJ45" s="45">
        <v>1.84E-4</v>
      </c>
      <c r="CK45" s="45">
        <v>1.84E-4</v>
      </c>
      <c r="CL45" s="45">
        <v>1.84E-4</v>
      </c>
      <c r="CM45" s="45">
        <v>1.84E-4</v>
      </c>
      <c r="CN45" s="45">
        <v>1.84E-4</v>
      </c>
      <c r="CO45" s="45">
        <v>1.84E-4</v>
      </c>
      <c r="CP45" s="45">
        <v>1.84E-4</v>
      </c>
      <c r="CQ45" s="45">
        <v>1.84E-4</v>
      </c>
      <c r="CR45" s="45">
        <v>1.84E-4</v>
      </c>
      <c r="CS45" s="45">
        <v>1.84E-4</v>
      </c>
      <c r="CT45" s="45">
        <v>1.84E-4</v>
      </c>
      <c r="CU45" s="45">
        <v>1.84E-4</v>
      </c>
      <c r="CV45" s="45">
        <v>1.84E-4</v>
      </c>
      <c r="CW45" s="45">
        <v>1.84E-4</v>
      </c>
      <c r="CX45" s="45">
        <v>1.84E-4</v>
      </c>
    </row>
    <row r="46" spans="1:102" ht="14.25" customHeight="1" x14ac:dyDescent="0.3">
      <c r="A46" s="45" t="s">
        <v>210</v>
      </c>
      <c r="B46" s="45">
        <v>0</v>
      </c>
      <c r="C46" s="45">
        <v>0</v>
      </c>
      <c r="D46" s="45">
        <v>0</v>
      </c>
      <c r="E46" s="45">
        <v>0</v>
      </c>
      <c r="F46" s="45">
        <v>0</v>
      </c>
      <c r="G46" s="45">
        <v>0</v>
      </c>
      <c r="H46" s="45">
        <v>0</v>
      </c>
      <c r="I46" s="45">
        <v>0</v>
      </c>
      <c r="J46" s="45">
        <v>0</v>
      </c>
      <c r="K46" s="45">
        <v>0</v>
      </c>
      <c r="L46" s="45">
        <v>0</v>
      </c>
      <c r="M46" s="45">
        <v>0</v>
      </c>
      <c r="N46" s="45">
        <v>0</v>
      </c>
      <c r="O46" s="45">
        <v>0</v>
      </c>
      <c r="P46" s="45">
        <v>0</v>
      </c>
      <c r="Q46" s="45">
        <v>1.4899999999999999E-4</v>
      </c>
      <c r="R46" s="45">
        <v>1.4899999999999999E-4</v>
      </c>
      <c r="S46" s="45">
        <v>1.4899999999999999E-4</v>
      </c>
      <c r="T46" s="45">
        <v>1.4899999999999999E-4</v>
      </c>
      <c r="U46" s="45">
        <v>1.4899999999999999E-4</v>
      </c>
      <c r="V46" s="45">
        <v>1.4899999999999999E-4</v>
      </c>
      <c r="W46" s="45">
        <v>1.4899999999999999E-4</v>
      </c>
      <c r="X46" s="45">
        <v>1.4899999999999999E-4</v>
      </c>
      <c r="Y46" s="45">
        <v>1.4899999999999999E-4</v>
      </c>
      <c r="Z46" s="45">
        <v>1.4899999999999999E-4</v>
      </c>
      <c r="AA46" s="45">
        <v>1.4899999999999999E-4</v>
      </c>
      <c r="AB46" s="45">
        <v>1.4899999999999999E-4</v>
      </c>
      <c r="AC46" s="45">
        <v>1.4899999999999999E-4</v>
      </c>
      <c r="AD46" s="45">
        <v>1.4899999999999999E-4</v>
      </c>
      <c r="AE46" s="45">
        <v>1.4899999999999999E-4</v>
      </c>
      <c r="AF46" s="45">
        <v>1.4899999999999999E-4</v>
      </c>
      <c r="AG46" s="45">
        <v>1.4899999999999999E-4</v>
      </c>
      <c r="AH46" s="45">
        <v>1.4899999999999999E-4</v>
      </c>
      <c r="AI46" s="45">
        <v>1.4899999999999999E-4</v>
      </c>
      <c r="AJ46" s="45">
        <v>1.4899999999999999E-4</v>
      </c>
      <c r="AK46" s="45">
        <v>1.4899999999999999E-4</v>
      </c>
      <c r="AL46" s="45">
        <v>1.4899999999999999E-4</v>
      </c>
      <c r="AM46" s="45">
        <v>1.4899999999999999E-4</v>
      </c>
      <c r="AN46" s="45">
        <v>1.4899999999999999E-4</v>
      </c>
      <c r="AO46" s="45">
        <v>1.4899999999999999E-4</v>
      </c>
      <c r="AP46" s="45">
        <v>3.5300000000000002E-4</v>
      </c>
      <c r="AQ46" s="45">
        <v>3.5300000000000002E-4</v>
      </c>
      <c r="AR46" s="45">
        <v>3.5300000000000002E-4</v>
      </c>
      <c r="AS46" s="45">
        <v>3.5300000000000002E-4</v>
      </c>
      <c r="AT46" s="45">
        <v>3.5300000000000002E-4</v>
      </c>
      <c r="AU46" s="45">
        <v>3.8400000000000001E-4</v>
      </c>
      <c r="AV46" s="45">
        <v>3.8400000000000001E-4</v>
      </c>
      <c r="AW46" s="45">
        <v>3.8400000000000001E-4</v>
      </c>
      <c r="AX46" s="45">
        <v>3.8400000000000001E-4</v>
      </c>
      <c r="AY46" s="45">
        <v>3.8400000000000001E-4</v>
      </c>
      <c r="AZ46" s="45">
        <v>4.0000000000000002E-4</v>
      </c>
      <c r="BA46" s="45">
        <v>4.0000000000000002E-4</v>
      </c>
      <c r="BB46" s="45">
        <v>4.0000000000000002E-4</v>
      </c>
      <c r="BC46" s="45">
        <v>4.0000000000000002E-4</v>
      </c>
      <c r="BD46" s="45">
        <v>4.0000000000000002E-4</v>
      </c>
      <c r="BE46" s="45">
        <v>3.86E-4</v>
      </c>
      <c r="BF46" s="45">
        <v>3.86E-4</v>
      </c>
      <c r="BG46" s="45">
        <v>3.86E-4</v>
      </c>
      <c r="BH46" s="45">
        <v>3.86E-4</v>
      </c>
      <c r="BI46" s="45">
        <v>3.86E-4</v>
      </c>
      <c r="BJ46" s="45">
        <v>3.6299999999999999E-4</v>
      </c>
      <c r="BK46" s="45">
        <v>3.6299999999999999E-4</v>
      </c>
      <c r="BL46" s="45">
        <v>3.6299999999999999E-4</v>
      </c>
      <c r="BM46" s="45">
        <v>3.6299999999999999E-4</v>
      </c>
      <c r="BN46" s="45">
        <v>3.6299999999999999E-4</v>
      </c>
      <c r="BO46" s="45">
        <v>3.3700000000000001E-4</v>
      </c>
      <c r="BP46" s="45">
        <v>3.3700000000000001E-4</v>
      </c>
      <c r="BQ46" s="45">
        <v>3.3700000000000001E-4</v>
      </c>
      <c r="BR46" s="45">
        <v>3.3700000000000001E-4</v>
      </c>
      <c r="BS46" s="45">
        <v>3.3700000000000001E-4</v>
      </c>
      <c r="BT46" s="45">
        <v>3.1E-4</v>
      </c>
      <c r="BU46" s="45">
        <v>3.1E-4</v>
      </c>
      <c r="BV46" s="45">
        <v>3.1E-4</v>
      </c>
      <c r="BW46" s="45">
        <v>3.1E-4</v>
      </c>
      <c r="BX46" s="45">
        <v>3.1E-4</v>
      </c>
      <c r="BY46" s="45">
        <v>2.8499999999999999E-4</v>
      </c>
      <c r="BZ46" s="45">
        <v>2.8499999999999999E-4</v>
      </c>
      <c r="CA46" s="45">
        <v>2.8499999999999999E-4</v>
      </c>
      <c r="CB46" s="45">
        <v>2.8499999999999999E-4</v>
      </c>
      <c r="CC46" s="45">
        <v>2.8499999999999999E-4</v>
      </c>
      <c r="CD46" s="45">
        <v>2.8499999999999999E-4</v>
      </c>
      <c r="CE46" s="45">
        <v>2.8499999999999999E-4</v>
      </c>
      <c r="CF46" s="45">
        <v>2.8499999999999999E-4</v>
      </c>
      <c r="CG46" s="45">
        <v>2.8499999999999999E-4</v>
      </c>
      <c r="CH46" s="45">
        <v>2.8499999999999999E-4</v>
      </c>
      <c r="CI46" s="45">
        <v>2.8499999999999999E-4</v>
      </c>
      <c r="CJ46" s="45">
        <v>2.8499999999999999E-4</v>
      </c>
      <c r="CK46" s="45">
        <v>2.8499999999999999E-4</v>
      </c>
      <c r="CL46" s="45">
        <v>2.8499999999999999E-4</v>
      </c>
      <c r="CM46" s="45">
        <v>2.8499999999999999E-4</v>
      </c>
      <c r="CN46" s="45">
        <v>2.8499999999999999E-4</v>
      </c>
      <c r="CO46" s="45">
        <v>2.8499999999999999E-4</v>
      </c>
      <c r="CP46" s="45">
        <v>2.8499999999999999E-4</v>
      </c>
      <c r="CQ46" s="45">
        <v>2.8499999999999999E-4</v>
      </c>
      <c r="CR46" s="45">
        <v>2.8499999999999999E-4</v>
      </c>
      <c r="CS46" s="45">
        <v>2.8499999999999999E-4</v>
      </c>
      <c r="CT46" s="45">
        <v>2.8499999999999999E-4</v>
      </c>
      <c r="CU46" s="45">
        <v>2.8499999999999999E-4</v>
      </c>
      <c r="CV46" s="45">
        <v>2.8499999999999999E-4</v>
      </c>
      <c r="CW46" s="45">
        <v>2.8499999999999999E-4</v>
      </c>
      <c r="CX46" s="45">
        <v>2.8499999999999999E-4</v>
      </c>
    </row>
    <row r="47" spans="1:102" ht="14.25" customHeight="1" x14ac:dyDescent="0.3">
      <c r="A47" s="45" t="s">
        <v>212</v>
      </c>
      <c r="B47" s="45">
        <v>0</v>
      </c>
      <c r="C47" s="45">
        <v>0</v>
      </c>
      <c r="D47" s="45">
        <v>0</v>
      </c>
      <c r="E47" s="45">
        <v>0</v>
      </c>
      <c r="F47" s="45">
        <v>0</v>
      </c>
      <c r="G47" s="45">
        <v>0</v>
      </c>
      <c r="H47" s="45">
        <v>0</v>
      </c>
      <c r="I47" s="45">
        <v>0</v>
      </c>
      <c r="J47" s="45">
        <v>0</v>
      </c>
      <c r="K47" s="45">
        <v>0</v>
      </c>
      <c r="L47" s="45">
        <v>0</v>
      </c>
      <c r="M47" s="45">
        <v>0</v>
      </c>
      <c r="N47" s="45">
        <v>0</v>
      </c>
      <c r="O47" s="45">
        <v>0</v>
      </c>
      <c r="P47" s="45">
        <v>0</v>
      </c>
      <c r="Q47" s="45">
        <v>2.3E-5</v>
      </c>
      <c r="R47" s="45">
        <v>2.3E-5</v>
      </c>
      <c r="S47" s="45">
        <v>2.3E-5</v>
      </c>
      <c r="T47" s="45">
        <v>2.3E-5</v>
      </c>
      <c r="U47" s="45">
        <v>2.3E-5</v>
      </c>
      <c r="V47" s="45">
        <v>2.3E-5</v>
      </c>
      <c r="W47" s="45">
        <v>2.3E-5</v>
      </c>
      <c r="X47" s="45">
        <v>2.3E-5</v>
      </c>
      <c r="Y47" s="45">
        <v>2.3E-5</v>
      </c>
      <c r="Z47" s="45">
        <v>2.3E-5</v>
      </c>
      <c r="AA47" s="45">
        <v>2.3E-5</v>
      </c>
      <c r="AB47" s="45">
        <v>2.3E-5</v>
      </c>
      <c r="AC47" s="45">
        <v>2.3E-5</v>
      </c>
      <c r="AD47" s="45">
        <v>2.3E-5</v>
      </c>
      <c r="AE47" s="45">
        <v>2.3E-5</v>
      </c>
      <c r="AF47" s="45">
        <v>2.3E-5</v>
      </c>
      <c r="AG47" s="45">
        <v>2.3E-5</v>
      </c>
      <c r="AH47" s="45">
        <v>2.3E-5</v>
      </c>
      <c r="AI47" s="45">
        <v>2.3E-5</v>
      </c>
      <c r="AJ47" s="45">
        <v>2.3E-5</v>
      </c>
      <c r="AK47" s="45">
        <v>2.3E-5</v>
      </c>
      <c r="AL47" s="45">
        <v>2.3E-5</v>
      </c>
      <c r="AM47" s="45">
        <v>2.3E-5</v>
      </c>
      <c r="AN47" s="45">
        <v>2.3E-5</v>
      </c>
      <c r="AO47" s="45">
        <v>2.3E-5</v>
      </c>
      <c r="AP47" s="45">
        <v>1.34E-4</v>
      </c>
      <c r="AQ47" s="45">
        <v>1.34E-4</v>
      </c>
      <c r="AR47" s="45">
        <v>1.34E-4</v>
      </c>
      <c r="AS47" s="45">
        <v>1.34E-4</v>
      </c>
      <c r="AT47" s="45">
        <v>1.34E-4</v>
      </c>
      <c r="AU47" s="45">
        <v>1.12E-4</v>
      </c>
      <c r="AV47" s="45">
        <v>1.12E-4</v>
      </c>
      <c r="AW47" s="45">
        <v>1.12E-4</v>
      </c>
      <c r="AX47" s="45">
        <v>1.12E-4</v>
      </c>
      <c r="AY47" s="45">
        <v>1.12E-4</v>
      </c>
      <c r="AZ47" s="45">
        <v>8.5000000000000006E-5</v>
      </c>
      <c r="BA47" s="45">
        <v>8.5000000000000006E-5</v>
      </c>
      <c r="BB47" s="45">
        <v>8.5000000000000006E-5</v>
      </c>
      <c r="BC47" s="45">
        <v>8.5000000000000006E-5</v>
      </c>
      <c r="BD47" s="45">
        <v>8.5000000000000006E-5</v>
      </c>
      <c r="BE47" s="45">
        <v>6.2000000000000003E-5</v>
      </c>
      <c r="BF47" s="45">
        <v>6.2000000000000003E-5</v>
      </c>
      <c r="BG47" s="45">
        <v>6.2000000000000003E-5</v>
      </c>
      <c r="BH47" s="45">
        <v>6.2000000000000003E-5</v>
      </c>
      <c r="BI47" s="45">
        <v>6.2000000000000003E-5</v>
      </c>
      <c r="BJ47" s="45">
        <v>7.1000000000000005E-5</v>
      </c>
      <c r="BK47" s="45">
        <v>7.1000000000000005E-5</v>
      </c>
      <c r="BL47" s="45">
        <v>7.1000000000000005E-5</v>
      </c>
      <c r="BM47" s="45">
        <v>7.1000000000000005E-5</v>
      </c>
      <c r="BN47" s="45">
        <v>7.1000000000000005E-5</v>
      </c>
      <c r="BO47" s="45">
        <v>4.1999999999999998E-5</v>
      </c>
      <c r="BP47" s="45">
        <v>4.1999999999999998E-5</v>
      </c>
      <c r="BQ47" s="45">
        <v>4.1999999999999998E-5</v>
      </c>
      <c r="BR47" s="45">
        <v>4.1999999999999998E-5</v>
      </c>
      <c r="BS47" s="45">
        <v>4.1999999999999998E-5</v>
      </c>
      <c r="BT47" s="45">
        <v>1.08E-4</v>
      </c>
      <c r="BU47" s="45">
        <v>1.08E-4</v>
      </c>
      <c r="BV47" s="45">
        <v>1.08E-4</v>
      </c>
      <c r="BW47" s="45">
        <v>1.08E-4</v>
      </c>
      <c r="BX47" s="45">
        <v>1.08E-4</v>
      </c>
      <c r="BY47" s="45">
        <v>2.1699999999999999E-4</v>
      </c>
      <c r="BZ47" s="45">
        <v>2.1699999999999999E-4</v>
      </c>
      <c r="CA47" s="45">
        <v>2.1699999999999999E-4</v>
      </c>
      <c r="CB47" s="45">
        <v>2.1699999999999999E-4</v>
      </c>
      <c r="CC47" s="45">
        <v>2.1699999999999999E-4</v>
      </c>
      <c r="CD47" s="45">
        <v>2.1699999999999999E-4</v>
      </c>
      <c r="CE47" s="45">
        <v>2.1699999999999999E-4</v>
      </c>
      <c r="CF47" s="45">
        <v>2.1699999999999999E-4</v>
      </c>
      <c r="CG47" s="45">
        <v>2.1699999999999999E-4</v>
      </c>
      <c r="CH47" s="45">
        <v>2.1699999999999999E-4</v>
      </c>
      <c r="CI47" s="45">
        <v>2.1699999999999999E-4</v>
      </c>
      <c r="CJ47" s="45">
        <v>2.1699999999999999E-4</v>
      </c>
      <c r="CK47" s="45">
        <v>2.1699999999999999E-4</v>
      </c>
      <c r="CL47" s="45">
        <v>2.1699999999999999E-4</v>
      </c>
      <c r="CM47" s="45">
        <v>2.1699999999999999E-4</v>
      </c>
      <c r="CN47" s="45">
        <v>2.1699999999999999E-4</v>
      </c>
      <c r="CO47" s="45">
        <v>2.1699999999999999E-4</v>
      </c>
      <c r="CP47" s="45">
        <v>2.1699999999999999E-4</v>
      </c>
      <c r="CQ47" s="45">
        <v>2.1699999999999999E-4</v>
      </c>
      <c r="CR47" s="45">
        <v>2.1699999999999999E-4</v>
      </c>
      <c r="CS47" s="45">
        <v>2.1699999999999999E-4</v>
      </c>
      <c r="CT47" s="45">
        <v>2.1699999999999999E-4</v>
      </c>
      <c r="CU47" s="45">
        <v>2.1699999999999999E-4</v>
      </c>
      <c r="CV47" s="45">
        <v>2.1699999999999999E-4</v>
      </c>
      <c r="CW47" s="45">
        <v>2.1699999999999999E-4</v>
      </c>
      <c r="CX47" s="45">
        <v>2.1699999999999999E-4</v>
      </c>
    </row>
    <row r="48" spans="1:102" ht="14.25" customHeight="1" x14ac:dyDescent="0.3">
      <c r="A48" s="45" t="s">
        <v>214</v>
      </c>
      <c r="B48" s="45">
        <v>0</v>
      </c>
      <c r="C48" s="45">
        <v>0</v>
      </c>
      <c r="D48" s="45">
        <v>0</v>
      </c>
      <c r="E48" s="45">
        <v>0</v>
      </c>
      <c r="F48" s="45">
        <v>0</v>
      </c>
      <c r="G48" s="45">
        <v>0</v>
      </c>
      <c r="H48" s="45">
        <v>0</v>
      </c>
      <c r="I48" s="45">
        <v>0</v>
      </c>
      <c r="J48" s="45">
        <v>0</v>
      </c>
      <c r="K48" s="45">
        <v>0</v>
      </c>
      <c r="L48" s="45">
        <v>0</v>
      </c>
      <c r="M48" s="45">
        <v>0</v>
      </c>
      <c r="N48" s="45">
        <v>0</v>
      </c>
      <c r="O48" s="45">
        <v>0</v>
      </c>
      <c r="P48" s="45">
        <v>0</v>
      </c>
      <c r="Q48" s="45">
        <v>1.44E-4</v>
      </c>
      <c r="R48" s="45">
        <v>1.44E-4</v>
      </c>
      <c r="S48" s="45">
        <v>1.44E-4</v>
      </c>
      <c r="T48" s="45">
        <v>1.44E-4</v>
      </c>
      <c r="U48" s="45">
        <v>1.44E-4</v>
      </c>
      <c r="V48" s="45">
        <v>1.44E-4</v>
      </c>
      <c r="W48" s="45">
        <v>1.44E-4</v>
      </c>
      <c r="X48" s="45">
        <v>1.44E-4</v>
      </c>
      <c r="Y48" s="45">
        <v>1.44E-4</v>
      </c>
      <c r="Z48" s="45">
        <v>1.44E-4</v>
      </c>
      <c r="AA48" s="45">
        <v>1.44E-4</v>
      </c>
      <c r="AB48" s="45">
        <v>1.44E-4</v>
      </c>
      <c r="AC48" s="45">
        <v>1.44E-4</v>
      </c>
      <c r="AD48" s="45">
        <v>1.44E-4</v>
      </c>
      <c r="AE48" s="45">
        <v>1.44E-4</v>
      </c>
      <c r="AF48" s="45">
        <v>1.44E-4</v>
      </c>
      <c r="AG48" s="45">
        <v>1.44E-4</v>
      </c>
      <c r="AH48" s="45">
        <v>1.44E-4</v>
      </c>
      <c r="AI48" s="45">
        <v>1.44E-4</v>
      </c>
      <c r="AJ48" s="45">
        <v>1.44E-4</v>
      </c>
      <c r="AK48" s="45">
        <v>1.44E-4</v>
      </c>
      <c r="AL48" s="45">
        <v>1.44E-4</v>
      </c>
      <c r="AM48" s="45">
        <v>1.44E-4</v>
      </c>
      <c r="AN48" s="45">
        <v>1.44E-4</v>
      </c>
      <c r="AO48" s="45">
        <v>1.44E-4</v>
      </c>
      <c r="AP48" s="45">
        <v>2.9300000000000002E-4</v>
      </c>
      <c r="AQ48" s="45">
        <v>2.9300000000000002E-4</v>
      </c>
      <c r="AR48" s="45">
        <v>2.9300000000000002E-4</v>
      </c>
      <c r="AS48" s="45">
        <v>2.9300000000000002E-4</v>
      </c>
      <c r="AT48" s="45">
        <v>2.9300000000000002E-4</v>
      </c>
      <c r="AU48" s="45">
        <v>2.9100000000000003E-4</v>
      </c>
      <c r="AV48" s="45">
        <v>2.9100000000000003E-4</v>
      </c>
      <c r="AW48" s="45">
        <v>2.9100000000000003E-4</v>
      </c>
      <c r="AX48" s="45">
        <v>2.9100000000000003E-4</v>
      </c>
      <c r="AY48" s="45">
        <v>2.9100000000000003E-4</v>
      </c>
      <c r="AZ48" s="45">
        <v>2.7500000000000002E-4</v>
      </c>
      <c r="BA48" s="45">
        <v>2.7500000000000002E-4</v>
      </c>
      <c r="BB48" s="45">
        <v>2.7500000000000002E-4</v>
      </c>
      <c r="BC48" s="45">
        <v>2.7500000000000002E-4</v>
      </c>
      <c r="BD48" s="45">
        <v>2.7500000000000002E-4</v>
      </c>
      <c r="BE48" s="45">
        <v>2.7300000000000002E-4</v>
      </c>
      <c r="BF48" s="45">
        <v>2.7300000000000002E-4</v>
      </c>
      <c r="BG48" s="45">
        <v>2.7300000000000002E-4</v>
      </c>
      <c r="BH48" s="45">
        <v>2.7300000000000002E-4</v>
      </c>
      <c r="BI48" s="45">
        <v>2.7300000000000002E-4</v>
      </c>
      <c r="BJ48" s="45">
        <v>2.6899999999999998E-4</v>
      </c>
      <c r="BK48" s="45">
        <v>2.6899999999999998E-4</v>
      </c>
      <c r="BL48" s="45">
        <v>2.6899999999999998E-4</v>
      </c>
      <c r="BM48" s="45">
        <v>2.6899999999999998E-4</v>
      </c>
      <c r="BN48" s="45">
        <v>2.6899999999999998E-4</v>
      </c>
      <c r="BO48" s="45">
        <v>2.63E-4</v>
      </c>
      <c r="BP48" s="45">
        <v>2.63E-4</v>
      </c>
      <c r="BQ48" s="45">
        <v>2.63E-4</v>
      </c>
      <c r="BR48" s="45">
        <v>2.63E-4</v>
      </c>
      <c r="BS48" s="45">
        <v>2.63E-4</v>
      </c>
      <c r="BT48" s="45">
        <v>2.5799999999999998E-4</v>
      </c>
      <c r="BU48" s="45">
        <v>2.5799999999999998E-4</v>
      </c>
      <c r="BV48" s="45">
        <v>2.5799999999999998E-4</v>
      </c>
      <c r="BW48" s="45">
        <v>2.5799999999999998E-4</v>
      </c>
      <c r="BX48" s="45">
        <v>2.5799999999999998E-4</v>
      </c>
      <c r="BY48" s="45">
        <v>2.33E-4</v>
      </c>
      <c r="BZ48" s="45">
        <v>2.33E-4</v>
      </c>
      <c r="CA48" s="45">
        <v>2.33E-4</v>
      </c>
      <c r="CB48" s="45">
        <v>2.33E-4</v>
      </c>
      <c r="CC48" s="45">
        <v>2.33E-4</v>
      </c>
      <c r="CD48" s="45">
        <v>2.33E-4</v>
      </c>
      <c r="CE48" s="45">
        <v>2.33E-4</v>
      </c>
      <c r="CF48" s="45">
        <v>2.33E-4</v>
      </c>
      <c r="CG48" s="45">
        <v>2.33E-4</v>
      </c>
      <c r="CH48" s="45">
        <v>2.33E-4</v>
      </c>
      <c r="CI48" s="45">
        <v>2.33E-4</v>
      </c>
      <c r="CJ48" s="45">
        <v>2.33E-4</v>
      </c>
      <c r="CK48" s="45">
        <v>2.33E-4</v>
      </c>
      <c r="CL48" s="45">
        <v>2.33E-4</v>
      </c>
      <c r="CM48" s="45">
        <v>2.33E-4</v>
      </c>
      <c r="CN48" s="45">
        <v>2.33E-4</v>
      </c>
      <c r="CO48" s="45">
        <v>2.33E-4</v>
      </c>
      <c r="CP48" s="45">
        <v>2.33E-4</v>
      </c>
      <c r="CQ48" s="45">
        <v>2.33E-4</v>
      </c>
      <c r="CR48" s="45">
        <v>2.33E-4</v>
      </c>
      <c r="CS48" s="45">
        <v>2.33E-4</v>
      </c>
      <c r="CT48" s="45">
        <v>2.33E-4</v>
      </c>
      <c r="CU48" s="45">
        <v>2.33E-4</v>
      </c>
      <c r="CV48" s="45">
        <v>2.33E-4</v>
      </c>
      <c r="CW48" s="45">
        <v>2.33E-4</v>
      </c>
      <c r="CX48" s="45">
        <v>2.33E-4</v>
      </c>
    </row>
    <row r="49" spans="1:102" ht="14.25" customHeight="1" x14ac:dyDescent="0.3">
      <c r="A49" s="45" t="s">
        <v>216</v>
      </c>
      <c r="B49" s="45">
        <v>0</v>
      </c>
      <c r="C49" s="45">
        <v>0</v>
      </c>
      <c r="D49" s="45">
        <v>0</v>
      </c>
      <c r="E49" s="45">
        <v>0</v>
      </c>
      <c r="F49" s="45">
        <v>0</v>
      </c>
      <c r="G49" s="45">
        <v>0</v>
      </c>
      <c r="H49" s="45">
        <v>0</v>
      </c>
      <c r="I49" s="45">
        <v>0</v>
      </c>
      <c r="J49" s="45">
        <v>0</v>
      </c>
      <c r="K49" s="45">
        <v>0</v>
      </c>
      <c r="L49" s="45">
        <v>0</v>
      </c>
      <c r="M49" s="45">
        <v>0</v>
      </c>
      <c r="N49" s="45">
        <v>0</v>
      </c>
      <c r="O49" s="45">
        <v>0</v>
      </c>
      <c r="P49" s="45">
        <v>0</v>
      </c>
      <c r="Q49" s="45">
        <v>1.37E-4</v>
      </c>
      <c r="R49" s="45">
        <v>1.37E-4</v>
      </c>
      <c r="S49" s="45">
        <v>1.37E-4</v>
      </c>
      <c r="T49" s="45">
        <v>1.37E-4</v>
      </c>
      <c r="U49" s="45">
        <v>1.37E-4</v>
      </c>
      <c r="V49" s="45">
        <v>1.37E-4</v>
      </c>
      <c r="W49" s="45">
        <v>1.37E-4</v>
      </c>
      <c r="X49" s="45">
        <v>1.37E-4</v>
      </c>
      <c r="Y49" s="45">
        <v>1.37E-4</v>
      </c>
      <c r="Z49" s="45">
        <v>1.37E-4</v>
      </c>
      <c r="AA49" s="45">
        <v>1.37E-4</v>
      </c>
      <c r="AB49" s="45">
        <v>1.37E-4</v>
      </c>
      <c r="AC49" s="45">
        <v>1.37E-4</v>
      </c>
      <c r="AD49" s="45">
        <v>1.37E-4</v>
      </c>
      <c r="AE49" s="45">
        <v>1.37E-4</v>
      </c>
      <c r="AF49" s="45">
        <v>1.37E-4</v>
      </c>
      <c r="AG49" s="45">
        <v>1.37E-4</v>
      </c>
      <c r="AH49" s="45">
        <v>1.37E-4</v>
      </c>
      <c r="AI49" s="45">
        <v>1.37E-4</v>
      </c>
      <c r="AJ49" s="45">
        <v>1.37E-4</v>
      </c>
      <c r="AK49" s="45">
        <v>1.37E-4</v>
      </c>
      <c r="AL49" s="45">
        <v>1.37E-4</v>
      </c>
      <c r="AM49" s="45">
        <v>1.37E-4</v>
      </c>
      <c r="AN49" s="45">
        <v>1.37E-4</v>
      </c>
      <c r="AO49" s="45">
        <v>1.37E-4</v>
      </c>
      <c r="AP49" s="45">
        <v>2.2800000000000001E-4</v>
      </c>
      <c r="AQ49" s="45">
        <v>2.2800000000000001E-4</v>
      </c>
      <c r="AR49" s="45">
        <v>2.2800000000000001E-4</v>
      </c>
      <c r="AS49" s="45">
        <v>2.2800000000000001E-4</v>
      </c>
      <c r="AT49" s="45">
        <v>2.2800000000000001E-4</v>
      </c>
      <c r="AU49" s="45">
        <v>1.92E-4</v>
      </c>
      <c r="AV49" s="45">
        <v>1.92E-4</v>
      </c>
      <c r="AW49" s="45">
        <v>1.92E-4</v>
      </c>
      <c r="AX49" s="45">
        <v>1.92E-4</v>
      </c>
      <c r="AY49" s="45">
        <v>1.92E-4</v>
      </c>
      <c r="AZ49" s="45">
        <v>1.55E-4</v>
      </c>
      <c r="BA49" s="45">
        <v>1.55E-4</v>
      </c>
      <c r="BB49" s="45">
        <v>1.55E-4</v>
      </c>
      <c r="BC49" s="45">
        <v>1.55E-4</v>
      </c>
      <c r="BD49" s="45">
        <v>1.55E-4</v>
      </c>
      <c r="BE49" s="45">
        <v>1.45E-4</v>
      </c>
      <c r="BF49" s="45">
        <v>1.45E-4</v>
      </c>
      <c r="BG49" s="45">
        <v>1.45E-4</v>
      </c>
      <c r="BH49" s="45">
        <v>1.45E-4</v>
      </c>
      <c r="BI49" s="45">
        <v>1.45E-4</v>
      </c>
      <c r="BJ49" s="45">
        <v>1.36E-4</v>
      </c>
      <c r="BK49" s="45">
        <v>1.36E-4</v>
      </c>
      <c r="BL49" s="45">
        <v>1.36E-4</v>
      </c>
      <c r="BM49" s="45">
        <v>1.36E-4</v>
      </c>
      <c r="BN49" s="45">
        <v>1.36E-4</v>
      </c>
      <c r="BO49" s="45">
        <v>1.4200000000000001E-4</v>
      </c>
      <c r="BP49" s="45">
        <v>1.4200000000000001E-4</v>
      </c>
      <c r="BQ49" s="45">
        <v>1.4200000000000001E-4</v>
      </c>
      <c r="BR49" s="45">
        <v>1.4200000000000001E-4</v>
      </c>
      <c r="BS49" s="45">
        <v>1.4200000000000001E-4</v>
      </c>
      <c r="BT49" s="45">
        <v>1.5200000000000001E-4</v>
      </c>
      <c r="BU49" s="45">
        <v>1.5200000000000001E-4</v>
      </c>
      <c r="BV49" s="45">
        <v>1.5200000000000001E-4</v>
      </c>
      <c r="BW49" s="45">
        <v>1.5200000000000001E-4</v>
      </c>
      <c r="BX49" s="45">
        <v>1.5200000000000001E-4</v>
      </c>
      <c r="BY49" s="45">
        <v>1.63E-4</v>
      </c>
      <c r="BZ49" s="45">
        <v>1.63E-4</v>
      </c>
      <c r="CA49" s="45">
        <v>1.63E-4</v>
      </c>
      <c r="CB49" s="45">
        <v>1.63E-4</v>
      </c>
      <c r="CC49" s="45">
        <v>1.63E-4</v>
      </c>
      <c r="CD49" s="45">
        <v>1.63E-4</v>
      </c>
      <c r="CE49" s="45">
        <v>1.63E-4</v>
      </c>
      <c r="CF49" s="45">
        <v>1.63E-4</v>
      </c>
      <c r="CG49" s="45">
        <v>1.63E-4</v>
      </c>
      <c r="CH49" s="45">
        <v>1.63E-4</v>
      </c>
      <c r="CI49" s="45">
        <v>1.63E-4</v>
      </c>
      <c r="CJ49" s="45">
        <v>1.63E-4</v>
      </c>
      <c r="CK49" s="45">
        <v>1.63E-4</v>
      </c>
      <c r="CL49" s="45">
        <v>1.63E-4</v>
      </c>
      <c r="CM49" s="45">
        <v>1.63E-4</v>
      </c>
      <c r="CN49" s="45">
        <v>1.63E-4</v>
      </c>
      <c r="CO49" s="45">
        <v>1.63E-4</v>
      </c>
      <c r="CP49" s="45">
        <v>1.63E-4</v>
      </c>
      <c r="CQ49" s="45">
        <v>1.63E-4</v>
      </c>
      <c r="CR49" s="45">
        <v>1.63E-4</v>
      </c>
      <c r="CS49" s="45">
        <v>1.63E-4</v>
      </c>
      <c r="CT49" s="45">
        <v>1.63E-4</v>
      </c>
      <c r="CU49" s="45">
        <v>1.63E-4</v>
      </c>
      <c r="CV49" s="45">
        <v>1.63E-4</v>
      </c>
      <c r="CW49" s="45">
        <v>1.63E-4</v>
      </c>
      <c r="CX49" s="45">
        <v>1.63E-4</v>
      </c>
    </row>
    <row r="50" spans="1:102" ht="14.25" customHeight="1" x14ac:dyDescent="0.3">
      <c r="A50" s="45" t="s">
        <v>218</v>
      </c>
      <c r="B50" s="45">
        <v>0</v>
      </c>
      <c r="C50" s="45">
        <v>0</v>
      </c>
      <c r="D50" s="45">
        <v>0</v>
      </c>
      <c r="E50" s="45">
        <v>0</v>
      </c>
      <c r="F50" s="45">
        <v>0</v>
      </c>
      <c r="G50" s="45">
        <v>0</v>
      </c>
      <c r="H50" s="45">
        <v>0</v>
      </c>
      <c r="I50" s="45">
        <v>0</v>
      </c>
      <c r="J50" s="45">
        <v>0</v>
      </c>
      <c r="K50" s="45">
        <v>0</v>
      </c>
      <c r="L50" s="45">
        <v>0</v>
      </c>
      <c r="M50" s="45">
        <v>0</v>
      </c>
      <c r="N50" s="45">
        <v>0</v>
      </c>
      <c r="O50" s="45">
        <v>0</v>
      </c>
      <c r="P50" s="45">
        <v>0</v>
      </c>
      <c r="Q50" s="45">
        <v>3.4999999999999997E-5</v>
      </c>
      <c r="R50" s="45">
        <v>3.4999999999999997E-5</v>
      </c>
      <c r="S50" s="45">
        <v>3.4999999999999997E-5</v>
      </c>
      <c r="T50" s="45">
        <v>3.4999999999999997E-5</v>
      </c>
      <c r="U50" s="45">
        <v>3.4999999999999997E-5</v>
      </c>
      <c r="V50" s="45">
        <v>3.4999999999999997E-5</v>
      </c>
      <c r="W50" s="45">
        <v>3.4999999999999997E-5</v>
      </c>
      <c r="X50" s="45">
        <v>3.4999999999999997E-5</v>
      </c>
      <c r="Y50" s="45">
        <v>3.4999999999999997E-5</v>
      </c>
      <c r="Z50" s="45">
        <v>3.4999999999999997E-5</v>
      </c>
      <c r="AA50" s="45">
        <v>3.4999999999999997E-5</v>
      </c>
      <c r="AB50" s="45">
        <v>3.4999999999999997E-5</v>
      </c>
      <c r="AC50" s="45">
        <v>3.4999999999999997E-5</v>
      </c>
      <c r="AD50" s="45">
        <v>3.4999999999999997E-5</v>
      </c>
      <c r="AE50" s="45">
        <v>3.4999999999999997E-5</v>
      </c>
      <c r="AF50" s="45">
        <v>3.4999999999999997E-5</v>
      </c>
      <c r="AG50" s="45">
        <v>3.4999999999999997E-5</v>
      </c>
      <c r="AH50" s="45">
        <v>3.4999999999999997E-5</v>
      </c>
      <c r="AI50" s="45">
        <v>3.4999999999999997E-5</v>
      </c>
      <c r="AJ50" s="45">
        <v>3.4999999999999997E-5</v>
      </c>
      <c r="AK50" s="45">
        <v>3.4999999999999997E-5</v>
      </c>
      <c r="AL50" s="45">
        <v>3.4999999999999997E-5</v>
      </c>
      <c r="AM50" s="45">
        <v>3.4999999999999997E-5</v>
      </c>
      <c r="AN50" s="45">
        <v>3.4999999999999997E-5</v>
      </c>
      <c r="AO50" s="45">
        <v>3.4999999999999997E-5</v>
      </c>
      <c r="AP50" s="45">
        <v>2.1000000000000001E-4</v>
      </c>
      <c r="AQ50" s="45">
        <v>2.1000000000000001E-4</v>
      </c>
      <c r="AR50" s="45">
        <v>2.1000000000000001E-4</v>
      </c>
      <c r="AS50" s="45">
        <v>2.1000000000000001E-4</v>
      </c>
      <c r="AT50" s="45">
        <v>2.1000000000000001E-4</v>
      </c>
      <c r="AU50" s="45">
        <v>4.0200000000000001E-4</v>
      </c>
      <c r="AV50" s="45">
        <v>4.0200000000000001E-4</v>
      </c>
      <c r="AW50" s="45">
        <v>4.0200000000000001E-4</v>
      </c>
      <c r="AX50" s="45">
        <v>4.0200000000000001E-4</v>
      </c>
      <c r="AY50" s="45">
        <v>4.0200000000000001E-4</v>
      </c>
      <c r="AZ50" s="45">
        <v>5.5500000000000005E-4</v>
      </c>
      <c r="BA50" s="45">
        <v>5.5500000000000005E-4</v>
      </c>
      <c r="BB50" s="45">
        <v>5.5500000000000005E-4</v>
      </c>
      <c r="BC50" s="45">
        <v>5.5500000000000005E-4</v>
      </c>
      <c r="BD50" s="45">
        <v>5.5500000000000005E-4</v>
      </c>
      <c r="BE50" s="45">
        <v>6.2600000000000004E-4</v>
      </c>
      <c r="BF50" s="45">
        <v>6.2600000000000004E-4</v>
      </c>
      <c r="BG50" s="45">
        <v>6.2600000000000004E-4</v>
      </c>
      <c r="BH50" s="45">
        <v>6.2600000000000004E-4</v>
      </c>
      <c r="BI50" s="45">
        <v>6.2600000000000004E-4</v>
      </c>
      <c r="BJ50" s="45">
        <v>6.8400000000000004E-4</v>
      </c>
      <c r="BK50" s="45">
        <v>6.8400000000000004E-4</v>
      </c>
      <c r="BL50" s="45">
        <v>6.8400000000000004E-4</v>
      </c>
      <c r="BM50" s="45">
        <v>6.8400000000000004E-4</v>
      </c>
      <c r="BN50" s="45">
        <v>6.8400000000000004E-4</v>
      </c>
      <c r="BO50" s="45">
        <v>6.4800000000000003E-4</v>
      </c>
      <c r="BP50" s="45">
        <v>6.4800000000000003E-4</v>
      </c>
      <c r="BQ50" s="45">
        <v>6.4800000000000003E-4</v>
      </c>
      <c r="BR50" s="45">
        <v>6.4800000000000003E-4</v>
      </c>
      <c r="BS50" s="45">
        <v>6.4800000000000003E-4</v>
      </c>
      <c r="BT50" s="45">
        <v>5.9199999999999997E-4</v>
      </c>
      <c r="BU50" s="45">
        <v>5.9199999999999997E-4</v>
      </c>
      <c r="BV50" s="45">
        <v>5.9199999999999997E-4</v>
      </c>
      <c r="BW50" s="45">
        <v>5.9199999999999997E-4</v>
      </c>
      <c r="BX50" s="45">
        <v>5.9199999999999997E-4</v>
      </c>
      <c r="BY50" s="45">
        <v>6.1200000000000002E-4</v>
      </c>
      <c r="BZ50" s="45">
        <v>6.1200000000000002E-4</v>
      </c>
      <c r="CA50" s="45">
        <v>6.1200000000000002E-4</v>
      </c>
      <c r="CB50" s="45">
        <v>6.1200000000000002E-4</v>
      </c>
      <c r="CC50" s="45">
        <v>6.1200000000000002E-4</v>
      </c>
      <c r="CD50" s="45">
        <v>6.1200000000000002E-4</v>
      </c>
      <c r="CE50" s="45">
        <v>6.1200000000000002E-4</v>
      </c>
      <c r="CF50" s="45">
        <v>6.1200000000000002E-4</v>
      </c>
      <c r="CG50" s="45">
        <v>6.1200000000000002E-4</v>
      </c>
      <c r="CH50" s="45">
        <v>6.1200000000000002E-4</v>
      </c>
      <c r="CI50" s="45">
        <v>6.1200000000000002E-4</v>
      </c>
      <c r="CJ50" s="45">
        <v>6.1200000000000002E-4</v>
      </c>
      <c r="CK50" s="45">
        <v>6.1200000000000002E-4</v>
      </c>
      <c r="CL50" s="45">
        <v>6.1200000000000002E-4</v>
      </c>
      <c r="CM50" s="45">
        <v>6.1200000000000002E-4</v>
      </c>
      <c r="CN50" s="45">
        <v>6.1200000000000002E-4</v>
      </c>
      <c r="CO50" s="45">
        <v>6.1200000000000002E-4</v>
      </c>
      <c r="CP50" s="45">
        <v>6.1200000000000002E-4</v>
      </c>
      <c r="CQ50" s="45">
        <v>6.1200000000000002E-4</v>
      </c>
      <c r="CR50" s="45">
        <v>6.1200000000000002E-4</v>
      </c>
      <c r="CS50" s="45">
        <v>6.1200000000000002E-4</v>
      </c>
      <c r="CT50" s="45">
        <v>6.1200000000000002E-4</v>
      </c>
      <c r="CU50" s="45">
        <v>6.1200000000000002E-4</v>
      </c>
      <c r="CV50" s="45">
        <v>6.1200000000000002E-4</v>
      </c>
      <c r="CW50" s="45">
        <v>6.1200000000000002E-4</v>
      </c>
      <c r="CX50" s="45">
        <v>6.1200000000000002E-4</v>
      </c>
    </row>
    <row r="51" spans="1:102" ht="14.25" customHeight="1" x14ac:dyDescent="0.3">
      <c r="A51" s="45" t="s">
        <v>220</v>
      </c>
      <c r="B51" s="45">
        <v>0</v>
      </c>
      <c r="C51" s="45">
        <v>0</v>
      </c>
      <c r="D51" s="45">
        <v>0</v>
      </c>
      <c r="E51" s="45">
        <v>0</v>
      </c>
      <c r="F51" s="45">
        <v>0</v>
      </c>
      <c r="G51" s="45">
        <v>0</v>
      </c>
      <c r="H51" s="45">
        <v>0</v>
      </c>
      <c r="I51" s="45">
        <v>0</v>
      </c>
      <c r="J51" s="45">
        <v>0</v>
      </c>
      <c r="K51" s="45">
        <v>0</v>
      </c>
      <c r="L51" s="45">
        <v>0</v>
      </c>
      <c r="M51" s="45">
        <v>0</v>
      </c>
      <c r="N51" s="45">
        <v>0</v>
      </c>
      <c r="O51" s="45">
        <v>0</v>
      </c>
      <c r="P51" s="45">
        <v>0</v>
      </c>
      <c r="Q51" s="45">
        <v>1.25E-4</v>
      </c>
      <c r="R51" s="45">
        <v>1.25E-4</v>
      </c>
      <c r="S51" s="45">
        <v>1.25E-4</v>
      </c>
      <c r="T51" s="45">
        <v>1.25E-4</v>
      </c>
      <c r="U51" s="45">
        <v>1.25E-4</v>
      </c>
      <c r="V51" s="45">
        <v>1.25E-4</v>
      </c>
      <c r="W51" s="45">
        <v>1.25E-4</v>
      </c>
      <c r="X51" s="45">
        <v>1.25E-4</v>
      </c>
      <c r="Y51" s="45">
        <v>1.25E-4</v>
      </c>
      <c r="Z51" s="45">
        <v>1.25E-4</v>
      </c>
      <c r="AA51" s="45">
        <v>1.25E-4</v>
      </c>
      <c r="AB51" s="45">
        <v>1.25E-4</v>
      </c>
      <c r="AC51" s="45">
        <v>1.25E-4</v>
      </c>
      <c r="AD51" s="45">
        <v>1.25E-4</v>
      </c>
      <c r="AE51" s="45">
        <v>1.25E-4</v>
      </c>
      <c r="AF51" s="45">
        <v>1.25E-4</v>
      </c>
      <c r="AG51" s="45">
        <v>1.25E-4</v>
      </c>
      <c r="AH51" s="45">
        <v>1.25E-4</v>
      </c>
      <c r="AI51" s="45">
        <v>1.25E-4</v>
      </c>
      <c r="AJ51" s="45">
        <v>1.25E-4</v>
      </c>
      <c r="AK51" s="45">
        <v>1.25E-4</v>
      </c>
      <c r="AL51" s="45">
        <v>1.25E-4</v>
      </c>
      <c r="AM51" s="45">
        <v>1.25E-4</v>
      </c>
      <c r="AN51" s="45">
        <v>1.25E-4</v>
      </c>
      <c r="AO51" s="45">
        <v>1.25E-4</v>
      </c>
      <c r="AP51" s="45">
        <v>3.1500000000000001E-4</v>
      </c>
      <c r="AQ51" s="45">
        <v>3.1500000000000001E-4</v>
      </c>
      <c r="AR51" s="45">
        <v>3.1500000000000001E-4</v>
      </c>
      <c r="AS51" s="45">
        <v>3.1500000000000001E-4</v>
      </c>
      <c r="AT51" s="45">
        <v>3.1500000000000001E-4</v>
      </c>
      <c r="AU51" s="45">
        <v>3.21E-4</v>
      </c>
      <c r="AV51" s="45">
        <v>3.21E-4</v>
      </c>
      <c r="AW51" s="45">
        <v>3.21E-4</v>
      </c>
      <c r="AX51" s="45">
        <v>3.21E-4</v>
      </c>
      <c r="AY51" s="45">
        <v>3.21E-4</v>
      </c>
      <c r="AZ51" s="45">
        <v>3.1100000000000002E-4</v>
      </c>
      <c r="BA51" s="45">
        <v>3.1100000000000002E-4</v>
      </c>
      <c r="BB51" s="45">
        <v>3.1100000000000002E-4</v>
      </c>
      <c r="BC51" s="45">
        <v>3.1100000000000002E-4</v>
      </c>
      <c r="BD51" s="45">
        <v>3.1100000000000002E-4</v>
      </c>
      <c r="BE51" s="45">
        <v>3.1199999999999999E-4</v>
      </c>
      <c r="BF51" s="45">
        <v>3.1199999999999999E-4</v>
      </c>
      <c r="BG51" s="45">
        <v>3.1199999999999999E-4</v>
      </c>
      <c r="BH51" s="45">
        <v>3.1199999999999999E-4</v>
      </c>
      <c r="BI51" s="45">
        <v>3.1199999999999999E-4</v>
      </c>
      <c r="BJ51" s="45">
        <v>3.1599999999999998E-4</v>
      </c>
      <c r="BK51" s="45">
        <v>3.1599999999999998E-4</v>
      </c>
      <c r="BL51" s="45">
        <v>3.1599999999999998E-4</v>
      </c>
      <c r="BM51" s="45">
        <v>3.1599999999999998E-4</v>
      </c>
      <c r="BN51" s="45">
        <v>3.1599999999999998E-4</v>
      </c>
      <c r="BO51" s="45">
        <v>3.3199999999999999E-4</v>
      </c>
      <c r="BP51" s="45">
        <v>3.3199999999999999E-4</v>
      </c>
      <c r="BQ51" s="45">
        <v>3.3199999999999999E-4</v>
      </c>
      <c r="BR51" s="45">
        <v>3.3199999999999999E-4</v>
      </c>
      <c r="BS51" s="45">
        <v>3.3199999999999999E-4</v>
      </c>
      <c r="BT51" s="45">
        <v>3.6299999999999999E-4</v>
      </c>
      <c r="BU51" s="45">
        <v>3.6299999999999999E-4</v>
      </c>
      <c r="BV51" s="45">
        <v>3.6299999999999999E-4</v>
      </c>
      <c r="BW51" s="45">
        <v>3.6299999999999999E-4</v>
      </c>
      <c r="BX51" s="45">
        <v>3.6299999999999999E-4</v>
      </c>
      <c r="BY51" s="45">
        <v>3.3599999999999998E-4</v>
      </c>
      <c r="BZ51" s="45">
        <v>3.3599999999999998E-4</v>
      </c>
      <c r="CA51" s="45">
        <v>3.3599999999999998E-4</v>
      </c>
      <c r="CB51" s="45">
        <v>3.3599999999999998E-4</v>
      </c>
      <c r="CC51" s="45">
        <v>3.3599999999999998E-4</v>
      </c>
      <c r="CD51" s="45">
        <v>3.3599999999999998E-4</v>
      </c>
      <c r="CE51" s="45">
        <v>3.3599999999999998E-4</v>
      </c>
      <c r="CF51" s="45">
        <v>3.3599999999999998E-4</v>
      </c>
      <c r="CG51" s="45">
        <v>3.3599999999999998E-4</v>
      </c>
      <c r="CH51" s="45">
        <v>3.3599999999999998E-4</v>
      </c>
      <c r="CI51" s="45">
        <v>3.3599999999999998E-4</v>
      </c>
      <c r="CJ51" s="45">
        <v>3.3599999999999998E-4</v>
      </c>
      <c r="CK51" s="45">
        <v>3.3599999999999998E-4</v>
      </c>
      <c r="CL51" s="45">
        <v>3.3599999999999998E-4</v>
      </c>
      <c r="CM51" s="45">
        <v>3.3599999999999998E-4</v>
      </c>
      <c r="CN51" s="45">
        <v>3.3599999999999998E-4</v>
      </c>
      <c r="CO51" s="45">
        <v>3.3599999999999998E-4</v>
      </c>
      <c r="CP51" s="45">
        <v>3.3599999999999998E-4</v>
      </c>
      <c r="CQ51" s="45">
        <v>3.3599999999999998E-4</v>
      </c>
      <c r="CR51" s="45">
        <v>3.3599999999999998E-4</v>
      </c>
      <c r="CS51" s="45">
        <v>3.3599999999999998E-4</v>
      </c>
      <c r="CT51" s="45">
        <v>3.3599999999999998E-4</v>
      </c>
      <c r="CU51" s="45">
        <v>3.3599999999999998E-4</v>
      </c>
      <c r="CV51" s="45">
        <v>3.3599999999999998E-4</v>
      </c>
      <c r="CW51" s="45">
        <v>3.3599999999999998E-4</v>
      </c>
      <c r="CX51" s="45">
        <v>3.3599999999999998E-4</v>
      </c>
    </row>
    <row r="52" spans="1:102" ht="14.25" customHeight="1" x14ac:dyDescent="0.3">
      <c r="A52" s="45" t="s">
        <v>222</v>
      </c>
      <c r="B52" s="45">
        <v>1.9999999999999999E-6</v>
      </c>
      <c r="C52" s="45">
        <v>1.9999999999999999E-6</v>
      </c>
      <c r="D52" s="45">
        <v>1.9999999999999999E-6</v>
      </c>
      <c r="E52" s="45">
        <v>1.9999999999999999E-6</v>
      </c>
      <c r="F52" s="45">
        <v>1.9999999999999999E-6</v>
      </c>
      <c r="G52" s="45">
        <v>1.9999999999999999E-6</v>
      </c>
      <c r="H52" s="45">
        <v>1.9999999999999999E-6</v>
      </c>
      <c r="I52" s="45">
        <v>1.9999999999999999E-6</v>
      </c>
      <c r="J52" s="45">
        <v>1.9999999999999999E-6</v>
      </c>
      <c r="K52" s="45">
        <v>1.9999999999999999E-6</v>
      </c>
      <c r="L52" s="45">
        <v>1.9999999999999999E-6</v>
      </c>
      <c r="M52" s="45">
        <v>1.9999999999999999E-6</v>
      </c>
      <c r="N52" s="45">
        <v>1.9999999999999999E-6</v>
      </c>
      <c r="O52" s="45">
        <v>1.9999999999999999E-6</v>
      </c>
      <c r="P52" s="45">
        <v>1.9999999999999999E-6</v>
      </c>
      <c r="Q52" s="45">
        <v>2.1800000000000001E-4</v>
      </c>
      <c r="R52" s="45">
        <v>2.1800000000000001E-4</v>
      </c>
      <c r="S52" s="45">
        <v>2.1800000000000001E-4</v>
      </c>
      <c r="T52" s="45">
        <v>2.1800000000000001E-4</v>
      </c>
      <c r="U52" s="45">
        <v>2.1800000000000001E-4</v>
      </c>
      <c r="V52" s="45">
        <v>2.1800000000000001E-4</v>
      </c>
      <c r="W52" s="45">
        <v>2.1800000000000001E-4</v>
      </c>
      <c r="X52" s="45">
        <v>2.1800000000000001E-4</v>
      </c>
      <c r="Y52" s="45">
        <v>2.1800000000000001E-4</v>
      </c>
      <c r="Z52" s="45">
        <v>2.1800000000000001E-4</v>
      </c>
      <c r="AA52" s="45">
        <v>2.1800000000000001E-4</v>
      </c>
      <c r="AB52" s="45">
        <v>2.1800000000000001E-4</v>
      </c>
      <c r="AC52" s="45">
        <v>2.1800000000000001E-4</v>
      </c>
      <c r="AD52" s="45">
        <v>2.1800000000000001E-4</v>
      </c>
      <c r="AE52" s="45">
        <v>2.1800000000000001E-4</v>
      </c>
      <c r="AF52" s="45">
        <v>2.1800000000000001E-4</v>
      </c>
      <c r="AG52" s="45">
        <v>2.1800000000000001E-4</v>
      </c>
      <c r="AH52" s="45">
        <v>2.1800000000000001E-4</v>
      </c>
      <c r="AI52" s="45">
        <v>2.1800000000000001E-4</v>
      </c>
      <c r="AJ52" s="45">
        <v>2.1800000000000001E-4</v>
      </c>
      <c r="AK52" s="45">
        <v>2.1800000000000001E-4</v>
      </c>
      <c r="AL52" s="45">
        <v>2.1800000000000001E-4</v>
      </c>
      <c r="AM52" s="45">
        <v>2.1800000000000001E-4</v>
      </c>
      <c r="AN52" s="45">
        <v>2.1800000000000001E-4</v>
      </c>
      <c r="AO52" s="45">
        <v>2.1800000000000001E-4</v>
      </c>
      <c r="AP52" s="45">
        <v>5.1000000000000004E-4</v>
      </c>
      <c r="AQ52" s="45">
        <v>5.1000000000000004E-4</v>
      </c>
      <c r="AR52" s="45">
        <v>5.1000000000000004E-4</v>
      </c>
      <c r="AS52" s="45">
        <v>5.1000000000000004E-4</v>
      </c>
      <c r="AT52" s="45">
        <v>5.1000000000000004E-4</v>
      </c>
      <c r="AU52" s="45">
        <v>5.9900000000000003E-4</v>
      </c>
      <c r="AV52" s="45">
        <v>5.9900000000000003E-4</v>
      </c>
      <c r="AW52" s="45">
        <v>5.9900000000000003E-4</v>
      </c>
      <c r="AX52" s="45">
        <v>5.9900000000000003E-4</v>
      </c>
      <c r="AY52" s="45">
        <v>5.9900000000000003E-4</v>
      </c>
      <c r="AZ52" s="45">
        <v>6.7699999999999998E-4</v>
      </c>
      <c r="BA52" s="45">
        <v>6.7699999999999998E-4</v>
      </c>
      <c r="BB52" s="45">
        <v>6.7699999999999998E-4</v>
      </c>
      <c r="BC52" s="45">
        <v>6.7699999999999998E-4</v>
      </c>
      <c r="BD52" s="45">
        <v>6.7699999999999998E-4</v>
      </c>
      <c r="BE52" s="45">
        <v>7.3700000000000002E-4</v>
      </c>
      <c r="BF52" s="45">
        <v>7.3700000000000002E-4</v>
      </c>
      <c r="BG52" s="45">
        <v>7.3700000000000002E-4</v>
      </c>
      <c r="BH52" s="45">
        <v>7.3700000000000002E-4</v>
      </c>
      <c r="BI52" s="45">
        <v>7.3700000000000002E-4</v>
      </c>
      <c r="BJ52" s="45">
        <v>7.9699999999999997E-4</v>
      </c>
      <c r="BK52" s="45">
        <v>7.9699999999999997E-4</v>
      </c>
      <c r="BL52" s="45">
        <v>7.9699999999999997E-4</v>
      </c>
      <c r="BM52" s="45">
        <v>7.9699999999999997E-4</v>
      </c>
      <c r="BN52" s="45">
        <v>7.9699999999999997E-4</v>
      </c>
      <c r="BO52" s="45">
        <v>8.5499999999999997E-4</v>
      </c>
      <c r="BP52" s="45">
        <v>8.5499999999999997E-4</v>
      </c>
      <c r="BQ52" s="45">
        <v>8.5499999999999997E-4</v>
      </c>
      <c r="BR52" s="45">
        <v>8.5499999999999997E-4</v>
      </c>
      <c r="BS52" s="45">
        <v>8.5499999999999997E-4</v>
      </c>
      <c r="BT52" s="45">
        <v>9.2000000000000003E-4</v>
      </c>
      <c r="BU52" s="45">
        <v>9.2000000000000003E-4</v>
      </c>
      <c r="BV52" s="45">
        <v>9.2000000000000003E-4</v>
      </c>
      <c r="BW52" s="45">
        <v>9.2000000000000003E-4</v>
      </c>
      <c r="BX52" s="45">
        <v>9.2000000000000003E-4</v>
      </c>
      <c r="BY52" s="45">
        <v>9.8799999999999995E-4</v>
      </c>
      <c r="BZ52" s="45">
        <v>9.8799999999999995E-4</v>
      </c>
      <c r="CA52" s="45">
        <v>9.8799999999999995E-4</v>
      </c>
      <c r="CB52" s="45">
        <v>9.8799999999999995E-4</v>
      </c>
      <c r="CC52" s="45">
        <v>9.8799999999999995E-4</v>
      </c>
      <c r="CD52" s="45">
        <v>9.8799999999999995E-4</v>
      </c>
      <c r="CE52" s="45">
        <v>9.8799999999999995E-4</v>
      </c>
      <c r="CF52" s="45">
        <v>9.8799999999999995E-4</v>
      </c>
      <c r="CG52" s="45">
        <v>9.8799999999999995E-4</v>
      </c>
      <c r="CH52" s="45">
        <v>9.8799999999999995E-4</v>
      </c>
      <c r="CI52" s="45">
        <v>9.8799999999999995E-4</v>
      </c>
      <c r="CJ52" s="45">
        <v>9.8799999999999995E-4</v>
      </c>
      <c r="CK52" s="45">
        <v>9.8799999999999995E-4</v>
      </c>
      <c r="CL52" s="45">
        <v>9.8799999999999995E-4</v>
      </c>
      <c r="CM52" s="45">
        <v>9.8799999999999995E-4</v>
      </c>
      <c r="CN52" s="45">
        <v>9.8799999999999995E-4</v>
      </c>
      <c r="CO52" s="45">
        <v>9.8799999999999995E-4</v>
      </c>
      <c r="CP52" s="45">
        <v>9.8799999999999995E-4</v>
      </c>
      <c r="CQ52" s="45">
        <v>9.8799999999999995E-4</v>
      </c>
      <c r="CR52" s="45">
        <v>9.8799999999999995E-4</v>
      </c>
      <c r="CS52" s="45">
        <v>9.8799999999999995E-4</v>
      </c>
      <c r="CT52" s="45">
        <v>9.8799999999999995E-4</v>
      </c>
      <c r="CU52" s="45">
        <v>9.8799999999999995E-4</v>
      </c>
      <c r="CV52" s="45">
        <v>9.8799999999999995E-4</v>
      </c>
      <c r="CW52" s="45">
        <v>9.8799999999999995E-4</v>
      </c>
      <c r="CX52" s="45">
        <v>9.8799999999999995E-4</v>
      </c>
    </row>
    <row r="53" spans="1:102" ht="14.25" customHeight="1" x14ac:dyDescent="0.3">
      <c r="A53" s="45" t="s">
        <v>224</v>
      </c>
      <c r="B53" s="45">
        <v>0</v>
      </c>
      <c r="C53" s="45">
        <v>0</v>
      </c>
      <c r="D53" s="45">
        <v>0</v>
      </c>
      <c r="E53" s="45">
        <v>0</v>
      </c>
      <c r="F53" s="45">
        <v>0</v>
      </c>
      <c r="G53" s="45">
        <v>0</v>
      </c>
      <c r="H53" s="45">
        <v>0</v>
      </c>
      <c r="I53" s="45">
        <v>0</v>
      </c>
      <c r="J53" s="45">
        <v>0</v>
      </c>
      <c r="K53" s="45">
        <v>0</v>
      </c>
      <c r="L53" s="45">
        <v>0</v>
      </c>
      <c r="M53" s="45">
        <v>0</v>
      </c>
      <c r="N53" s="45">
        <v>0</v>
      </c>
      <c r="O53" s="45">
        <v>0</v>
      </c>
      <c r="P53" s="45">
        <v>0</v>
      </c>
      <c r="Q53" s="45">
        <v>1.35E-4</v>
      </c>
      <c r="R53" s="45">
        <v>1.35E-4</v>
      </c>
      <c r="S53" s="45">
        <v>1.35E-4</v>
      </c>
      <c r="T53" s="45">
        <v>1.35E-4</v>
      </c>
      <c r="U53" s="45">
        <v>1.35E-4</v>
      </c>
      <c r="V53" s="45">
        <v>1.35E-4</v>
      </c>
      <c r="W53" s="45">
        <v>1.35E-4</v>
      </c>
      <c r="X53" s="45">
        <v>1.35E-4</v>
      </c>
      <c r="Y53" s="45">
        <v>1.35E-4</v>
      </c>
      <c r="Z53" s="45">
        <v>1.35E-4</v>
      </c>
      <c r="AA53" s="45">
        <v>1.35E-4</v>
      </c>
      <c r="AB53" s="45">
        <v>1.35E-4</v>
      </c>
      <c r="AC53" s="45">
        <v>1.35E-4</v>
      </c>
      <c r="AD53" s="45">
        <v>1.35E-4</v>
      </c>
      <c r="AE53" s="45">
        <v>1.35E-4</v>
      </c>
      <c r="AF53" s="45">
        <v>1.35E-4</v>
      </c>
      <c r="AG53" s="45">
        <v>1.35E-4</v>
      </c>
      <c r="AH53" s="45">
        <v>1.35E-4</v>
      </c>
      <c r="AI53" s="45">
        <v>1.35E-4</v>
      </c>
      <c r="AJ53" s="45">
        <v>1.35E-4</v>
      </c>
      <c r="AK53" s="45">
        <v>1.35E-4</v>
      </c>
      <c r="AL53" s="45">
        <v>1.35E-4</v>
      </c>
      <c r="AM53" s="45">
        <v>1.35E-4</v>
      </c>
      <c r="AN53" s="45">
        <v>1.35E-4</v>
      </c>
      <c r="AO53" s="45">
        <v>1.35E-4</v>
      </c>
      <c r="AP53" s="45">
        <v>5.1999999999999995E-4</v>
      </c>
      <c r="AQ53" s="45">
        <v>5.1999999999999995E-4</v>
      </c>
      <c r="AR53" s="45">
        <v>5.1999999999999995E-4</v>
      </c>
      <c r="AS53" s="45">
        <v>5.1999999999999995E-4</v>
      </c>
      <c r="AT53" s="45">
        <v>5.1999999999999995E-4</v>
      </c>
      <c r="AU53" s="45">
        <v>6.0800000000000003E-4</v>
      </c>
      <c r="AV53" s="45">
        <v>6.0800000000000003E-4</v>
      </c>
      <c r="AW53" s="45">
        <v>6.0800000000000003E-4</v>
      </c>
      <c r="AX53" s="45">
        <v>6.0800000000000003E-4</v>
      </c>
      <c r="AY53" s="45">
        <v>6.0800000000000003E-4</v>
      </c>
      <c r="AZ53" s="45">
        <v>6.3199999999999997E-4</v>
      </c>
      <c r="BA53" s="45">
        <v>6.3199999999999997E-4</v>
      </c>
      <c r="BB53" s="45">
        <v>6.3199999999999997E-4</v>
      </c>
      <c r="BC53" s="45">
        <v>6.3199999999999997E-4</v>
      </c>
      <c r="BD53" s="45">
        <v>6.3199999999999997E-4</v>
      </c>
      <c r="BE53" s="45">
        <v>6.87E-4</v>
      </c>
      <c r="BF53" s="45">
        <v>6.87E-4</v>
      </c>
      <c r="BG53" s="45">
        <v>6.87E-4</v>
      </c>
      <c r="BH53" s="45">
        <v>6.87E-4</v>
      </c>
      <c r="BI53" s="45">
        <v>6.87E-4</v>
      </c>
      <c r="BJ53" s="45">
        <v>8.2899999999999998E-4</v>
      </c>
      <c r="BK53" s="45">
        <v>8.2899999999999998E-4</v>
      </c>
      <c r="BL53" s="45">
        <v>8.2899999999999998E-4</v>
      </c>
      <c r="BM53" s="45">
        <v>8.2899999999999998E-4</v>
      </c>
      <c r="BN53" s="45">
        <v>8.2899999999999998E-4</v>
      </c>
      <c r="BO53" s="45">
        <v>9.7799999999999992E-4</v>
      </c>
      <c r="BP53" s="45">
        <v>9.7799999999999992E-4</v>
      </c>
      <c r="BQ53" s="45">
        <v>9.7799999999999992E-4</v>
      </c>
      <c r="BR53" s="45">
        <v>9.7799999999999992E-4</v>
      </c>
      <c r="BS53" s="45">
        <v>9.7799999999999992E-4</v>
      </c>
      <c r="BT53" s="45">
        <v>1.157E-3</v>
      </c>
      <c r="BU53" s="45">
        <v>1.157E-3</v>
      </c>
      <c r="BV53" s="45">
        <v>1.157E-3</v>
      </c>
      <c r="BW53" s="45">
        <v>1.157E-3</v>
      </c>
      <c r="BX53" s="45">
        <v>1.157E-3</v>
      </c>
      <c r="BY53" s="45">
        <v>1.359E-3</v>
      </c>
      <c r="BZ53" s="45">
        <v>1.359E-3</v>
      </c>
      <c r="CA53" s="45">
        <v>1.359E-3</v>
      </c>
      <c r="CB53" s="45">
        <v>1.359E-3</v>
      </c>
      <c r="CC53" s="45">
        <v>1.359E-3</v>
      </c>
      <c r="CD53" s="45">
        <v>1.359E-3</v>
      </c>
      <c r="CE53" s="45">
        <v>1.359E-3</v>
      </c>
      <c r="CF53" s="45">
        <v>1.359E-3</v>
      </c>
      <c r="CG53" s="45">
        <v>1.359E-3</v>
      </c>
      <c r="CH53" s="45">
        <v>1.359E-3</v>
      </c>
      <c r="CI53" s="45">
        <v>1.359E-3</v>
      </c>
      <c r="CJ53" s="45">
        <v>1.359E-3</v>
      </c>
      <c r="CK53" s="45">
        <v>1.359E-3</v>
      </c>
      <c r="CL53" s="45">
        <v>1.359E-3</v>
      </c>
      <c r="CM53" s="45">
        <v>1.359E-3</v>
      </c>
      <c r="CN53" s="45">
        <v>1.359E-3</v>
      </c>
      <c r="CO53" s="45">
        <v>1.359E-3</v>
      </c>
      <c r="CP53" s="45">
        <v>1.359E-3</v>
      </c>
      <c r="CQ53" s="45">
        <v>1.359E-3</v>
      </c>
      <c r="CR53" s="45">
        <v>1.359E-3</v>
      </c>
      <c r="CS53" s="45">
        <v>1.359E-3</v>
      </c>
      <c r="CT53" s="45">
        <v>1.359E-3</v>
      </c>
      <c r="CU53" s="45">
        <v>1.359E-3</v>
      </c>
      <c r="CV53" s="45">
        <v>1.359E-3</v>
      </c>
      <c r="CW53" s="45">
        <v>1.359E-3</v>
      </c>
      <c r="CX53" s="45">
        <v>1.359E-3</v>
      </c>
    </row>
    <row r="54" spans="1:102" ht="14.25" customHeight="1" x14ac:dyDescent="0.3">
      <c r="A54" s="45" t="s">
        <v>226</v>
      </c>
      <c r="B54" s="45">
        <v>0</v>
      </c>
      <c r="C54" s="45">
        <v>0</v>
      </c>
      <c r="D54" s="45">
        <v>0</v>
      </c>
      <c r="E54" s="45">
        <v>0</v>
      </c>
      <c r="F54" s="45">
        <v>0</v>
      </c>
      <c r="G54" s="45">
        <v>0</v>
      </c>
      <c r="H54" s="45">
        <v>0</v>
      </c>
      <c r="I54" s="45">
        <v>0</v>
      </c>
      <c r="J54" s="45">
        <v>0</v>
      </c>
      <c r="K54" s="45">
        <v>0</v>
      </c>
      <c r="L54" s="45">
        <v>0</v>
      </c>
      <c r="M54" s="45">
        <v>0</v>
      </c>
      <c r="N54" s="45">
        <v>0</v>
      </c>
      <c r="O54" s="45">
        <v>0</v>
      </c>
      <c r="P54" s="45">
        <v>0</v>
      </c>
      <c r="Q54" s="45">
        <v>7.9999999999999996E-6</v>
      </c>
      <c r="R54" s="45">
        <v>7.9999999999999996E-6</v>
      </c>
      <c r="S54" s="45">
        <v>7.9999999999999996E-6</v>
      </c>
      <c r="T54" s="45">
        <v>7.9999999999999996E-6</v>
      </c>
      <c r="U54" s="45">
        <v>7.9999999999999996E-6</v>
      </c>
      <c r="V54" s="45">
        <v>7.9999999999999996E-6</v>
      </c>
      <c r="W54" s="45">
        <v>7.9999999999999996E-6</v>
      </c>
      <c r="X54" s="45">
        <v>7.9999999999999996E-6</v>
      </c>
      <c r="Y54" s="45">
        <v>7.9999999999999996E-6</v>
      </c>
      <c r="Z54" s="45">
        <v>7.9999999999999996E-6</v>
      </c>
      <c r="AA54" s="45">
        <v>7.9999999999999996E-6</v>
      </c>
      <c r="AB54" s="45">
        <v>7.9999999999999996E-6</v>
      </c>
      <c r="AC54" s="45">
        <v>7.9999999999999996E-6</v>
      </c>
      <c r="AD54" s="45">
        <v>7.9999999999999996E-6</v>
      </c>
      <c r="AE54" s="45">
        <v>7.9999999999999996E-6</v>
      </c>
      <c r="AF54" s="45">
        <v>7.9999999999999996E-6</v>
      </c>
      <c r="AG54" s="45">
        <v>7.9999999999999996E-6</v>
      </c>
      <c r="AH54" s="45">
        <v>7.9999999999999996E-6</v>
      </c>
      <c r="AI54" s="45">
        <v>7.9999999999999996E-6</v>
      </c>
      <c r="AJ54" s="45">
        <v>7.9999999999999996E-6</v>
      </c>
      <c r="AK54" s="45">
        <v>7.9999999999999996E-6</v>
      </c>
      <c r="AL54" s="45">
        <v>7.9999999999999996E-6</v>
      </c>
      <c r="AM54" s="45">
        <v>7.9999999999999996E-6</v>
      </c>
      <c r="AN54" s="45">
        <v>7.9999999999999996E-6</v>
      </c>
      <c r="AO54" s="45">
        <v>7.9999999999999996E-6</v>
      </c>
      <c r="AP54" s="45">
        <v>3.3000000000000003E-5</v>
      </c>
      <c r="AQ54" s="45">
        <v>3.3000000000000003E-5</v>
      </c>
      <c r="AR54" s="45">
        <v>3.3000000000000003E-5</v>
      </c>
      <c r="AS54" s="45">
        <v>3.3000000000000003E-5</v>
      </c>
      <c r="AT54" s="45">
        <v>3.3000000000000003E-5</v>
      </c>
      <c r="AU54" s="45">
        <v>5.1999999999999997E-5</v>
      </c>
      <c r="AV54" s="45">
        <v>5.1999999999999997E-5</v>
      </c>
      <c r="AW54" s="45">
        <v>5.1999999999999997E-5</v>
      </c>
      <c r="AX54" s="45">
        <v>5.1999999999999997E-5</v>
      </c>
      <c r="AY54" s="45">
        <v>5.1999999999999997E-5</v>
      </c>
      <c r="AZ54" s="45">
        <v>6.3999999999999997E-5</v>
      </c>
      <c r="BA54" s="45">
        <v>6.3999999999999997E-5</v>
      </c>
      <c r="BB54" s="45">
        <v>6.3999999999999997E-5</v>
      </c>
      <c r="BC54" s="45">
        <v>6.3999999999999997E-5</v>
      </c>
      <c r="BD54" s="45">
        <v>6.3999999999999997E-5</v>
      </c>
      <c r="BE54" s="45">
        <v>6.7000000000000002E-5</v>
      </c>
      <c r="BF54" s="45">
        <v>6.7000000000000002E-5</v>
      </c>
      <c r="BG54" s="45">
        <v>6.7000000000000002E-5</v>
      </c>
      <c r="BH54" s="45">
        <v>6.7000000000000002E-5</v>
      </c>
      <c r="BI54" s="45">
        <v>6.7000000000000002E-5</v>
      </c>
      <c r="BJ54" s="45">
        <v>7.2999999999999999E-5</v>
      </c>
      <c r="BK54" s="45">
        <v>7.2999999999999999E-5</v>
      </c>
      <c r="BL54" s="45">
        <v>7.2999999999999999E-5</v>
      </c>
      <c r="BM54" s="45">
        <v>7.2999999999999999E-5</v>
      </c>
      <c r="BN54" s="45">
        <v>7.2999999999999999E-5</v>
      </c>
      <c r="BO54" s="45">
        <v>8.1000000000000004E-5</v>
      </c>
      <c r="BP54" s="45">
        <v>8.1000000000000004E-5</v>
      </c>
      <c r="BQ54" s="45">
        <v>8.1000000000000004E-5</v>
      </c>
      <c r="BR54" s="45">
        <v>8.1000000000000004E-5</v>
      </c>
      <c r="BS54" s="45">
        <v>8.1000000000000004E-5</v>
      </c>
      <c r="BT54" s="45">
        <v>8.7000000000000001E-5</v>
      </c>
      <c r="BU54" s="45">
        <v>8.7000000000000001E-5</v>
      </c>
      <c r="BV54" s="45">
        <v>8.7000000000000001E-5</v>
      </c>
      <c r="BW54" s="45">
        <v>8.7000000000000001E-5</v>
      </c>
      <c r="BX54" s="45">
        <v>8.7000000000000001E-5</v>
      </c>
      <c r="BY54" s="45">
        <v>9.3999999999999994E-5</v>
      </c>
      <c r="BZ54" s="45">
        <v>9.3999999999999994E-5</v>
      </c>
      <c r="CA54" s="45">
        <v>9.3999999999999994E-5</v>
      </c>
      <c r="CB54" s="45">
        <v>9.3999999999999994E-5</v>
      </c>
      <c r="CC54" s="45">
        <v>9.3999999999999994E-5</v>
      </c>
      <c r="CD54" s="45">
        <v>9.3999999999999994E-5</v>
      </c>
      <c r="CE54" s="45">
        <v>9.3999999999999994E-5</v>
      </c>
      <c r="CF54" s="45">
        <v>9.3999999999999994E-5</v>
      </c>
      <c r="CG54" s="45">
        <v>9.3999999999999994E-5</v>
      </c>
      <c r="CH54" s="45">
        <v>9.3999999999999994E-5</v>
      </c>
      <c r="CI54" s="45">
        <v>9.3999999999999994E-5</v>
      </c>
      <c r="CJ54" s="45">
        <v>9.3999999999999994E-5</v>
      </c>
      <c r="CK54" s="45">
        <v>9.3999999999999994E-5</v>
      </c>
      <c r="CL54" s="45">
        <v>9.3999999999999994E-5</v>
      </c>
      <c r="CM54" s="45">
        <v>9.3999999999999994E-5</v>
      </c>
      <c r="CN54" s="45">
        <v>9.3999999999999994E-5</v>
      </c>
      <c r="CO54" s="45">
        <v>9.3999999999999994E-5</v>
      </c>
      <c r="CP54" s="45">
        <v>9.3999999999999994E-5</v>
      </c>
      <c r="CQ54" s="45">
        <v>9.3999999999999994E-5</v>
      </c>
      <c r="CR54" s="45">
        <v>9.3999999999999994E-5</v>
      </c>
      <c r="CS54" s="45">
        <v>9.3999999999999994E-5</v>
      </c>
      <c r="CT54" s="45">
        <v>9.3999999999999994E-5</v>
      </c>
      <c r="CU54" s="45">
        <v>9.3999999999999994E-5</v>
      </c>
      <c r="CV54" s="45">
        <v>9.3999999999999994E-5</v>
      </c>
      <c r="CW54" s="45">
        <v>9.3999999999999994E-5</v>
      </c>
      <c r="CX54" s="45">
        <v>9.3999999999999994E-5</v>
      </c>
    </row>
    <row r="55" spans="1:102" ht="14.25" customHeight="1" x14ac:dyDescent="0.3">
      <c r="A55" s="45" t="s">
        <v>228</v>
      </c>
      <c r="B55" s="45">
        <v>0</v>
      </c>
      <c r="C55" s="45">
        <v>0</v>
      </c>
      <c r="D55" s="45">
        <v>0</v>
      </c>
      <c r="E55" s="45">
        <v>0</v>
      </c>
      <c r="F55" s="45">
        <v>0</v>
      </c>
      <c r="G55" s="45">
        <v>0</v>
      </c>
      <c r="H55" s="45">
        <v>0</v>
      </c>
      <c r="I55" s="45">
        <v>0</v>
      </c>
      <c r="J55" s="45">
        <v>0</v>
      </c>
      <c r="K55" s="45">
        <v>0</v>
      </c>
      <c r="L55" s="45">
        <v>0</v>
      </c>
      <c r="M55" s="45">
        <v>0</v>
      </c>
      <c r="N55" s="45">
        <v>0</v>
      </c>
      <c r="O55" s="45">
        <v>0</v>
      </c>
      <c r="P55" s="45">
        <v>0</v>
      </c>
      <c r="Q55" s="45">
        <v>2.6600000000000001E-4</v>
      </c>
      <c r="R55" s="45">
        <v>2.6600000000000001E-4</v>
      </c>
      <c r="S55" s="45">
        <v>2.6600000000000001E-4</v>
      </c>
      <c r="T55" s="45">
        <v>2.6600000000000001E-4</v>
      </c>
      <c r="U55" s="45">
        <v>2.6600000000000001E-4</v>
      </c>
      <c r="V55" s="45">
        <v>2.6600000000000001E-4</v>
      </c>
      <c r="W55" s="45">
        <v>2.6600000000000001E-4</v>
      </c>
      <c r="X55" s="45">
        <v>2.6600000000000001E-4</v>
      </c>
      <c r="Y55" s="45">
        <v>2.6600000000000001E-4</v>
      </c>
      <c r="Z55" s="45">
        <v>2.6600000000000001E-4</v>
      </c>
      <c r="AA55" s="45">
        <v>2.6600000000000001E-4</v>
      </c>
      <c r="AB55" s="45">
        <v>2.6600000000000001E-4</v>
      </c>
      <c r="AC55" s="45">
        <v>2.6600000000000001E-4</v>
      </c>
      <c r="AD55" s="45">
        <v>2.6600000000000001E-4</v>
      </c>
      <c r="AE55" s="45">
        <v>2.6600000000000001E-4</v>
      </c>
      <c r="AF55" s="45">
        <v>2.6600000000000001E-4</v>
      </c>
      <c r="AG55" s="45">
        <v>2.6600000000000001E-4</v>
      </c>
      <c r="AH55" s="45">
        <v>2.6600000000000001E-4</v>
      </c>
      <c r="AI55" s="45">
        <v>2.6600000000000001E-4</v>
      </c>
      <c r="AJ55" s="45">
        <v>2.6600000000000001E-4</v>
      </c>
      <c r="AK55" s="45">
        <v>2.6600000000000001E-4</v>
      </c>
      <c r="AL55" s="45">
        <v>2.6600000000000001E-4</v>
      </c>
      <c r="AM55" s="45">
        <v>2.6600000000000001E-4</v>
      </c>
      <c r="AN55" s="45">
        <v>2.6600000000000001E-4</v>
      </c>
      <c r="AO55" s="45">
        <v>2.6600000000000001E-4</v>
      </c>
      <c r="AP55" s="45">
        <v>6.3699999999999998E-4</v>
      </c>
      <c r="AQ55" s="45">
        <v>6.3699999999999998E-4</v>
      </c>
      <c r="AR55" s="45">
        <v>6.3699999999999998E-4</v>
      </c>
      <c r="AS55" s="45">
        <v>6.3699999999999998E-4</v>
      </c>
      <c r="AT55" s="45">
        <v>6.3699999999999998E-4</v>
      </c>
      <c r="AU55" s="45">
        <v>5.6999999999999998E-4</v>
      </c>
      <c r="AV55" s="45">
        <v>5.6999999999999998E-4</v>
      </c>
      <c r="AW55" s="45">
        <v>5.6999999999999998E-4</v>
      </c>
      <c r="AX55" s="45">
        <v>5.6999999999999998E-4</v>
      </c>
      <c r="AY55" s="45">
        <v>5.6999999999999998E-4</v>
      </c>
      <c r="AZ55" s="45">
        <v>4.6700000000000002E-4</v>
      </c>
      <c r="BA55" s="45">
        <v>4.6700000000000002E-4</v>
      </c>
      <c r="BB55" s="45">
        <v>4.6700000000000002E-4</v>
      </c>
      <c r="BC55" s="45">
        <v>4.6700000000000002E-4</v>
      </c>
      <c r="BD55" s="45">
        <v>4.6700000000000002E-4</v>
      </c>
      <c r="BE55" s="45">
        <v>3.7599999999999998E-4</v>
      </c>
      <c r="BF55" s="45">
        <v>3.7599999999999998E-4</v>
      </c>
      <c r="BG55" s="45">
        <v>3.7599999999999998E-4</v>
      </c>
      <c r="BH55" s="45">
        <v>3.7599999999999998E-4</v>
      </c>
      <c r="BI55" s="45">
        <v>3.7599999999999998E-4</v>
      </c>
      <c r="BJ55" s="45">
        <v>3.3100000000000002E-4</v>
      </c>
      <c r="BK55" s="45">
        <v>3.3100000000000002E-4</v>
      </c>
      <c r="BL55" s="45">
        <v>3.3100000000000002E-4</v>
      </c>
      <c r="BM55" s="45">
        <v>3.3100000000000002E-4</v>
      </c>
      <c r="BN55" s="45">
        <v>3.3100000000000002E-4</v>
      </c>
      <c r="BO55" s="45">
        <v>3.3399999999999999E-4</v>
      </c>
      <c r="BP55" s="45">
        <v>3.3399999999999999E-4</v>
      </c>
      <c r="BQ55" s="45">
        <v>3.3399999999999999E-4</v>
      </c>
      <c r="BR55" s="45">
        <v>3.3399999999999999E-4</v>
      </c>
      <c r="BS55" s="45">
        <v>3.3399999999999999E-4</v>
      </c>
      <c r="BT55" s="45">
        <v>3.6499999999999998E-4</v>
      </c>
      <c r="BU55" s="45">
        <v>3.6499999999999998E-4</v>
      </c>
      <c r="BV55" s="45">
        <v>3.6499999999999998E-4</v>
      </c>
      <c r="BW55" s="45">
        <v>3.6499999999999998E-4</v>
      </c>
      <c r="BX55" s="45">
        <v>3.6499999999999998E-4</v>
      </c>
      <c r="BY55" s="45">
        <v>4.3100000000000001E-4</v>
      </c>
      <c r="BZ55" s="45">
        <v>4.3100000000000001E-4</v>
      </c>
      <c r="CA55" s="45">
        <v>4.3100000000000001E-4</v>
      </c>
      <c r="CB55" s="45">
        <v>4.3100000000000001E-4</v>
      </c>
      <c r="CC55" s="45">
        <v>4.3100000000000001E-4</v>
      </c>
      <c r="CD55" s="45">
        <v>4.3100000000000001E-4</v>
      </c>
      <c r="CE55" s="45">
        <v>4.3100000000000001E-4</v>
      </c>
      <c r="CF55" s="45">
        <v>4.3100000000000001E-4</v>
      </c>
      <c r="CG55" s="45">
        <v>4.3100000000000001E-4</v>
      </c>
      <c r="CH55" s="45">
        <v>4.3100000000000001E-4</v>
      </c>
      <c r="CI55" s="45">
        <v>4.3100000000000001E-4</v>
      </c>
      <c r="CJ55" s="45">
        <v>4.3100000000000001E-4</v>
      </c>
      <c r="CK55" s="45">
        <v>4.3100000000000001E-4</v>
      </c>
      <c r="CL55" s="45">
        <v>4.3100000000000001E-4</v>
      </c>
      <c r="CM55" s="45">
        <v>4.3100000000000001E-4</v>
      </c>
      <c r="CN55" s="45">
        <v>4.3100000000000001E-4</v>
      </c>
      <c r="CO55" s="45">
        <v>4.3100000000000001E-4</v>
      </c>
      <c r="CP55" s="45">
        <v>4.3100000000000001E-4</v>
      </c>
      <c r="CQ55" s="45">
        <v>4.3100000000000001E-4</v>
      </c>
      <c r="CR55" s="45">
        <v>4.3100000000000001E-4</v>
      </c>
      <c r="CS55" s="45">
        <v>4.3100000000000001E-4</v>
      </c>
      <c r="CT55" s="45">
        <v>4.3100000000000001E-4</v>
      </c>
      <c r="CU55" s="45">
        <v>4.3100000000000001E-4</v>
      </c>
      <c r="CV55" s="45">
        <v>4.3100000000000001E-4</v>
      </c>
      <c r="CW55" s="45">
        <v>4.3100000000000001E-4</v>
      </c>
      <c r="CX55" s="45">
        <v>4.3100000000000001E-4</v>
      </c>
    </row>
    <row r="56" spans="1:102" ht="14.25" customHeight="1" x14ac:dyDescent="0.3">
      <c r="A56" s="45" t="s">
        <v>230</v>
      </c>
      <c r="B56" s="45">
        <v>0</v>
      </c>
      <c r="C56" s="45">
        <v>0</v>
      </c>
      <c r="D56" s="45">
        <v>0</v>
      </c>
      <c r="E56" s="45">
        <v>0</v>
      </c>
      <c r="F56" s="45">
        <v>0</v>
      </c>
      <c r="G56" s="45">
        <v>0</v>
      </c>
      <c r="H56" s="45">
        <v>0</v>
      </c>
      <c r="I56" s="45">
        <v>0</v>
      </c>
      <c r="J56" s="45">
        <v>0</v>
      </c>
      <c r="K56" s="45">
        <v>0</v>
      </c>
      <c r="L56" s="45">
        <v>0</v>
      </c>
      <c r="M56" s="45">
        <v>0</v>
      </c>
      <c r="N56" s="45">
        <v>0</v>
      </c>
      <c r="O56" s="45">
        <v>0</v>
      </c>
      <c r="P56" s="45">
        <v>0</v>
      </c>
      <c r="Q56" s="45">
        <v>8.2000000000000001E-5</v>
      </c>
      <c r="R56" s="45">
        <v>8.2000000000000001E-5</v>
      </c>
      <c r="S56" s="45">
        <v>8.2000000000000001E-5</v>
      </c>
      <c r="T56" s="45">
        <v>8.2000000000000001E-5</v>
      </c>
      <c r="U56" s="45">
        <v>8.2000000000000001E-5</v>
      </c>
      <c r="V56" s="45">
        <v>8.2000000000000001E-5</v>
      </c>
      <c r="W56" s="45">
        <v>8.2000000000000001E-5</v>
      </c>
      <c r="X56" s="45">
        <v>8.2000000000000001E-5</v>
      </c>
      <c r="Y56" s="45">
        <v>8.2000000000000001E-5</v>
      </c>
      <c r="Z56" s="45">
        <v>8.2000000000000001E-5</v>
      </c>
      <c r="AA56" s="45">
        <v>8.2000000000000001E-5</v>
      </c>
      <c r="AB56" s="45">
        <v>8.2000000000000001E-5</v>
      </c>
      <c r="AC56" s="45">
        <v>8.2000000000000001E-5</v>
      </c>
      <c r="AD56" s="45">
        <v>8.2000000000000001E-5</v>
      </c>
      <c r="AE56" s="45">
        <v>8.2000000000000001E-5</v>
      </c>
      <c r="AF56" s="45">
        <v>8.2000000000000001E-5</v>
      </c>
      <c r="AG56" s="45">
        <v>8.2000000000000001E-5</v>
      </c>
      <c r="AH56" s="45">
        <v>8.2000000000000001E-5</v>
      </c>
      <c r="AI56" s="45">
        <v>8.2000000000000001E-5</v>
      </c>
      <c r="AJ56" s="45">
        <v>8.2000000000000001E-5</v>
      </c>
      <c r="AK56" s="45">
        <v>8.2000000000000001E-5</v>
      </c>
      <c r="AL56" s="45">
        <v>8.2000000000000001E-5</v>
      </c>
      <c r="AM56" s="45">
        <v>8.2000000000000001E-5</v>
      </c>
      <c r="AN56" s="45">
        <v>8.2000000000000001E-5</v>
      </c>
      <c r="AO56" s="45">
        <v>8.2000000000000001E-5</v>
      </c>
      <c r="AP56" s="45">
        <v>5.0600000000000005E-4</v>
      </c>
      <c r="AQ56" s="45">
        <v>5.0600000000000005E-4</v>
      </c>
      <c r="AR56" s="45">
        <v>5.0600000000000005E-4</v>
      </c>
      <c r="AS56" s="45">
        <v>5.0600000000000005E-4</v>
      </c>
      <c r="AT56" s="45">
        <v>5.0600000000000005E-4</v>
      </c>
      <c r="AU56" s="45">
        <v>6.5300000000000004E-4</v>
      </c>
      <c r="AV56" s="45">
        <v>6.5300000000000004E-4</v>
      </c>
      <c r="AW56" s="45">
        <v>6.5300000000000004E-4</v>
      </c>
      <c r="AX56" s="45">
        <v>6.5300000000000004E-4</v>
      </c>
      <c r="AY56" s="45">
        <v>6.5300000000000004E-4</v>
      </c>
      <c r="AZ56" s="45">
        <v>7.2599999999999997E-4</v>
      </c>
      <c r="BA56" s="45">
        <v>7.2599999999999997E-4</v>
      </c>
      <c r="BB56" s="45">
        <v>7.2599999999999997E-4</v>
      </c>
      <c r="BC56" s="45">
        <v>7.2599999999999997E-4</v>
      </c>
      <c r="BD56" s="45">
        <v>7.2599999999999997E-4</v>
      </c>
      <c r="BE56" s="45">
        <v>7.3800000000000005E-4</v>
      </c>
      <c r="BF56" s="45">
        <v>7.3800000000000005E-4</v>
      </c>
      <c r="BG56" s="45">
        <v>7.3800000000000005E-4</v>
      </c>
      <c r="BH56" s="45">
        <v>7.3800000000000005E-4</v>
      </c>
      <c r="BI56" s="45">
        <v>7.3800000000000005E-4</v>
      </c>
      <c r="BJ56" s="45">
        <v>8.8699999999999998E-4</v>
      </c>
      <c r="BK56" s="45">
        <v>8.8699999999999998E-4</v>
      </c>
      <c r="BL56" s="45">
        <v>8.8699999999999998E-4</v>
      </c>
      <c r="BM56" s="45">
        <v>8.8699999999999998E-4</v>
      </c>
      <c r="BN56" s="45">
        <v>8.8699999999999998E-4</v>
      </c>
      <c r="BO56" s="45">
        <v>8.5400000000000005E-4</v>
      </c>
      <c r="BP56" s="45">
        <v>8.5400000000000005E-4</v>
      </c>
      <c r="BQ56" s="45">
        <v>8.5400000000000005E-4</v>
      </c>
      <c r="BR56" s="45">
        <v>8.5400000000000005E-4</v>
      </c>
      <c r="BS56" s="45">
        <v>8.5400000000000005E-4</v>
      </c>
      <c r="BT56" s="45">
        <v>7.0500000000000001E-4</v>
      </c>
      <c r="BU56" s="45">
        <v>7.0500000000000001E-4</v>
      </c>
      <c r="BV56" s="45">
        <v>7.0500000000000001E-4</v>
      </c>
      <c r="BW56" s="45">
        <v>7.0500000000000001E-4</v>
      </c>
      <c r="BX56" s="45">
        <v>7.0500000000000001E-4</v>
      </c>
      <c r="BY56" s="45">
        <v>5.1099999999999995E-4</v>
      </c>
      <c r="BZ56" s="45">
        <v>5.1099999999999995E-4</v>
      </c>
      <c r="CA56" s="45">
        <v>5.1099999999999995E-4</v>
      </c>
      <c r="CB56" s="45">
        <v>5.1099999999999995E-4</v>
      </c>
      <c r="CC56" s="45">
        <v>5.1099999999999995E-4</v>
      </c>
      <c r="CD56" s="45">
        <v>5.1099999999999995E-4</v>
      </c>
      <c r="CE56" s="45">
        <v>5.1099999999999995E-4</v>
      </c>
      <c r="CF56" s="45">
        <v>5.1099999999999995E-4</v>
      </c>
      <c r="CG56" s="45">
        <v>5.1099999999999995E-4</v>
      </c>
      <c r="CH56" s="45">
        <v>5.1099999999999995E-4</v>
      </c>
      <c r="CI56" s="45">
        <v>5.1099999999999995E-4</v>
      </c>
      <c r="CJ56" s="45">
        <v>5.1099999999999995E-4</v>
      </c>
      <c r="CK56" s="45">
        <v>5.1099999999999995E-4</v>
      </c>
      <c r="CL56" s="45">
        <v>5.1099999999999995E-4</v>
      </c>
      <c r="CM56" s="45">
        <v>5.1099999999999995E-4</v>
      </c>
      <c r="CN56" s="45">
        <v>5.1099999999999995E-4</v>
      </c>
      <c r="CO56" s="45">
        <v>5.1099999999999995E-4</v>
      </c>
      <c r="CP56" s="45">
        <v>5.1099999999999995E-4</v>
      </c>
      <c r="CQ56" s="45">
        <v>5.1099999999999995E-4</v>
      </c>
      <c r="CR56" s="45">
        <v>5.1099999999999995E-4</v>
      </c>
      <c r="CS56" s="45">
        <v>5.1099999999999995E-4</v>
      </c>
      <c r="CT56" s="45">
        <v>5.1099999999999995E-4</v>
      </c>
      <c r="CU56" s="45">
        <v>5.1099999999999995E-4</v>
      </c>
      <c r="CV56" s="45">
        <v>5.1099999999999995E-4</v>
      </c>
      <c r="CW56" s="45">
        <v>5.1099999999999995E-4</v>
      </c>
      <c r="CX56" s="45">
        <v>5.1099999999999995E-4</v>
      </c>
    </row>
    <row r="57" spans="1:102" ht="14.25" customHeight="1" x14ac:dyDescent="0.3">
      <c r="A57" s="45" t="s">
        <v>232</v>
      </c>
      <c r="B57" s="45">
        <v>0</v>
      </c>
      <c r="C57" s="45">
        <v>0</v>
      </c>
      <c r="D57" s="45">
        <v>0</v>
      </c>
      <c r="E57" s="45">
        <v>0</v>
      </c>
      <c r="F57" s="45">
        <v>0</v>
      </c>
      <c r="G57" s="45">
        <v>0</v>
      </c>
      <c r="H57" s="45">
        <v>0</v>
      </c>
      <c r="I57" s="45">
        <v>0</v>
      </c>
      <c r="J57" s="45">
        <v>0</v>
      </c>
      <c r="K57" s="45">
        <v>0</v>
      </c>
      <c r="L57" s="45">
        <v>0</v>
      </c>
      <c r="M57" s="45">
        <v>0</v>
      </c>
      <c r="N57" s="45">
        <v>0</v>
      </c>
      <c r="O57" s="45">
        <v>0</v>
      </c>
      <c r="P57" s="45">
        <v>0</v>
      </c>
      <c r="Q57" s="45">
        <v>3.8000000000000002E-5</v>
      </c>
      <c r="R57" s="45">
        <v>3.8000000000000002E-5</v>
      </c>
      <c r="S57" s="45">
        <v>3.8000000000000002E-5</v>
      </c>
      <c r="T57" s="45">
        <v>3.8000000000000002E-5</v>
      </c>
      <c r="U57" s="45">
        <v>3.8000000000000002E-5</v>
      </c>
      <c r="V57" s="45">
        <v>3.8000000000000002E-5</v>
      </c>
      <c r="W57" s="45">
        <v>3.8000000000000002E-5</v>
      </c>
      <c r="X57" s="45">
        <v>3.8000000000000002E-5</v>
      </c>
      <c r="Y57" s="45">
        <v>3.8000000000000002E-5</v>
      </c>
      <c r="Z57" s="45">
        <v>3.8000000000000002E-5</v>
      </c>
      <c r="AA57" s="45">
        <v>3.8000000000000002E-5</v>
      </c>
      <c r="AB57" s="45">
        <v>3.8000000000000002E-5</v>
      </c>
      <c r="AC57" s="45">
        <v>3.8000000000000002E-5</v>
      </c>
      <c r="AD57" s="45">
        <v>3.8000000000000002E-5</v>
      </c>
      <c r="AE57" s="45">
        <v>3.8000000000000002E-5</v>
      </c>
      <c r="AF57" s="45">
        <v>3.8000000000000002E-5</v>
      </c>
      <c r="AG57" s="45">
        <v>3.8000000000000002E-5</v>
      </c>
      <c r="AH57" s="45">
        <v>3.8000000000000002E-5</v>
      </c>
      <c r="AI57" s="45">
        <v>3.8000000000000002E-5</v>
      </c>
      <c r="AJ57" s="45">
        <v>3.8000000000000002E-5</v>
      </c>
      <c r="AK57" s="45">
        <v>3.8000000000000002E-5</v>
      </c>
      <c r="AL57" s="45">
        <v>3.8000000000000002E-5</v>
      </c>
      <c r="AM57" s="45">
        <v>3.8000000000000002E-5</v>
      </c>
      <c r="AN57" s="45">
        <v>3.8000000000000002E-5</v>
      </c>
      <c r="AO57" s="45">
        <v>3.8000000000000002E-5</v>
      </c>
      <c r="AP57" s="45">
        <v>2.23E-4</v>
      </c>
      <c r="AQ57" s="45">
        <v>2.23E-4</v>
      </c>
      <c r="AR57" s="45">
        <v>2.23E-4</v>
      </c>
      <c r="AS57" s="45">
        <v>2.23E-4</v>
      </c>
      <c r="AT57" s="45">
        <v>2.23E-4</v>
      </c>
      <c r="AU57" s="45">
        <v>3.86E-4</v>
      </c>
      <c r="AV57" s="45">
        <v>3.86E-4</v>
      </c>
      <c r="AW57" s="45">
        <v>3.86E-4</v>
      </c>
      <c r="AX57" s="45">
        <v>3.86E-4</v>
      </c>
      <c r="AY57" s="45">
        <v>3.86E-4</v>
      </c>
      <c r="AZ57" s="45">
        <v>5.4000000000000001E-4</v>
      </c>
      <c r="BA57" s="45">
        <v>5.4000000000000001E-4</v>
      </c>
      <c r="BB57" s="45">
        <v>5.4000000000000001E-4</v>
      </c>
      <c r="BC57" s="45">
        <v>5.4000000000000001E-4</v>
      </c>
      <c r="BD57" s="45">
        <v>5.4000000000000001E-4</v>
      </c>
      <c r="BE57" s="45">
        <v>6.1200000000000002E-4</v>
      </c>
      <c r="BF57" s="45">
        <v>6.1200000000000002E-4</v>
      </c>
      <c r="BG57" s="45">
        <v>6.1200000000000002E-4</v>
      </c>
      <c r="BH57" s="45">
        <v>6.1200000000000002E-4</v>
      </c>
      <c r="BI57" s="45">
        <v>6.1200000000000002E-4</v>
      </c>
      <c r="BJ57" s="45">
        <v>6.6699999999999995E-4</v>
      </c>
      <c r="BK57" s="45">
        <v>6.6699999999999995E-4</v>
      </c>
      <c r="BL57" s="45">
        <v>6.6699999999999995E-4</v>
      </c>
      <c r="BM57" s="45">
        <v>6.6699999999999995E-4</v>
      </c>
      <c r="BN57" s="45">
        <v>6.6699999999999995E-4</v>
      </c>
      <c r="BO57" s="45">
        <v>6.7000000000000002E-4</v>
      </c>
      <c r="BP57" s="45">
        <v>6.7000000000000002E-4</v>
      </c>
      <c r="BQ57" s="45">
        <v>6.7000000000000002E-4</v>
      </c>
      <c r="BR57" s="45">
        <v>6.7000000000000002E-4</v>
      </c>
      <c r="BS57" s="45">
        <v>6.7000000000000002E-4</v>
      </c>
      <c r="BT57" s="45">
        <v>6.5099999999999999E-4</v>
      </c>
      <c r="BU57" s="45">
        <v>6.5099999999999999E-4</v>
      </c>
      <c r="BV57" s="45">
        <v>6.5099999999999999E-4</v>
      </c>
      <c r="BW57" s="45">
        <v>6.5099999999999999E-4</v>
      </c>
      <c r="BX57" s="45">
        <v>6.5099999999999999E-4</v>
      </c>
      <c r="BY57" s="45">
        <v>6.0700000000000001E-4</v>
      </c>
      <c r="BZ57" s="45">
        <v>6.0700000000000001E-4</v>
      </c>
      <c r="CA57" s="45">
        <v>6.0700000000000001E-4</v>
      </c>
      <c r="CB57" s="45">
        <v>6.0700000000000001E-4</v>
      </c>
      <c r="CC57" s="45">
        <v>6.0700000000000001E-4</v>
      </c>
      <c r="CD57" s="45">
        <v>6.0700000000000001E-4</v>
      </c>
      <c r="CE57" s="45">
        <v>6.0700000000000001E-4</v>
      </c>
      <c r="CF57" s="45">
        <v>6.0700000000000001E-4</v>
      </c>
      <c r="CG57" s="45">
        <v>6.0700000000000001E-4</v>
      </c>
      <c r="CH57" s="45">
        <v>6.0700000000000001E-4</v>
      </c>
      <c r="CI57" s="45">
        <v>6.0700000000000001E-4</v>
      </c>
      <c r="CJ57" s="45">
        <v>6.0700000000000001E-4</v>
      </c>
      <c r="CK57" s="45">
        <v>6.0700000000000001E-4</v>
      </c>
      <c r="CL57" s="45">
        <v>6.0700000000000001E-4</v>
      </c>
      <c r="CM57" s="45">
        <v>6.0700000000000001E-4</v>
      </c>
      <c r="CN57" s="45">
        <v>6.0700000000000001E-4</v>
      </c>
      <c r="CO57" s="45">
        <v>6.0700000000000001E-4</v>
      </c>
      <c r="CP57" s="45">
        <v>6.0700000000000001E-4</v>
      </c>
      <c r="CQ57" s="45">
        <v>6.0700000000000001E-4</v>
      </c>
      <c r="CR57" s="45">
        <v>6.0700000000000001E-4</v>
      </c>
      <c r="CS57" s="45">
        <v>6.0700000000000001E-4</v>
      </c>
      <c r="CT57" s="45">
        <v>6.0700000000000001E-4</v>
      </c>
      <c r="CU57" s="45">
        <v>6.0700000000000001E-4</v>
      </c>
      <c r="CV57" s="45">
        <v>6.0700000000000001E-4</v>
      </c>
      <c r="CW57" s="45">
        <v>6.0700000000000001E-4</v>
      </c>
      <c r="CX57" s="45">
        <v>6.0700000000000001E-4</v>
      </c>
    </row>
    <row r="58" spans="1:102" ht="14.25" customHeight="1" x14ac:dyDescent="0.3">
      <c r="A58" s="45" t="s">
        <v>234</v>
      </c>
      <c r="B58" s="45">
        <v>0</v>
      </c>
      <c r="C58" s="45">
        <v>0</v>
      </c>
      <c r="D58" s="45">
        <v>0</v>
      </c>
      <c r="E58" s="45">
        <v>0</v>
      </c>
      <c r="F58" s="45">
        <v>0</v>
      </c>
      <c r="G58" s="45">
        <v>0</v>
      </c>
      <c r="H58" s="45">
        <v>0</v>
      </c>
      <c r="I58" s="45">
        <v>0</v>
      </c>
      <c r="J58" s="45">
        <v>0</v>
      </c>
      <c r="K58" s="45">
        <v>0</v>
      </c>
      <c r="L58" s="45">
        <v>0</v>
      </c>
      <c r="M58" s="45">
        <v>0</v>
      </c>
      <c r="N58" s="45">
        <v>0</v>
      </c>
      <c r="O58" s="45">
        <v>0</v>
      </c>
      <c r="P58" s="45">
        <v>0</v>
      </c>
      <c r="Q58" s="45">
        <v>1.85E-4</v>
      </c>
      <c r="R58" s="45">
        <v>1.85E-4</v>
      </c>
      <c r="S58" s="45">
        <v>1.85E-4</v>
      </c>
      <c r="T58" s="45">
        <v>1.85E-4</v>
      </c>
      <c r="U58" s="45">
        <v>1.85E-4</v>
      </c>
      <c r="V58" s="45">
        <v>1.85E-4</v>
      </c>
      <c r="W58" s="45">
        <v>1.85E-4</v>
      </c>
      <c r="X58" s="45">
        <v>1.85E-4</v>
      </c>
      <c r="Y58" s="45">
        <v>1.85E-4</v>
      </c>
      <c r="Z58" s="45">
        <v>1.85E-4</v>
      </c>
      <c r="AA58" s="45">
        <v>1.85E-4</v>
      </c>
      <c r="AB58" s="45">
        <v>1.85E-4</v>
      </c>
      <c r="AC58" s="45">
        <v>1.85E-4</v>
      </c>
      <c r="AD58" s="45">
        <v>1.85E-4</v>
      </c>
      <c r="AE58" s="45">
        <v>1.85E-4</v>
      </c>
      <c r="AF58" s="45">
        <v>1.85E-4</v>
      </c>
      <c r="AG58" s="45">
        <v>1.85E-4</v>
      </c>
      <c r="AH58" s="45">
        <v>1.85E-4</v>
      </c>
      <c r="AI58" s="45">
        <v>1.85E-4</v>
      </c>
      <c r="AJ58" s="45">
        <v>1.85E-4</v>
      </c>
      <c r="AK58" s="45">
        <v>1.85E-4</v>
      </c>
      <c r="AL58" s="45">
        <v>1.85E-4</v>
      </c>
      <c r="AM58" s="45">
        <v>1.85E-4</v>
      </c>
      <c r="AN58" s="45">
        <v>1.85E-4</v>
      </c>
      <c r="AO58" s="45">
        <v>1.85E-4</v>
      </c>
      <c r="AP58" s="45">
        <v>4.4200000000000001E-4</v>
      </c>
      <c r="AQ58" s="45">
        <v>4.4200000000000001E-4</v>
      </c>
      <c r="AR58" s="45">
        <v>4.4200000000000001E-4</v>
      </c>
      <c r="AS58" s="45">
        <v>4.4200000000000001E-4</v>
      </c>
      <c r="AT58" s="45">
        <v>4.4200000000000001E-4</v>
      </c>
      <c r="AU58" s="45">
        <v>4.7199999999999998E-4</v>
      </c>
      <c r="AV58" s="45">
        <v>4.7199999999999998E-4</v>
      </c>
      <c r="AW58" s="45">
        <v>4.7199999999999998E-4</v>
      </c>
      <c r="AX58" s="45">
        <v>4.7199999999999998E-4</v>
      </c>
      <c r="AY58" s="45">
        <v>4.7199999999999998E-4</v>
      </c>
      <c r="AZ58" s="45">
        <v>4.64E-4</v>
      </c>
      <c r="BA58" s="45">
        <v>4.64E-4</v>
      </c>
      <c r="BB58" s="45">
        <v>4.64E-4</v>
      </c>
      <c r="BC58" s="45">
        <v>4.64E-4</v>
      </c>
      <c r="BD58" s="45">
        <v>4.64E-4</v>
      </c>
      <c r="BE58" s="45">
        <v>4.26E-4</v>
      </c>
      <c r="BF58" s="45">
        <v>4.26E-4</v>
      </c>
      <c r="BG58" s="45">
        <v>4.26E-4</v>
      </c>
      <c r="BH58" s="45">
        <v>4.26E-4</v>
      </c>
      <c r="BI58" s="45">
        <v>4.26E-4</v>
      </c>
      <c r="BJ58" s="45">
        <v>3.7800000000000003E-4</v>
      </c>
      <c r="BK58" s="45">
        <v>3.7800000000000003E-4</v>
      </c>
      <c r="BL58" s="45">
        <v>3.7800000000000003E-4</v>
      </c>
      <c r="BM58" s="45">
        <v>3.7800000000000003E-4</v>
      </c>
      <c r="BN58" s="45">
        <v>3.7800000000000003E-4</v>
      </c>
      <c r="BO58" s="45">
        <v>3.4299999999999999E-4</v>
      </c>
      <c r="BP58" s="45">
        <v>3.4299999999999999E-4</v>
      </c>
      <c r="BQ58" s="45">
        <v>3.4299999999999999E-4</v>
      </c>
      <c r="BR58" s="45">
        <v>3.4299999999999999E-4</v>
      </c>
      <c r="BS58" s="45">
        <v>3.4299999999999999E-4</v>
      </c>
      <c r="BT58" s="45">
        <v>2.8699999999999998E-4</v>
      </c>
      <c r="BU58" s="45">
        <v>2.8699999999999998E-4</v>
      </c>
      <c r="BV58" s="45">
        <v>2.8699999999999998E-4</v>
      </c>
      <c r="BW58" s="45">
        <v>2.8699999999999998E-4</v>
      </c>
      <c r="BX58" s="45">
        <v>2.8699999999999998E-4</v>
      </c>
      <c r="BY58" s="45">
        <v>2.13E-4</v>
      </c>
      <c r="BZ58" s="45">
        <v>2.13E-4</v>
      </c>
      <c r="CA58" s="45">
        <v>2.13E-4</v>
      </c>
      <c r="CB58" s="45">
        <v>2.13E-4</v>
      </c>
      <c r="CC58" s="45">
        <v>2.13E-4</v>
      </c>
      <c r="CD58" s="45">
        <v>2.13E-4</v>
      </c>
      <c r="CE58" s="45">
        <v>2.13E-4</v>
      </c>
      <c r="CF58" s="45">
        <v>2.13E-4</v>
      </c>
      <c r="CG58" s="45">
        <v>2.13E-4</v>
      </c>
      <c r="CH58" s="45">
        <v>2.13E-4</v>
      </c>
      <c r="CI58" s="45">
        <v>2.13E-4</v>
      </c>
      <c r="CJ58" s="45">
        <v>2.13E-4</v>
      </c>
      <c r="CK58" s="45">
        <v>2.13E-4</v>
      </c>
      <c r="CL58" s="45">
        <v>2.13E-4</v>
      </c>
      <c r="CM58" s="45">
        <v>2.13E-4</v>
      </c>
      <c r="CN58" s="45">
        <v>2.13E-4</v>
      </c>
      <c r="CO58" s="45">
        <v>2.13E-4</v>
      </c>
      <c r="CP58" s="45">
        <v>2.13E-4</v>
      </c>
      <c r="CQ58" s="45">
        <v>2.13E-4</v>
      </c>
      <c r="CR58" s="45">
        <v>2.13E-4</v>
      </c>
      <c r="CS58" s="45">
        <v>2.13E-4</v>
      </c>
      <c r="CT58" s="45">
        <v>2.13E-4</v>
      </c>
      <c r="CU58" s="45">
        <v>2.13E-4</v>
      </c>
      <c r="CV58" s="45">
        <v>2.13E-4</v>
      </c>
      <c r="CW58" s="45">
        <v>2.13E-4</v>
      </c>
      <c r="CX58" s="45">
        <v>2.13E-4</v>
      </c>
    </row>
    <row r="59" spans="1:102" ht="14.25" customHeight="1" x14ac:dyDescent="0.3">
      <c r="A59" s="45" t="s">
        <v>236</v>
      </c>
      <c r="B59" s="45">
        <v>0</v>
      </c>
      <c r="C59" s="45">
        <v>0</v>
      </c>
      <c r="D59" s="45">
        <v>0</v>
      </c>
      <c r="E59" s="45">
        <v>0</v>
      </c>
      <c r="F59" s="45">
        <v>0</v>
      </c>
      <c r="G59" s="45">
        <v>0</v>
      </c>
      <c r="H59" s="45">
        <v>0</v>
      </c>
      <c r="I59" s="45">
        <v>0</v>
      </c>
      <c r="J59" s="45">
        <v>0</v>
      </c>
      <c r="K59" s="45">
        <v>0</v>
      </c>
      <c r="L59" s="45">
        <v>0</v>
      </c>
      <c r="M59" s="45">
        <v>0</v>
      </c>
      <c r="N59" s="45">
        <v>0</v>
      </c>
      <c r="O59" s="45">
        <v>0</v>
      </c>
      <c r="P59" s="45">
        <v>0</v>
      </c>
      <c r="Q59" s="45">
        <v>5.3999999999999998E-5</v>
      </c>
      <c r="R59" s="45">
        <v>5.3999999999999998E-5</v>
      </c>
      <c r="S59" s="45">
        <v>5.3999999999999998E-5</v>
      </c>
      <c r="T59" s="45">
        <v>5.3999999999999998E-5</v>
      </c>
      <c r="U59" s="45">
        <v>5.3999999999999998E-5</v>
      </c>
      <c r="V59" s="45">
        <v>5.3999999999999998E-5</v>
      </c>
      <c r="W59" s="45">
        <v>5.3999999999999998E-5</v>
      </c>
      <c r="X59" s="45">
        <v>5.3999999999999998E-5</v>
      </c>
      <c r="Y59" s="45">
        <v>5.3999999999999998E-5</v>
      </c>
      <c r="Z59" s="45">
        <v>5.3999999999999998E-5</v>
      </c>
      <c r="AA59" s="45">
        <v>5.3999999999999998E-5</v>
      </c>
      <c r="AB59" s="45">
        <v>5.3999999999999998E-5</v>
      </c>
      <c r="AC59" s="45">
        <v>5.3999999999999998E-5</v>
      </c>
      <c r="AD59" s="45">
        <v>5.3999999999999998E-5</v>
      </c>
      <c r="AE59" s="45">
        <v>5.3999999999999998E-5</v>
      </c>
      <c r="AF59" s="45">
        <v>5.3999999999999998E-5</v>
      </c>
      <c r="AG59" s="45">
        <v>5.3999999999999998E-5</v>
      </c>
      <c r="AH59" s="45">
        <v>5.3999999999999998E-5</v>
      </c>
      <c r="AI59" s="45">
        <v>5.3999999999999998E-5</v>
      </c>
      <c r="AJ59" s="45">
        <v>5.3999999999999998E-5</v>
      </c>
      <c r="AK59" s="45">
        <v>5.3999999999999998E-5</v>
      </c>
      <c r="AL59" s="45">
        <v>5.3999999999999998E-5</v>
      </c>
      <c r="AM59" s="45">
        <v>5.3999999999999998E-5</v>
      </c>
      <c r="AN59" s="45">
        <v>5.3999999999999998E-5</v>
      </c>
      <c r="AO59" s="45">
        <v>5.3999999999999998E-5</v>
      </c>
      <c r="AP59" s="45">
        <v>3.7399999999999998E-4</v>
      </c>
      <c r="AQ59" s="45">
        <v>3.7399999999999998E-4</v>
      </c>
      <c r="AR59" s="45">
        <v>3.7399999999999998E-4</v>
      </c>
      <c r="AS59" s="45">
        <v>3.7399999999999998E-4</v>
      </c>
      <c r="AT59" s="45">
        <v>3.7399999999999998E-4</v>
      </c>
      <c r="AU59" s="45">
        <v>6.3199999999999997E-4</v>
      </c>
      <c r="AV59" s="45">
        <v>6.3199999999999997E-4</v>
      </c>
      <c r="AW59" s="45">
        <v>6.3199999999999997E-4</v>
      </c>
      <c r="AX59" s="45">
        <v>6.3199999999999997E-4</v>
      </c>
      <c r="AY59" s="45">
        <v>6.3199999999999997E-4</v>
      </c>
      <c r="AZ59" s="45">
        <v>8.5700000000000001E-4</v>
      </c>
      <c r="BA59" s="45">
        <v>8.5700000000000001E-4</v>
      </c>
      <c r="BB59" s="45">
        <v>8.5700000000000001E-4</v>
      </c>
      <c r="BC59" s="45">
        <v>8.5700000000000001E-4</v>
      </c>
      <c r="BD59" s="45">
        <v>8.5700000000000001E-4</v>
      </c>
      <c r="BE59" s="45">
        <v>9.810000000000001E-4</v>
      </c>
      <c r="BF59" s="45">
        <v>9.810000000000001E-4</v>
      </c>
      <c r="BG59" s="45">
        <v>9.810000000000001E-4</v>
      </c>
      <c r="BH59" s="45">
        <v>9.810000000000001E-4</v>
      </c>
      <c r="BI59" s="45">
        <v>9.810000000000001E-4</v>
      </c>
      <c r="BJ59" s="45">
        <v>1.024E-3</v>
      </c>
      <c r="BK59" s="45">
        <v>1.024E-3</v>
      </c>
      <c r="BL59" s="45">
        <v>1.024E-3</v>
      </c>
      <c r="BM59" s="45">
        <v>1.024E-3</v>
      </c>
      <c r="BN59" s="45">
        <v>1.024E-3</v>
      </c>
      <c r="BO59" s="45">
        <v>9.859999999999999E-4</v>
      </c>
      <c r="BP59" s="45">
        <v>9.859999999999999E-4</v>
      </c>
      <c r="BQ59" s="45">
        <v>9.859999999999999E-4</v>
      </c>
      <c r="BR59" s="45">
        <v>9.859999999999999E-4</v>
      </c>
      <c r="BS59" s="45">
        <v>9.859999999999999E-4</v>
      </c>
      <c r="BT59" s="45">
        <v>8.6700000000000004E-4</v>
      </c>
      <c r="BU59" s="45">
        <v>8.6700000000000004E-4</v>
      </c>
      <c r="BV59" s="45">
        <v>8.6700000000000004E-4</v>
      </c>
      <c r="BW59" s="45">
        <v>8.6700000000000004E-4</v>
      </c>
      <c r="BX59" s="45">
        <v>8.6700000000000004E-4</v>
      </c>
      <c r="BY59" s="45">
        <v>6.7199999999999996E-4</v>
      </c>
      <c r="BZ59" s="45">
        <v>6.7199999999999996E-4</v>
      </c>
      <c r="CA59" s="45">
        <v>6.7199999999999996E-4</v>
      </c>
      <c r="CB59" s="45">
        <v>6.7199999999999996E-4</v>
      </c>
      <c r="CC59" s="45">
        <v>6.7199999999999996E-4</v>
      </c>
      <c r="CD59" s="45">
        <v>6.7199999999999996E-4</v>
      </c>
      <c r="CE59" s="45">
        <v>6.7199999999999996E-4</v>
      </c>
      <c r="CF59" s="45">
        <v>6.7199999999999996E-4</v>
      </c>
      <c r="CG59" s="45">
        <v>6.7199999999999996E-4</v>
      </c>
      <c r="CH59" s="45">
        <v>6.7199999999999996E-4</v>
      </c>
      <c r="CI59" s="45">
        <v>6.7199999999999996E-4</v>
      </c>
      <c r="CJ59" s="45">
        <v>6.7199999999999996E-4</v>
      </c>
      <c r="CK59" s="45">
        <v>6.7199999999999996E-4</v>
      </c>
      <c r="CL59" s="45">
        <v>6.7199999999999996E-4</v>
      </c>
      <c r="CM59" s="45">
        <v>6.7199999999999996E-4</v>
      </c>
      <c r="CN59" s="45">
        <v>6.7199999999999996E-4</v>
      </c>
      <c r="CO59" s="45">
        <v>6.7199999999999996E-4</v>
      </c>
      <c r="CP59" s="45">
        <v>6.7199999999999996E-4</v>
      </c>
      <c r="CQ59" s="45">
        <v>6.7199999999999996E-4</v>
      </c>
      <c r="CR59" s="45">
        <v>6.7199999999999996E-4</v>
      </c>
      <c r="CS59" s="45">
        <v>6.7199999999999996E-4</v>
      </c>
      <c r="CT59" s="45">
        <v>6.7199999999999996E-4</v>
      </c>
      <c r="CU59" s="45">
        <v>6.7199999999999996E-4</v>
      </c>
      <c r="CV59" s="45">
        <v>6.7199999999999996E-4</v>
      </c>
      <c r="CW59" s="45">
        <v>6.7199999999999996E-4</v>
      </c>
      <c r="CX59" s="45">
        <v>6.7199999999999996E-4</v>
      </c>
    </row>
    <row r="60" spans="1:102" ht="14.25" customHeight="1" x14ac:dyDescent="0.3">
      <c r="A60" s="45" t="s">
        <v>238</v>
      </c>
      <c r="B60" s="45">
        <v>0</v>
      </c>
      <c r="C60" s="45">
        <v>0</v>
      </c>
      <c r="D60" s="45">
        <v>0</v>
      </c>
      <c r="E60" s="45">
        <v>0</v>
      </c>
      <c r="F60" s="45">
        <v>0</v>
      </c>
      <c r="G60" s="45">
        <v>0</v>
      </c>
      <c r="H60" s="45">
        <v>0</v>
      </c>
      <c r="I60" s="45">
        <v>0</v>
      </c>
      <c r="J60" s="45">
        <v>0</v>
      </c>
      <c r="K60" s="45">
        <v>0</v>
      </c>
      <c r="L60" s="45">
        <v>0</v>
      </c>
      <c r="M60" s="45">
        <v>0</v>
      </c>
      <c r="N60" s="45">
        <v>0</v>
      </c>
      <c r="O60" s="45">
        <v>0</v>
      </c>
      <c r="P60" s="45">
        <v>0</v>
      </c>
      <c r="Q60" s="45">
        <v>2.12E-4</v>
      </c>
      <c r="R60" s="45">
        <v>2.12E-4</v>
      </c>
      <c r="S60" s="45">
        <v>2.12E-4</v>
      </c>
      <c r="T60" s="45">
        <v>2.12E-4</v>
      </c>
      <c r="U60" s="45">
        <v>2.12E-4</v>
      </c>
      <c r="V60" s="45">
        <v>2.12E-4</v>
      </c>
      <c r="W60" s="45">
        <v>2.12E-4</v>
      </c>
      <c r="X60" s="45">
        <v>2.12E-4</v>
      </c>
      <c r="Y60" s="45">
        <v>2.12E-4</v>
      </c>
      <c r="Z60" s="45">
        <v>2.12E-4</v>
      </c>
      <c r="AA60" s="45">
        <v>2.12E-4</v>
      </c>
      <c r="AB60" s="45">
        <v>2.12E-4</v>
      </c>
      <c r="AC60" s="45">
        <v>2.12E-4</v>
      </c>
      <c r="AD60" s="45">
        <v>2.12E-4</v>
      </c>
      <c r="AE60" s="45">
        <v>2.12E-4</v>
      </c>
      <c r="AF60" s="45">
        <v>2.12E-4</v>
      </c>
      <c r="AG60" s="45">
        <v>2.12E-4</v>
      </c>
      <c r="AH60" s="45">
        <v>2.12E-4</v>
      </c>
      <c r="AI60" s="45">
        <v>2.12E-4</v>
      </c>
      <c r="AJ60" s="45">
        <v>2.12E-4</v>
      </c>
      <c r="AK60" s="45">
        <v>2.12E-4</v>
      </c>
      <c r="AL60" s="45">
        <v>2.12E-4</v>
      </c>
      <c r="AM60" s="45">
        <v>2.12E-4</v>
      </c>
      <c r="AN60" s="45">
        <v>2.12E-4</v>
      </c>
      <c r="AO60" s="45">
        <v>2.12E-4</v>
      </c>
      <c r="AP60" s="45">
        <v>1.016E-3</v>
      </c>
      <c r="AQ60" s="45">
        <v>1.016E-3</v>
      </c>
      <c r="AR60" s="45">
        <v>1.016E-3</v>
      </c>
      <c r="AS60" s="45">
        <v>1.016E-3</v>
      </c>
      <c r="AT60" s="45">
        <v>1.016E-3</v>
      </c>
      <c r="AU60" s="45">
        <v>9.6400000000000001E-4</v>
      </c>
      <c r="AV60" s="45">
        <v>9.6400000000000001E-4</v>
      </c>
      <c r="AW60" s="45">
        <v>9.6400000000000001E-4</v>
      </c>
      <c r="AX60" s="45">
        <v>9.6400000000000001E-4</v>
      </c>
      <c r="AY60" s="45">
        <v>9.6400000000000001E-4</v>
      </c>
      <c r="AZ60" s="45">
        <v>1.0020000000000001E-3</v>
      </c>
      <c r="BA60" s="45">
        <v>1.0020000000000001E-3</v>
      </c>
      <c r="BB60" s="45">
        <v>1.0020000000000001E-3</v>
      </c>
      <c r="BC60" s="45">
        <v>1.0020000000000001E-3</v>
      </c>
      <c r="BD60" s="45">
        <v>1.0020000000000001E-3</v>
      </c>
      <c r="BE60" s="45">
        <v>7.0200000000000004E-4</v>
      </c>
      <c r="BF60" s="45">
        <v>7.0200000000000004E-4</v>
      </c>
      <c r="BG60" s="45">
        <v>7.0200000000000004E-4</v>
      </c>
      <c r="BH60" s="45">
        <v>7.0200000000000004E-4</v>
      </c>
      <c r="BI60" s="45">
        <v>7.0200000000000004E-4</v>
      </c>
      <c r="BJ60" s="45">
        <v>1.2869999999999999E-3</v>
      </c>
      <c r="BK60" s="45">
        <v>1.2869999999999999E-3</v>
      </c>
      <c r="BL60" s="45">
        <v>1.2869999999999999E-3</v>
      </c>
      <c r="BM60" s="45">
        <v>1.2869999999999999E-3</v>
      </c>
      <c r="BN60" s="45">
        <v>1.2869999999999999E-3</v>
      </c>
      <c r="BO60" s="45">
        <v>7.4299999999999995E-4</v>
      </c>
      <c r="BP60" s="45">
        <v>7.4299999999999995E-4</v>
      </c>
      <c r="BQ60" s="45">
        <v>7.4299999999999995E-4</v>
      </c>
      <c r="BR60" s="45">
        <v>7.4299999999999995E-4</v>
      </c>
      <c r="BS60" s="45">
        <v>7.4299999999999995E-4</v>
      </c>
      <c r="BT60" s="45">
        <v>8.4699999999999999E-4</v>
      </c>
      <c r="BU60" s="45">
        <v>8.4699999999999999E-4</v>
      </c>
      <c r="BV60" s="45">
        <v>8.4699999999999999E-4</v>
      </c>
      <c r="BW60" s="45">
        <v>8.4699999999999999E-4</v>
      </c>
      <c r="BX60" s="45">
        <v>8.4699999999999999E-4</v>
      </c>
      <c r="BY60" s="45">
        <v>5.8100000000000003E-4</v>
      </c>
      <c r="BZ60" s="45">
        <v>5.8100000000000003E-4</v>
      </c>
      <c r="CA60" s="45">
        <v>5.8100000000000003E-4</v>
      </c>
      <c r="CB60" s="45">
        <v>5.8100000000000003E-4</v>
      </c>
      <c r="CC60" s="45">
        <v>5.8100000000000003E-4</v>
      </c>
      <c r="CD60" s="45">
        <v>5.8100000000000003E-4</v>
      </c>
      <c r="CE60" s="45">
        <v>5.8100000000000003E-4</v>
      </c>
      <c r="CF60" s="45">
        <v>5.8100000000000003E-4</v>
      </c>
      <c r="CG60" s="45">
        <v>5.8100000000000003E-4</v>
      </c>
      <c r="CH60" s="45">
        <v>5.8100000000000003E-4</v>
      </c>
      <c r="CI60" s="45">
        <v>5.8100000000000003E-4</v>
      </c>
      <c r="CJ60" s="45">
        <v>5.8100000000000003E-4</v>
      </c>
      <c r="CK60" s="45">
        <v>5.8100000000000003E-4</v>
      </c>
      <c r="CL60" s="45">
        <v>5.8100000000000003E-4</v>
      </c>
      <c r="CM60" s="45">
        <v>5.8100000000000003E-4</v>
      </c>
      <c r="CN60" s="45">
        <v>5.8100000000000003E-4</v>
      </c>
      <c r="CO60" s="45">
        <v>5.8100000000000003E-4</v>
      </c>
      <c r="CP60" s="45">
        <v>5.8100000000000003E-4</v>
      </c>
      <c r="CQ60" s="45">
        <v>5.8100000000000003E-4</v>
      </c>
      <c r="CR60" s="45">
        <v>5.8100000000000003E-4</v>
      </c>
      <c r="CS60" s="45">
        <v>5.8100000000000003E-4</v>
      </c>
      <c r="CT60" s="45">
        <v>5.8100000000000003E-4</v>
      </c>
      <c r="CU60" s="45">
        <v>5.8100000000000003E-4</v>
      </c>
      <c r="CV60" s="45">
        <v>5.8100000000000003E-4</v>
      </c>
      <c r="CW60" s="45">
        <v>5.8100000000000003E-4</v>
      </c>
      <c r="CX60" s="45">
        <v>5.8100000000000003E-4</v>
      </c>
    </row>
    <row r="61" spans="1:102" ht="14.25" customHeight="1" x14ac:dyDescent="0.3">
      <c r="A61" s="45" t="s">
        <v>240</v>
      </c>
      <c r="B61" s="45">
        <v>0</v>
      </c>
      <c r="C61" s="45">
        <v>0</v>
      </c>
      <c r="D61" s="45">
        <v>0</v>
      </c>
      <c r="E61" s="45">
        <v>0</v>
      </c>
      <c r="F61" s="45">
        <v>0</v>
      </c>
      <c r="G61" s="45">
        <v>0</v>
      </c>
      <c r="H61" s="45">
        <v>0</v>
      </c>
      <c r="I61" s="45">
        <v>0</v>
      </c>
      <c r="J61" s="45">
        <v>0</v>
      </c>
      <c r="K61" s="45">
        <v>0</v>
      </c>
      <c r="L61" s="45">
        <v>0</v>
      </c>
      <c r="M61" s="45">
        <v>0</v>
      </c>
      <c r="N61" s="45">
        <v>0</v>
      </c>
      <c r="O61" s="45">
        <v>0</v>
      </c>
      <c r="P61" s="45">
        <v>0</v>
      </c>
      <c r="Q61" s="45">
        <v>5.8E-5</v>
      </c>
      <c r="R61" s="45">
        <v>5.8E-5</v>
      </c>
      <c r="S61" s="45">
        <v>5.8E-5</v>
      </c>
      <c r="T61" s="45">
        <v>5.8E-5</v>
      </c>
      <c r="U61" s="45">
        <v>5.8E-5</v>
      </c>
      <c r="V61" s="45">
        <v>5.8E-5</v>
      </c>
      <c r="W61" s="45">
        <v>5.8E-5</v>
      </c>
      <c r="X61" s="45">
        <v>5.8E-5</v>
      </c>
      <c r="Y61" s="45">
        <v>5.8E-5</v>
      </c>
      <c r="Z61" s="45">
        <v>5.8E-5</v>
      </c>
      <c r="AA61" s="45">
        <v>5.8E-5</v>
      </c>
      <c r="AB61" s="45">
        <v>5.8E-5</v>
      </c>
      <c r="AC61" s="45">
        <v>5.8E-5</v>
      </c>
      <c r="AD61" s="45">
        <v>5.8E-5</v>
      </c>
      <c r="AE61" s="45">
        <v>5.8E-5</v>
      </c>
      <c r="AF61" s="45">
        <v>5.8E-5</v>
      </c>
      <c r="AG61" s="45">
        <v>5.8E-5</v>
      </c>
      <c r="AH61" s="45">
        <v>5.8E-5</v>
      </c>
      <c r="AI61" s="45">
        <v>5.8E-5</v>
      </c>
      <c r="AJ61" s="45">
        <v>5.8E-5</v>
      </c>
      <c r="AK61" s="45">
        <v>5.8E-5</v>
      </c>
      <c r="AL61" s="45">
        <v>5.8E-5</v>
      </c>
      <c r="AM61" s="45">
        <v>5.8E-5</v>
      </c>
      <c r="AN61" s="45">
        <v>5.8E-5</v>
      </c>
      <c r="AO61" s="45">
        <v>5.8E-5</v>
      </c>
      <c r="AP61" s="45">
        <v>9.7999999999999997E-5</v>
      </c>
      <c r="AQ61" s="45">
        <v>9.7999999999999997E-5</v>
      </c>
      <c r="AR61" s="45">
        <v>9.7999999999999997E-5</v>
      </c>
      <c r="AS61" s="45">
        <v>9.7999999999999997E-5</v>
      </c>
      <c r="AT61" s="45">
        <v>9.7999999999999997E-5</v>
      </c>
      <c r="AU61" s="45">
        <v>8.2000000000000001E-5</v>
      </c>
      <c r="AV61" s="45">
        <v>8.2000000000000001E-5</v>
      </c>
      <c r="AW61" s="45">
        <v>8.2000000000000001E-5</v>
      </c>
      <c r="AX61" s="45">
        <v>8.2000000000000001E-5</v>
      </c>
      <c r="AY61" s="45">
        <v>8.2000000000000001E-5</v>
      </c>
      <c r="AZ61" s="45">
        <v>6.3999999999999997E-5</v>
      </c>
      <c r="BA61" s="45">
        <v>6.3999999999999997E-5</v>
      </c>
      <c r="BB61" s="45">
        <v>6.3999999999999997E-5</v>
      </c>
      <c r="BC61" s="45">
        <v>6.3999999999999997E-5</v>
      </c>
      <c r="BD61" s="45">
        <v>6.3999999999999997E-5</v>
      </c>
      <c r="BE61" s="45">
        <v>5.3000000000000001E-5</v>
      </c>
      <c r="BF61" s="45">
        <v>5.3000000000000001E-5</v>
      </c>
      <c r="BG61" s="45">
        <v>5.3000000000000001E-5</v>
      </c>
      <c r="BH61" s="45">
        <v>5.3000000000000001E-5</v>
      </c>
      <c r="BI61" s="45">
        <v>5.3000000000000001E-5</v>
      </c>
      <c r="BJ61" s="45">
        <v>4.8999999999999998E-5</v>
      </c>
      <c r="BK61" s="45">
        <v>4.8999999999999998E-5</v>
      </c>
      <c r="BL61" s="45">
        <v>4.8999999999999998E-5</v>
      </c>
      <c r="BM61" s="45">
        <v>4.8999999999999998E-5</v>
      </c>
      <c r="BN61" s="45">
        <v>4.8999999999999998E-5</v>
      </c>
      <c r="BO61" s="45">
        <v>4.8000000000000001E-5</v>
      </c>
      <c r="BP61" s="45">
        <v>4.8000000000000001E-5</v>
      </c>
      <c r="BQ61" s="45">
        <v>4.8000000000000001E-5</v>
      </c>
      <c r="BR61" s="45">
        <v>4.8000000000000001E-5</v>
      </c>
      <c r="BS61" s="45">
        <v>4.8000000000000001E-5</v>
      </c>
      <c r="BT61" s="45">
        <v>4.8999999999999998E-5</v>
      </c>
      <c r="BU61" s="45">
        <v>4.8999999999999998E-5</v>
      </c>
      <c r="BV61" s="45">
        <v>4.8999999999999998E-5</v>
      </c>
      <c r="BW61" s="45">
        <v>4.8999999999999998E-5</v>
      </c>
      <c r="BX61" s="45">
        <v>4.8999999999999998E-5</v>
      </c>
      <c r="BY61" s="45">
        <v>6.7000000000000002E-5</v>
      </c>
      <c r="BZ61" s="45">
        <v>6.7000000000000002E-5</v>
      </c>
      <c r="CA61" s="45">
        <v>6.7000000000000002E-5</v>
      </c>
      <c r="CB61" s="45">
        <v>6.7000000000000002E-5</v>
      </c>
      <c r="CC61" s="45">
        <v>6.7000000000000002E-5</v>
      </c>
      <c r="CD61" s="45">
        <v>6.7000000000000002E-5</v>
      </c>
      <c r="CE61" s="45">
        <v>6.7000000000000002E-5</v>
      </c>
      <c r="CF61" s="45">
        <v>6.7000000000000002E-5</v>
      </c>
      <c r="CG61" s="45">
        <v>6.7000000000000002E-5</v>
      </c>
      <c r="CH61" s="45">
        <v>6.7000000000000002E-5</v>
      </c>
      <c r="CI61" s="45">
        <v>6.7000000000000002E-5</v>
      </c>
      <c r="CJ61" s="45">
        <v>6.7000000000000002E-5</v>
      </c>
      <c r="CK61" s="45">
        <v>6.7000000000000002E-5</v>
      </c>
      <c r="CL61" s="45">
        <v>6.7000000000000002E-5</v>
      </c>
      <c r="CM61" s="45">
        <v>6.7000000000000002E-5</v>
      </c>
      <c r="CN61" s="45">
        <v>6.7000000000000002E-5</v>
      </c>
      <c r="CO61" s="45">
        <v>6.7000000000000002E-5</v>
      </c>
      <c r="CP61" s="45">
        <v>6.7000000000000002E-5</v>
      </c>
      <c r="CQ61" s="45">
        <v>6.7000000000000002E-5</v>
      </c>
      <c r="CR61" s="45">
        <v>6.7000000000000002E-5</v>
      </c>
      <c r="CS61" s="45">
        <v>6.7000000000000002E-5</v>
      </c>
      <c r="CT61" s="45">
        <v>6.7000000000000002E-5</v>
      </c>
      <c r="CU61" s="45">
        <v>6.7000000000000002E-5</v>
      </c>
      <c r="CV61" s="45">
        <v>6.7000000000000002E-5</v>
      </c>
      <c r="CW61" s="45">
        <v>6.7000000000000002E-5</v>
      </c>
      <c r="CX61" s="45">
        <v>6.7000000000000002E-5</v>
      </c>
    </row>
    <row r="62" spans="1:102" ht="14.25" customHeight="1" x14ac:dyDescent="0.3">
      <c r="A62" s="45" t="s">
        <v>242</v>
      </c>
      <c r="B62" s="45">
        <v>0</v>
      </c>
      <c r="C62" s="45">
        <v>0</v>
      </c>
      <c r="D62" s="45">
        <v>0</v>
      </c>
      <c r="E62" s="45">
        <v>0</v>
      </c>
      <c r="F62" s="45">
        <v>0</v>
      </c>
      <c r="G62" s="45">
        <v>0</v>
      </c>
      <c r="H62" s="45">
        <v>0</v>
      </c>
      <c r="I62" s="45">
        <v>0</v>
      </c>
      <c r="J62" s="45">
        <v>0</v>
      </c>
      <c r="K62" s="45">
        <v>0</v>
      </c>
      <c r="L62" s="45">
        <v>0</v>
      </c>
      <c r="M62" s="45">
        <v>0</v>
      </c>
      <c r="N62" s="45">
        <v>0</v>
      </c>
      <c r="O62" s="45">
        <v>0</v>
      </c>
      <c r="P62" s="45">
        <v>0</v>
      </c>
      <c r="Q62" s="45">
        <v>6.7000000000000002E-5</v>
      </c>
      <c r="R62" s="45">
        <v>6.7000000000000002E-5</v>
      </c>
      <c r="S62" s="45">
        <v>6.7000000000000002E-5</v>
      </c>
      <c r="T62" s="45">
        <v>6.7000000000000002E-5</v>
      </c>
      <c r="U62" s="45">
        <v>6.7000000000000002E-5</v>
      </c>
      <c r="V62" s="45">
        <v>6.7000000000000002E-5</v>
      </c>
      <c r="W62" s="45">
        <v>6.7000000000000002E-5</v>
      </c>
      <c r="X62" s="45">
        <v>6.7000000000000002E-5</v>
      </c>
      <c r="Y62" s="45">
        <v>6.7000000000000002E-5</v>
      </c>
      <c r="Z62" s="45">
        <v>6.7000000000000002E-5</v>
      </c>
      <c r="AA62" s="45">
        <v>6.7000000000000002E-5</v>
      </c>
      <c r="AB62" s="45">
        <v>6.7000000000000002E-5</v>
      </c>
      <c r="AC62" s="45">
        <v>6.7000000000000002E-5</v>
      </c>
      <c r="AD62" s="45">
        <v>6.7000000000000002E-5</v>
      </c>
      <c r="AE62" s="45">
        <v>6.7000000000000002E-5</v>
      </c>
      <c r="AF62" s="45">
        <v>6.7000000000000002E-5</v>
      </c>
      <c r="AG62" s="45">
        <v>6.7000000000000002E-5</v>
      </c>
      <c r="AH62" s="45">
        <v>6.7000000000000002E-5</v>
      </c>
      <c r="AI62" s="45">
        <v>6.7000000000000002E-5</v>
      </c>
      <c r="AJ62" s="45">
        <v>6.7000000000000002E-5</v>
      </c>
      <c r="AK62" s="45">
        <v>6.7000000000000002E-5</v>
      </c>
      <c r="AL62" s="45">
        <v>6.7000000000000002E-5</v>
      </c>
      <c r="AM62" s="45">
        <v>6.7000000000000002E-5</v>
      </c>
      <c r="AN62" s="45">
        <v>6.7000000000000002E-5</v>
      </c>
      <c r="AO62" s="45">
        <v>6.7000000000000002E-5</v>
      </c>
      <c r="AP62" s="45">
        <v>1.63E-4</v>
      </c>
      <c r="AQ62" s="45">
        <v>1.63E-4</v>
      </c>
      <c r="AR62" s="45">
        <v>1.63E-4</v>
      </c>
      <c r="AS62" s="45">
        <v>1.63E-4</v>
      </c>
      <c r="AT62" s="45">
        <v>1.63E-4</v>
      </c>
      <c r="AU62" s="45">
        <v>1.6100000000000001E-4</v>
      </c>
      <c r="AV62" s="45">
        <v>1.6100000000000001E-4</v>
      </c>
      <c r="AW62" s="45">
        <v>1.6100000000000001E-4</v>
      </c>
      <c r="AX62" s="45">
        <v>1.6100000000000001E-4</v>
      </c>
      <c r="AY62" s="45">
        <v>1.6100000000000001E-4</v>
      </c>
      <c r="AZ62" s="45">
        <v>1.3200000000000001E-4</v>
      </c>
      <c r="BA62" s="45">
        <v>1.3200000000000001E-4</v>
      </c>
      <c r="BB62" s="45">
        <v>1.3200000000000001E-4</v>
      </c>
      <c r="BC62" s="45">
        <v>1.3200000000000001E-4</v>
      </c>
      <c r="BD62" s="45">
        <v>1.3200000000000001E-4</v>
      </c>
      <c r="BE62" s="45">
        <v>1.12E-4</v>
      </c>
      <c r="BF62" s="45">
        <v>1.12E-4</v>
      </c>
      <c r="BG62" s="45">
        <v>1.12E-4</v>
      </c>
      <c r="BH62" s="45">
        <v>1.12E-4</v>
      </c>
      <c r="BI62" s="45">
        <v>1.12E-4</v>
      </c>
      <c r="BJ62" s="45">
        <v>1E-4</v>
      </c>
      <c r="BK62" s="45">
        <v>1E-4</v>
      </c>
      <c r="BL62" s="45">
        <v>1E-4</v>
      </c>
      <c r="BM62" s="45">
        <v>1E-4</v>
      </c>
      <c r="BN62" s="45">
        <v>1E-4</v>
      </c>
      <c r="BO62" s="45">
        <v>1.1400000000000001E-4</v>
      </c>
      <c r="BP62" s="45">
        <v>1.1400000000000001E-4</v>
      </c>
      <c r="BQ62" s="45">
        <v>1.1400000000000001E-4</v>
      </c>
      <c r="BR62" s="45">
        <v>1.1400000000000001E-4</v>
      </c>
      <c r="BS62" s="45">
        <v>1.1400000000000001E-4</v>
      </c>
      <c r="BT62" s="45">
        <v>1.2999999999999999E-4</v>
      </c>
      <c r="BU62" s="45">
        <v>1.2999999999999999E-4</v>
      </c>
      <c r="BV62" s="45">
        <v>1.2999999999999999E-4</v>
      </c>
      <c r="BW62" s="45">
        <v>1.2999999999999999E-4</v>
      </c>
      <c r="BX62" s="45">
        <v>1.2999999999999999E-4</v>
      </c>
      <c r="BY62" s="45">
        <v>1.22E-4</v>
      </c>
      <c r="BZ62" s="45">
        <v>1.22E-4</v>
      </c>
      <c r="CA62" s="45">
        <v>1.22E-4</v>
      </c>
      <c r="CB62" s="45">
        <v>1.22E-4</v>
      </c>
      <c r="CC62" s="45">
        <v>1.22E-4</v>
      </c>
      <c r="CD62" s="45">
        <v>1.22E-4</v>
      </c>
      <c r="CE62" s="45">
        <v>1.22E-4</v>
      </c>
      <c r="CF62" s="45">
        <v>1.22E-4</v>
      </c>
      <c r="CG62" s="45">
        <v>1.22E-4</v>
      </c>
      <c r="CH62" s="45">
        <v>1.22E-4</v>
      </c>
      <c r="CI62" s="45">
        <v>1.22E-4</v>
      </c>
      <c r="CJ62" s="45">
        <v>1.22E-4</v>
      </c>
      <c r="CK62" s="45">
        <v>1.22E-4</v>
      </c>
      <c r="CL62" s="45">
        <v>1.22E-4</v>
      </c>
      <c r="CM62" s="45">
        <v>1.22E-4</v>
      </c>
      <c r="CN62" s="45">
        <v>1.22E-4</v>
      </c>
      <c r="CO62" s="45">
        <v>1.22E-4</v>
      </c>
      <c r="CP62" s="45">
        <v>1.22E-4</v>
      </c>
      <c r="CQ62" s="45">
        <v>1.22E-4</v>
      </c>
      <c r="CR62" s="45">
        <v>1.22E-4</v>
      </c>
      <c r="CS62" s="45">
        <v>1.22E-4</v>
      </c>
      <c r="CT62" s="45">
        <v>1.22E-4</v>
      </c>
      <c r="CU62" s="45">
        <v>1.22E-4</v>
      </c>
      <c r="CV62" s="45">
        <v>1.22E-4</v>
      </c>
      <c r="CW62" s="45">
        <v>1.22E-4</v>
      </c>
      <c r="CX62" s="45">
        <v>1.22E-4</v>
      </c>
    </row>
    <row r="63" spans="1:102" ht="14.25" customHeight="1" x14ac:dyDescent="0.3">
      <c r="A63" s="45" t="s">
        <v>244</v>
      </c>
      <c r="B63" s="45">
        <v>0</v>
      </c>
      <c r="C63" s="45">
        <v>0</v>
      </c>
      <c r="D63" s="45">
        <v>0</v>
      </c>
      <c r="E63" s="45">
        <v>0</v>
      </c>
      <c r="F63" s="45">
        <v>0</v>
      </c>
      <c r="G63" s="45">
        <v>0</v>
      </c>
      <c r="H63" s="45">
        <v>0</v>
      </c>
      <c r="I63" s="45">
        <v>0</v>
      </c>
      <c r="J63" s="45">
        <v>0</v>
      </c>
      <c r="K63" s="45">
        <v>0</v>
      </c>
      <c r="L63" s="45">
        <v>0</v>
      </c>
      <c r="M63" s="45">
        <v>0</v>
      </c>
      <c r="N63" s="45">
        <v>0</v>
      </c>
      <c r="O63" s="45">
        <v>0</v>
      </c>
      <c r="P63" s="45">
        <v>0</v>
      </c>
      <c r="Q63" s="45">
        <v>7.4999999999999993E-5</v>
      </c>
      <c r="R63" s="45">
        <v>7.4999999999999993E-5</v>
      </c>
      <c r="S63" s="45">
        <v>7.4999999999999993E-5</v>
      </c>
      <c r="T63" s="45">
        <v>7.4999999999999993E-5</v>
      </c>
      <c r="U63" s="45">
        <v>7.4999999999999993E-5</v>
      </c>
      <c r="V63" s="45">
        <v>7.4999999999999993E-5</v>
      </c>
      <c r="W63" s="45">
        <v>7.4999999999999993E-5</v>
      </c>
      <c r="X63" s="45">
        <v>7.4999999999999993E-5</v>
      </c>
      <c r="Y63" s="45">
        <v>7.4999999999999993E-5</v>
      </c>
      <c r="Z63" s="45">
        <v>7.4999999999999993E-5</v>
      </c>
      <c r="AA63" s="45">
        <v>7.4999999999999993E-5</v>
      </c>
      <c r="AB63" s="45">
        <v>7.4999999999999993E-5</v>
      </c>
      <c r="AC63" s="45">
        <v>7.4999999999999993E-5</v>
      </c>
      <c r="AD63" s="45">
        <v>7.4999999999999993E-5</v>
      </c>
      <c r="AE63" s="45">
        <v>7.4999999999999993E-5</v>
      </c>
      <c r="AF63" s="45">
        <v>7.4999999999999993E-5</v>
      </c>
      <c r="AG63" s="45">
        <v>7.4999999999999993E-5</v>
      </c>
      <c r="AH63" s="45">
        <v>7.4999999999999993E-5</v>
      </c>
      <c r="AI63" s="45">
        <v>7.4999999999999993E-5</v>
      </c>
      <c r="AJ63" s="45">
        <v>7.4999999999999993E-5</v>
      </c>
      <c r="AK63" s="45">
        <v>7.4999999999999993E-5</v>
      </c>
      <c r="AL63" s="45">
        <v>7.4999999999999993E-5</v>
      </c>
      <c r="AM63" s="45">
        <v>7.4999999999999993E-5</v>
      </c>
      <c r="AN63" s="45">
        <v>7.4999999999999993E-5</v>
      </c>
      <c r="AO63" s="45">
        <v>7.4999999999999993E-5</v>
      </c>
      <c r="AP63" s="45">
        <v>3.8099999999999999E-4</v>
      </c>
      <c r="AQ63" s="45">
        <v>3.8099999999999999E-4</v>
      </c>
      <c r="AR63" s="45">
        <v>3.8099999999999999E-4</v>
      </c>
      <c r="AS63" s="45">
        <v>3.8099999999999999E-4</v>
      </c>
      <c r="AT63" s="45">
        <v>3.8099999999999999E-4</v>
      </c>
      <c r="AU63" s="45">
        <v>4.8500000000000003E-4</v>
      </c>
      <c r="AV63" s="45">
        <v>4.8500000000000003E-4</v>
      </c>
      <c r="AW63" s="45">
        <v>4.8500000000000003E-4</v>
      </c>
      <c r="AX63" s="45">
        <v>4.8500000000000003E-4</v>
      </c>
      <c r="AY63" s="45">
        <v>4.8500000000000003E-4</v>
      </c>
      <c r="AZ63" s="45">
        <v>5.7600000000000001E-4</v>
      </c>
      <c r="BA63" s="45">
        <v>5.7600000000000001E-4</v>
      </c>
      <c r="BB63" s="45">
        <v>5.7600000000000001E-4</v>
      </c>
      <c r="BC63" s="45">
        <v>5.7600000000000001E-4</v>
      </c>
      <c r="BD63" s="45">
        <v>5.7600000000000001E-4</v>
      </c>
      <c r="BE63" s="45">
        <v>6.3400000000000001E-4</v>
      </c>
      <c r="BF63" s="45">
        <v>6.3400000000000001E-4</v>
      </c>
      <c r="BG63" s="45">
        <v>6.3400000000000001E-4</v>
      </c>
      <c r="BH63" s="45">
        <v>6.3400000000000001E-4</v>
      </c>
      <c r="BI63" s="45">
        <v>6.3400000000000001E-4</v>
      </c>
      <c r="BJ63" s="45">
        <v>6.7100000000000005E-4</v>
      </c>
      <c r="BK63" s="45">
        <v>6.7100000000000005E-4</v>
      </c>
      <c r="BL63" s="45">
        <v>6.7100000000000005E-4</v>
      </c>
      <c r="BM63" s="45">
        <v>6.7100000000000005E-4</v>
      </c>
      <c r="BN63" s="45">
        <v>6.7100000000000005E-4</v>
      </c>
      <c r="BO63" s="45">
        <v>6.4099999999999997E-4</v>
      </c>
      <c r="BP63" s="45">
        <v>6.4099999999999997E-4</v>
      </c>
      <c r="BQ63" s="45">
        <v>6.4099999999999997E-4</v>
      </c>
      <c r="BR63" s="45">
        <v>6.4099999999999997E-4</v>
      </c>
      <c r="BS63" s="45">
        <v>6.4099999999999997E-4</v>
      </c>
      <c r="BT63" s="45">
        <v>5.3899999999999998E-4</v>
      </c>
      <c r="BU63" s="45">
        <v>5.3899999999999998E-4</v>
      </c>
      <c r="BV63" s="45">
        <v>5.3899999999999998E-4</v>
      </c>
      <c r="BW63" s="45">
        <v>5.3899999999999998E-4</v>
      </c>
      <c r="BX63" s="45">
        <v>5.3899999999999998E-4</v>
      </c>
      <c r="BY63" s="45">
        <v>4.15E-4</v>
      </c>
      <c r="BZ63" s="45">
        <v>4.15E-4</v>
      </c>
      <c r="CA63" s="45">
        <v>4.15E-4</v>
      </c>
      <c r="CB63" s="45">
        <v>4.15E-4</v>
      </c>
      <c r="CC63" s="45">
        <v>4.15E-4</v>
      </c>
      <c r="CD63" s="45">
        <v>4.15E-4</v>
      </c>
      <c r="CE63" s="45">
        <v>4.15E-4</v>
      </c>
      <c r="CF63" s="45">
        <v>4.15E-4</v>
      </c>
      <c r="CG63" s="45">
        <v>4.15E-4</v>
      </c>
      <c r="CH63" s="45">
        <v>4.15E-4</v>
      </c>
      <c r="CI63" s="45">
        <v>4.15E-4</v>
      </c>
      <c r="CJ63" s="45">
        <v>4.15E-4</v>
      </c>
      <c r="CK63" s="45">
        <v>4.15E-4</v>
      </c>
      <c r="CL63" s="45">
        <v>4.15E-4</v>
      </c>
      <c r="CM63" s="45">
        <v>4.15E-4</v>
      </c>
      <c r="CN63" s="45">
        <v>4.15E-4</v>
      </c>
      <c r="CO63" s="45">
        <v>4.15E-4</v>
      </c>
      <c r="CP63" s="45">
        <v>4.15E-4</v>
      </c>
      <c r="CQ63" s="45">
        <v>4.15E-4</v>
      </c>
      <c r="CR63" s="45">
        <v>4.15E-4</v>
      </c>
      <c r="CS63" s="45">
        <v>4.15E-4</v>
      </c>
      <c r="CT63" s="45">
        <v>4.15E-4</v>
      </c>
      <c r="CU63" s="45">
        <v>4.15E-4</v>
      </c>
      <c r="CV63" s="45">
        <v>4.15E-4</v>
      </c>
      <c r="CW63" s="45">
        <v>4.15E-4</v>
      </c>
      <c r="CX63" s="45">
        <v>4.15E-4</v>
      </c>
    </row>
    <row r="64" spans="1:102" ht="14.25" customHeight="1" x14ac:dyDescent="0.3">
      <c r="A64" s="45" t="s">
        <v>246</v>
      </c>
      <c r="B64" s="45">
        <v>0</v>
      </c>
      <c r="C64" s="45">
        <v>0</v>
      </c>
      <c r="D64" s="45">
        <v>0</v>
      </c>
      <c r="E64" s="45">
        <v>0</v>
      </c>
      <c r="F64" s="45">
        <v>0</v>
      </c>
      <c r="G64" s="45">
        <v>0</v>
      </c>
      <c r="H64" s="45">
        <v>0</v>
      </c>
      <c r="I64" s="45">
        <v>0</v>
      </c>
      <c r="J64" s="45">
        <v>0</v>
      </c>
      <c r="K64" s="45">
        <v>0</v>
      </c>
      <c r="L64" s="45">
        <v>0</v>
      </c>
      <c r="M64" s="45">
        <v>0</v>
      </c>
      <c r="N64" s="45">
        <v>0</v>
      </c>
      <c r="O64" s="45">
        <v>0</v>
      </c>
      <c r="P64" s="45">
        <v>0</v>
      </c>
      <c r="Q64" s="45">
        <v>6.2000000000000003E-5</v>
      </c>
      <c r="R64" s="45">
        <v>6.2000000000000003E-5</v>
      </c>
      <c r="S64" s="45">
        <v>6.2000000000000003E-5</v>
      </c>
      <c r="T64" s="45">
        <v>6.2000000000000003E-5</v>
      </c>
      <c r="U64" s="45">
        <v>6.2000000000000003E-5</v>
      </c>
      <c r="V64" s="45">
        <v>6.2000000000000003E-5</v>
      </c>
      <c r="W64" s="45">
        <v>6.2000000000000003E-5</v>
      </c>
      <c r="X64" s="45">
        <v>6.2000000000000003E-5</v>
      </c>
      <c r="Y64" s="45">
        <v>6.2000000000000003E-5</v>
      </c>
      <c r="Z64" s="45">
        <v>6.2000000000000003E-5</v>
      </c>
      <c r="AA64" s="45">
        <v>6.2000000000000003E-5</v>
      </c>
      <c r="AB64" s="45">
        <v>6.2000000000000003E-5</v>
      </c>
      <c r="AC64" s="45">
        <v>6.2000000000000003E-5</v>
      </c>
      <c r="AD64" s="45">
        <v>6.2000000000000003E-5</v>
      </c>
      <c r="AE64" s="45">
        <v>6.2000000000000003E-5</v>
      </c>
      <c r="AF64" s="45">
        <v>6.2000000000000003E-5</v>
      </c>
      <c r="AG64" s="45">
        <v>6.2000000000000003E-5</v>
      </c>
      <c r="AH64" s="45">
        <v>6.2000000000000003E-5</v>
      </c>
      <c r="AI64" s="45">
        <v>6.2000000000000003E-5</v>
      </c>
      <c r="AJ64" s="45">
        <v>6.2000000000000003E-5</v>
      </c>
      <c r="AK64" s="45">
        <v>6.2000000000000003E-5</v>
      </c>
      <c r="AL64" s="45">
        <v>6.2000000000000003E-5</v>
      </c>
      <c r="AM64" s="45">
        <v>6.2000000000000003E-5</v>
      </c>
      <c r="AN64" s="45">
        <v>6.2000000000000003E-5</v>
      </c>
      <c r="AO64" s="45">
        <v>6.2000000000000003E-5</v>
      </c>
      <c r="AP64" s="45">
        <v>2.5099999999999998E-4</v>
      </c>
      <c r="AQ64" s="45">
        <v>2.5099999999999998E-4</v>
      </c>
      <c r="AR64" s="45">
        <v>2.5099999999999998E-4</v>
      </c>
      <c r="AS64" s="45">
        <v>2.5099999999999998E-4</v>
      </c>
      <c r="AT64" s="45">
        <v>2.5099999999999998E-4</v>
      </c>
      <c r="AU64" s="45">
        <v>3.77E-4</v>
      </c>
      <c r="AV64" s="45">
        <v>3.77E-4</v>
      </c>
      <c r="AW64" s="45">
        <v>3.77E-4</v>
      </c>
      <c r="AX64" s="45">
        <v>3.77E-4</v>
      </c>
      <c r="AY64" s="45">
        <v>3.77E-4</v>
      </c>
      <c r="AZ64" s="45">
        <v>3.3599999999999998E-4</v>
      </c>
      <c r="BA64" s="45">
        <v>3.3599999999999998E-4</v>
      </c>
      <c r="BB64" s="45">
        <v>3.3599999999999998E-4</v>
      </c>
      <c r="BC64" s="45">
        <v>3.3599999999999998E-4</v>
      </c>
      <c r="BD64" s="45">
        <v>3.3599999999999998E-4</v>
      </c>
      <c r="BE64" s="45">
        <v>2.2499999999999999E-4</v>
      </c>
      <c r="BF64" s="45">
        <v>2.2499999999999999E-4</v>
      </c>
      <c r="BG64" s="45">
        <v>2.2499999999999999E-4</v>
      </c>
      <c r="BH64" s="45">
        <v>2.2499999999999999E-4</v>
      </c>
      <c r="BI64" s="45">
        <v>2.2499999999999999E-4</v>
      </c>
      <c r="BJ64" s="45">
        <v>5.1599999999999997E-4</v>
      </c>
      <c r="BK64" s="45">
        <v>5.1599999999999997E-4</v>
      </c>
      <c r="BL64" s="45">
        <v>5.1599999999999997E-4</v>
      </c>
      <c r="BM64" s="45">
        <v>5.1599999999999997E-4</v>
      </c>
      <c r="BN64" s="45">
        <v>5.1599999999999997E-4</v>
      </c>
      <c r="BO64" s="45">
        <v>4.5800000000000002E-4</v>
      </c>
      <c r="BP64" s="45">
        <v>4.5800000000000002E-4</v>
      </c>
      <c r="BQ64" s="45">
        <v>4.5800000000000002E-4</v>
      </c>
      <c r="BR64" s="45">
        <v>4.5800000000000002E-4</v>
      </c>
      <c r="BS64" s="45">
        <v>4.5800000000000002E-4</v>
      </c>
      <c r="BT64" s="45">
        <v>5.0500000000000002E-4</v>
      </c>
      <c r="BU64" s="45">
        <v>5.0500000000000002E-4</v>
      </c>
      <c r="BV64" s="45">
        <v>5.0500000000000002E-4</v>
      </c>
      <c r="BW64" s="45">
        <v>5.0500000000000002E-4</v>
      </c>
      <c r="BX64" s="45">
        <v>5.0500000000000002E-4</v>
      </c>
      <c r="BY64" s="45">
        <v>6.5059999999999996E-3</v>
      </c>
      <c r="BZ64" s="45">
        <v>6.5059999999999996E-3</v>
      </c>
      <c r="CA64" s="45">
        <v>6.5059999999999996E-3</v>
      </c>
      <c r="CB64" s="45">
        <v>6.5059999999999996E-3</v>
      </c>
      <c r="CC64" s="45">
        <v>6.5059999999999996E-3</v>
      </c>
      <c r="CD64" s="45">
        <v>6.5059999999999996E-3</v>
      </c>
      <c r="CE64" s="45">
        <v>6.5059999999999996E-3</v>
      </c>
      <c r="CF64" s="45">
        <v>6.5059999999999996E-3</v>
      </c>
      <c r="CG64" s="45">
        <v>6.5059999999999996E-3</v>
      </c>
      <c r="CH64" s="45">
        <v>6.5059999999999996E-3</v>
      </c>
      <c r="CI64" s="45">
        <v>6.5059999999999996E-3</v>
      </c>
      <c r="CJ64" s="45">
        <v>6.5059999999999996E-3</v>
      </c>
      <c r="CK64" s="45">
        <v>6.5059999999999996E-3</v>
      </c>
      <c r="CL64" s="45">
        <v>6.5059999999999996E-3</v>
      </c>
      <c r="CM64" s="45">
        <v>6.5059999999999996E-3</v>
      </c>
      <c r="CN64" s="45">
        <v>6.5059999999999996E-3</v>
      </c>
      <c r="CO64" s="45">
        <v>6.5059999999999996E-3</v>
      </c>
      <c r="CP64" s="45">
        <v>6.5059999999999996E-3</v>
      </c>
      <c r="CQ64" s="45">
        <v>6.5059999999999996E-3</v>
      </c>
      <c r="CR64" s="45">
        <v>6.5059999999999996E-3</v>
      </c>
      <c r="CS64" s="45">
        <v>6.5059999999999996E-3</v>
      </c>
      <c r="CT64" s="45">
        <v>6.5059999999999996E-3</v>
      </c>
      <c r="CU64" s="45">
        <v>6.5059999999999996E-3</v>
      </c>
      <c r="CV64" s="45">
        <v>6.5059999999999996E-3</v>
      </c>
      <c r="CW64" s="45">
        <v>6.5059999999999996E-3</v>
      </c>
      <c r="CX64" s="45">
        <v>6.5059999999999996E-3</v>
      </c>
    </row>
    <row r="65" spans="1:102" ht="14.25" customHeight="1" x14ac:dyDescent="0.3">
      <c r="A65" s="45" t="s">
        <v>248</v>
      </c>
      <c r="B65" s="45">
        <v>0</v>
      </c>
      <c r="C65" s="45">
        <v>0</v>
      </c>
      <c r="D65" s="45">
        <v>0</v>
      </c>
      <c r="E65" s="45">
        <v>0</v>
      </c>
      <c r="F65" s="45">
        <v>0</v>
      </c>
      <c r="G65" s="45">
        <v>0</v>
      </c>
      <c r="H65" s="45">
        <v>0</v>
      </c>
      <c r="I65" s="45">
        <v>0</v>
      </c>
      <c r="J65" s="45">
        <v>0</v>
      </c>
      <c r="K65" s="45">
        <v>0</v>
      </c>
      <c r="L65" s="45">
        <v>0</v>
      </c>
      <c r="M65" s="45">
        <v>0</v>
      </c>
      <c r="N65" s="45">
        <v>0</v>
      </c>
      <c r="O65" s="45">
        <v>0</v>
      </c>
      <c r="P65" s="45">
        <v>0</v>
      </c>
      <c r="Q65" s="45">
        <v>9.7E-5</v>
      </c>
      <c r="R65" s="45">
        <v>9.7E-5</v>
      </c>
      <c r="S65" s="45">
        <v>9.7E-5</v>
      </c>
      <c r="T65" s="45">
        <v>9.7E-5</v>
      </c>
      <c r="U65" s="45">
        <v>9.7E-5</v>
      </c>
      <c r="V65" s="45">
        <v>9.7E-5</v>
      </c>
      <c r="W65" s="45">
        <v>9.7E-5</v>
      </c>
      <c r="X65" s="45">
        <v>9.7E-5</v>
      </c>
      <c r="Y65" s="45">
        <v>9.7E-5</v>
      </c>
      <c r="Z65" s="45">
        <v>9.7E-5</v>
      </c>
      <c r="AA65" s="45">
        <v>9.7E-5</v>
      </c>
      <c r="AB65" s="45">
        <v>9.7E-5</v>
      </c>
      <c r="AC65" s="45">
        <v>9.7E-5</v>
      </c>
      <c r="AD65" s="45">
        <v>9.7E-5</v>
      </c>
      <c r="AE65" s="45">
        <v>9.7E-5</v>
      </c>
      <c r="AF65" s="45">
        <v>9.7E-5</v>
      </c>
      <c r="AG65" s="45">
        <v>9.7E-5</v>
      </c>
      <c r="AH65" s="45">
        <v>9.7E-5</v>
      </c>
      <c r="AI65" s="45">
        <v>9.7E-5</v>
      </c>
      <c r="AJ65" s="45">
        <v>9.7E-5</v>
      </c>
      <c r="AK65" s="45">
        <v>9.7E-5</v>
      </c>
      <c r="AL65" s="45">
        <v>9.7E-5</v>
      </c>
      <c r="AM65" s="45">
        <v>9.7E-5</v>
      </c>
      <c r="AN65" s="45">
        <v>9.7E-5</v>
      </c>
      <c r="AO65" s="45">
        <v>9.7E-5</v>
      </c>
      <c r="AP65" s="45">
        <v>3.8699999999999997E-4</v>
      </c>
      <c r="AQ65" s="45">
        <v>3.8699999999999997E-4</v>
      </c>
      <c r="AR65" s="45">
        <v>3.8699999999999997E-4</v>
      </c>
      <c r="AS65" s="45">
        <v>3.8699999999999997E-4</v>
      </c>
      <c r="AT65" s="45">
        <v>3.8699999999999997E-4</v>
      </c>
      <c r="AU65" s="45">
        <v>4.06E-4</v>
      </c>
      <c r="AV65" s="45">
        <v>4.06E-4</v>
      </c>
      <c r="AW65" s="45">
        <v>4.06E-4</v>
      </c>
      <c r="AX65" s="45">
        <v>4.06E-4</v>
      </c>
      <c r="AY65" s="45">
        <v>4.06E-4</v>
      </c>
      <c r="AZ65" s="45">
        <v>4.0099999999999999E-4</v>
      </c>
      <c r="BA65" s="45">
        <v>4.0099999999999999E-4</v>
      </c>
      <c r="BB65" s="45">
        <v>4.0099999999999999E-4</v>
      </c>
      <c r="BC65" s="45">
        <v>4.0099999999999999E-4</v>
      </c>
      <c r="BD65" s="45">
        <v>4.0099999999999999E-4</v>
      </c>
      <c r="BE65" s="45">
        <v>3.5199999999999999E-4</v>
      </c>
      <c r="BF65" s="45">
        <v>3.5199999999999999E-4</v>
      </c>
      <c r="BG65" s="45">
        <v>3.5199999999999999E-4</v>
      </c>
      <c r="BH65" s="45">
        <v>3.5199999999999999E-4</v>
      </c>
      <c r="BI65" s="45">
        <v>3.5199999999999999E-4</v>
      </c>
      <c r="BJ65" s="45">
        <v>2.7799999999999998E-4</v>
      </c>
      <c r="BK65" s="45">
        <v>2.7799999999999998E-4</v>
      </c>
      <c r="BL65" s="45">
        <v>2.7799999999999998E-4</v>
      </c>
      <c r="BM65" s="45">
        <v>2.7799999999999998E-4</v>
      </c>
      <c r="BN65" s="45">
        <v>2.7799999999999998E-4</v>
      </c>
      <c r="BO65" s="45">
        <v>2.1699999999999999E-4</v>
      </c>
      <c r="BP65" s="45">
        <v>2.1699999999999999E-4</v>
      </c>
      <c r="BQ65" s="45">
        <v>2.1699999999999999E-4</v>
      </c>
      <c r="BR65" s="45">
        <v>2.1699999999999999E-4</v>
      </c>
      <c r="BS65" s="45">
        <v>2.1699999999999999E-4</v>
      </c>
      <c r="BT65" s="45">
        <v>1.7100000000000001E-4</v>
      </c>
      <c r="BU65" s="45">
        <v>1.7100000000000001E-4</v>
      </c>
      <c r="BV65" s="45">
        <v>1.7100000000000001E-4</v>
      </c>
      <c r="BW65" s="45">
        <v>1.7100000000000001E-4</v>
      </c>
      <c r="BX65" s="45">
        <v>1.7100000000000001E-4</v>
      </c>
      <c r="BY65" s="45">
        <v>1.4200000000000001E-4</v>
      </c>
      <c r="BZ65" s="45">
        <v>1.4200000000000001E-4</v>
      </c>
      <c r="CA65" s="45">
        <v>1.4200000000000001E-4</v>
      </c>
      <c r="CB65" s="45">
        <v>1.4200000000000001E-4</v>
      </c>
      <c r="CC65" s="45">
        <v>1.4200000000000001E-4</v>
      </c>
      <c r="CD65" s="45">
        <v>1.4200000000000001E-4</v>
      </c>
      <c r="CE65" s="45">
        <v>1.4200000000000001E-4</v>
      </c>
      <c r="CF65" s="45">
        <v>1.4200000000000001E-4</v>
      </c>
      <c r="CG65" s="45">
        <v>1.4200000000000001E-4</v>
      </c>
      <c r="CH65" s="45">
        <v>1.4200000000000001E-4</v>
      </c>
      <c r="CI65" s="45">
        <v>1.4200000000000001E-4</v>
      </c>
      <c r="CJ65" s="45">
        <v>1.4200000000000001E-4</v>
      </c>
      <c r="CK65" s="45">
        <v>1.4200000000000001E-4</v>
      </c>
      <c r="CL65" s="45">
        <v>1.4200000000000001E-4</v>
      </c>
      <c r="CM65" s="45">
        <v>1.4200000000000001E-4</v>
      </c>
      <c r="CN65" s="45">
        <v>1.4200000000000001E-4</v>
      </c>
      <c r="CO65" s="45">
        <v>1.4200000000000001E-4</v>
      </c>
      <c r="CP65" s="45">
        <v>1.4200000000000001E-4</v>
      </c>
      <c r="CQ65" s="45">
        <v>1.4200000000000001E-4</v>
      </c>
      <c r="CR65" s="45">
        <v>1.4200000000000001E-4</v>
      </c>
      <c r="CS65" s="45">
        <v>1.4200000000000001E-4</v>
      </c>
      <c r="CT65" s="45">
        <v>1.4200000000000001E-4</v>
      </c>
      <c r="CU65" s="45">
        <v>1.4200000000000001E-4</v>
      </c>
      <c r="CV65" s="45">
        <v>1.4200000000000001E-4</v>
      </c>
      <c r="CW65" s="45">
        <v>1.4200000000000001E-4</v>
      </c>
      <c r="CX65" s="45">
        <v>1.4200000000000001E-4</v>
      </c>
    </row>
    <row r="66" spans="1:102" ht="14.25" customHeight="1" x14ac:dyDescent="0.3">
      <c r="A66" s="45" t="s">
        <v>250</v>
      </c>
      <c r="B66" s="45">
        <v>0</v>
      </c>
      <c r="C66" s="45">
        <v>0</v>
      </c>
      <c r="D66" s="45">
        <v>0</v>
      </c>
      <c r="E66" s="45">
        <v>0</v>
      </c>
      <c r="F66" s="45">
        <v>0</v>
      </c>
      <c r="G66" s="45">
        <v>0</v>
      </c>
      <c r="H66" s="45">
        <v>0</v>
      </c>
      <c r="I66" s="45">
        <v>0</v>
      </c>
      <c r="J66" s="45">
        <v>0</v>
      </c>
      <c r="K66" s="45">
        <v>0</v>
      </c>
      <c r="L66" s="45">
        <v>0</v>
      </c>
      <c r="M66" s="45">
        <v>0</v>
      </c>
      <c r="N66" s="45">
        <v>0</v>
      </c>
      <c r="O66" s="45">
        <v>0</v>
      </c>
      <c r="P66" s="45">
        <v>0</v>
      </c>
      <c r="Q66" s="45">
        <v>7.7999999999999999E-5</v>
      </c>
      <c r="R66" s="45">
        <v>7.7999999999999999E-5</v>
      </c>
      <c r="S66" s="45">
        <v>7.7999999999999999E-5</v>
      </c>
      <c r="T66" s="45">
        <v>7.7999999999999999E-5</v>
      </c>
      <c r="U66" s="45">
        <v>7.7999999999999999E-5</v>
      </c>
      <c r="V66" s="45">
        <v>7.7999999999999999E-5</v>
      </c>
      <c r="W66" s="45">
        <v>7.7999999999999999E-5</v>
      </c>
      <c r="X66" s="45">
        <v>7.7999999999999999E-5</v>
      </c>
      <c r="Y66" s="45">
        <v>7.7999999999999999E-5</v>
      </c>
      <c r="Z66" s="45">
        <v>7.7999999999999999E-5</v>
      </c>
      <c r="AA66" s="45">
        <v>7.7999999999999999E-5</v>
      </c>
      <c r="AB66" s="45">
        <v>7.7999999999999999E-5</v>
      </c>
      <c r="AC66" s="45">
        <v>7.7999999999999999E-5</v>
      </c>
      <c r="AD66" s="45">
        <v>7.7999999999999999E-5</v>
      </c>
      <c r="AE66" s="45">
        <v>7.7999999999999999E-5</v>
      </c>
      <c r="AF66" s="45">
        <v>7.7999999999999999E-5</v>
      </c>
      <c r="AG66" s="45">
        <v>7.7999999999999999E-5</v>
      </c>
      <c r="AH66" s="45">
        <v>7.7999999999999999E-5</v>
      </c>
      <c r="AI66" s="45">
        <v>7.7999999999999999E-5</v>
      </c>
      <c r="AJ66" s="45">
        <v>7.7999999999999999E-5</v>
      </c>
      <c r="AK66" s="45">
        <v>7.7999999999999999E-5</v>
      </c>
      <c r="AL66" s="45">
        <v>7.7999999999999999E-5</v>
      </c>
      <c r="AM66" s="45">
        <v>7.7999999999999999E-5</v>
      </c>
      <c r="AN66" s="45">
        <v>7.7999999999999999E-5</v>
      </c>
      <c r="AO66" s="45">
        <v>7.7999999999999999E-5</v>
      </c>
      <c r="AP66" s="45">
        <v>1.83E-4</v>
      </c>
      <c r="AQ66" s="45">
        <v>1.83E-4</v>
      </c>
      <c r="AR66" s="45">
        <v>1.83E-4</v>
      </c>
      <c r="AS66" s="45">
        <v>1.83E-4</v>
      </c>
      <c r="AT66" s="45">
        <v>1.83E-4</v>
      </c>
      <c r="AU66" s="45">
        <v>1.8599999999999999E-4</v>
      </c>
      <c r="AV66" s="45">
        <v>1.8599999999999999E-4</v>
      </c>
      <c r="AW66" s="45">
        <v>1.8599999999999999E-4</v>
      </c>
      <c r="AX66" s="45">
        <v>1.8599999999999999E-4</v>
      </c>
      <c r="AY66" s="45">
        <v>1.8599999999999999E-4</v>
      </c>
      <c r="AZ66" s="45">
        <v>1.7000000000000001E-4</v>
      </c>
      <c r="BA66" s="45">
        <v>1.7000000000000001E-4</v>
      </c>
      <c r="BB66" s="45">
        <v>1.7000000000000001E-4</v>
      </c>
      <c r="BC66" s="45">
        <v>1.7000000000000001E-4</v>
      </c>
      <c r="BD66" s="45">
        <v>1.7000000000000001E-4</v>
      </c>
      <c r="BE66" s="45">
        <v>1.56E-4</v>
      </c>
      <c r="BF66" s="45">
        <v>1.56E-4</v>
      </c>
      <c r="BG66" s="45">
        <v>1.56E-4</v>
      </c>
      <c r="BH66" s="45">
        <v>1.56E-4</v>
      </c>
      <c r="BI66" s="45">
        <v>1.56E-4</v>
      </c>
      <c r="BJ66" s="45">
        <v>1.4300000000000001E-4</v>
      </c>
      <c r="BK66" s="45">
        <v>1.4300000000000001E-4</v>
      </c>
      <c r="BL66" s="45">
        <v>1.4300000000000001E-4</v>
      </c>
      <c r="BM66" s="45">
        <v>1.4300000000000001E-4</v>
      </c>
      <c r="BN66" s="45">
        <v>1.4300000000000001E-4</v>
      </c>
      <c r="BO66" s="45">
        <v>1.4200000000000001E-4</v>
      </c>
      <c r="BP66" s="45">
        <v>1.4200000000000001E-4</v>
      </c>
      <c r="BQ66" s="45">
        <v>1.4200000000000001E-4</v>
      </c>
      <c r="BR66" s="45">
        <v>1.4200000000000001E-4</v>
      </c>
      <c r="BS66" s="45">
        <v>1.4200000000000001E-4</v>
      </c>
      <c r="BT66" s="45">
        <v>1.46E-4</v>
      </c>
      <c r="BU66" s="45">
        <v>1.46E-4</v>
      </c>
      <c r="BV66" s="45">
        <v>1.46E-4</v>
      </c>
      <c r="BW66" s="45">
        <v>1.46E-4</v>
      </c>
      <c r="BX66" s="45">
        <v>1.46E-4</v>
      </c>
      <c r="BY66" s="45">
        <v>1.6899999999999999E-4</v>
      </c>
      <c r="BZ66" s="45">
        <v>1.6899999999999999E-4</v>
      </c>
      <c r="CA66" s="45">
        <v>1.6899999999999999E-4</v>
      </c>
      <c r="CB66" s="45">
        <v>1.6899999999999999E-4</v>
      </c>
      <c r="CC66" s="45">
        <v>1.6899999999999999E-4</v>
      </c>
      <c r="CD66" s="45">
        <v>1.6899999999999999E-4</v>
      </c>
      <c r="CE66" s="45">
        <v>1.6899999999999999E-4</v>
      </c>
      <c r="CF66" s="45">
        <v>1.6899999999999999E-4</v>
      </c>
      <c r="CG66" s="45">
        <v>1.6899999999999999E-4</v>
      </c>
      <c r="CH66" s="45">
        <v>1.6899999999999999E-4</v>
      </c>
      <c r="CI66" s="45">
        <v>1.6899999999999999E-4</v>
      </c>
      <c r="CJ66" s="45">
        <v>1.6899999999999999E-4</v>
      </c>
      <c r="CK66" s="45">
        <v>1.6899999999999999E-4</v>
      </c>
      <c r="CL66" s="45">
        <v>1.6899999999999999E-4</v>
      </c>
      <c r="CM66" s="45">
        <v>1.6899999999999999E-4</v>
      </c>
      <c r="CN66" s="45">
        <v>1.6899999999999999E-4</v>
      </c>
      <c r="CO66" s="45">
        <v>1.6899999999999999E-4</v>
      </c>
      <c r="CP66" s="45">
        <v>1.6899999999999999E-4</v>
      </c>
      <c r="CQ66" s="45">
        <v>1.6899999999999999E-4</v>
      </c>
      <c r="CR66" s="45">
        <v>1.6899999999999999E-4</v>
      </c>
      <c r="CS66" s="45">
        <v>1.6899999999999999E-4</v>
      </c>
      <c r="CT66" s="45">
        <v>1.6899999999999999E-4</v>
      </c>
      <c r="CU66" s="45">
        <v>1.6899999999999999E-4</v>
      </c>
      <c r="CV66" s="45">
        <v>1.6899999999999999E-4</v>
      </c>
      <c r="CW66" s="45">
        <v>1.6899999999999999E-4</v>
      </c>
      <c r="CX66" s="45">
        <v>1.6899999999999999E-4</v>
      </c>
    </row>
    <row r="67" spans="1:102" ht="14.25" customHeight="1" x14ac:dyDescent="0.3">
      <c r="A67" s="45" t="s">
        <v>252</v>
      </c>
      <c r="B67" s="45">
        <v>0</v>
      </c>
      <c r="C67" s="45">
        <v>0</v>
      </c>
      <c r="D67" s="45">
        <v>0</v>
      </c>
      <c r="E67" s="45">
        <v>0</v>
      </c>
      <c r="F67" s="45">
        <v>0</v>
      </c>
      <c r="G67" s="45">
        <v>0</v>
      </c>
      <c r="H67" s="45">
        <v>0</v>
      </c>
      <c r="I67" s="45">
        <v>0</v>
      </c>
      <c r="J67" s="45">
        <v>0</v>
      </c>
      <c r="K67" s="45">
        <v>0</v>
      </c>
      <c r="L67" s="45">
        <v>0</v>
      </c>
      <c r="M67" s="45">
        <v>0</v>
      </c>
      <c r="N67" s="45">
        <v>0</v>
      </c>
      <c r="O67" s="45">
        <v>0</v>
      </c>
      <c r="P67" s="45">
        <v>0</v>
      </c>
      <c r="Q67" s="45">
        <v>1.0399999999999999E-4</v>
      </c>
      <c r="R67" s="45">
        <v>1.0399999999999999E-4</v>
      </c>
      <c r="S67" s="45">
        <v>1.0399999999999999E-4</v>
      </c>
      <c r="T67" s="45">
        <v>1.0399999999999999E-4</v>
      </c>
      <c r="U67" s="45">
        <v>1.0399999999999999E-4</v>
      </c>
      <c r="V67" s="45">
        <v>1.0399999999999999E-4</v>
      </c>
      <c r="W67" s="45">
        <v>1.0399999999999999E-4</v>
      </c>
      <c r="X67" s="45">
        <v>1.0399999999999999E-4</v>
      </c>
      <c r="Y67" s="45">
        <v>1.0399999999999999E-4</v>
      </c>
      <c r="Z67" s="45">
        <v>1.0399999999999999E-4</v>
      </c>
      <c r="AA67" s="45">
        <v>1.0399999999999999E-4</v>
      </c>
      <c r="AB67" s="45">
        <v>1.0399999999999999E-4</v>
      </c>
      <c r="AC67" s="45">
        <v>1.0399999999999999E-4</v>
      </c>
      <c r="AD67" s="45">
        <v>1.0399999999999999E-4</v>
      </c>
      <c r="AE67" s="45">
        <v>1.0399999999999999E-4</v>
      </c>
      <c r="AF67" s="45">
        <v>1.0399999999999999E-4</v>
      </c>
      <c r="AG67" s="45">
        <v>1.0399999999999999E-4</v>
      </c>
      <c r="AH67" s="45">
        <v>1.0399999999999999E-4</v>
      </c>
      <c r="AI67" s="45">
        <v>1.0399999999999999E-4</v>
      </c>
      <c r="AJ67" s="45">
        <v>1.0399999999999999E-4</v>
      </c>
      <c r="AK67" s="45">
        <v>1.0399999999999999E-4</v>
      </c>
      <c r="AL67" s="45">
        <v>1.0399999999999999E-4</v>
      </c>
      <c r="AM67" s="45">
        <v>1.0399999999999999E-4</v>
      </c>
      <c r="AN67" s="45">
        <v>1.0399999999999999E-4</v>
      </c>
      <c r="AO67" s="45">
        <v>1.0399999999999999E-4</v>
      </c>
      <c r="AP67" s="45">
        <v>4.9399999999999997E-4</v>
      </c>
      <c r="AQ67" s="45">
        <v>4.9399999999999997E-4</v>
      </c>
      <c r="AR67" s="45">
        <v>4.9399999999999997E-4</v>
      </c>
      <c r="AS67" s="45">
        <v>4.9399999999999997E-4</v>
      </c>
      <c r="AT67" s="45">
        <v>4.9399999999999997E-4</v>
      </c>
      <c r="AU67" s="45">
        <v>6.2699999999999995E-4</v>
      </c>
      <c r="AV67" s="45">
        <v>6.2699999999999995E-4</v>
      </c>
      <c r="AW67" s="45">
        <v>6.2699999999999995E-4</v>
      </c>
      <c r="AX67" s="45">
        <v>6.2699999999999995E-4</v>
      </c>
      <c r="AY67" s="45">
        <v>6.2699999999999995E-4</v>
      </c>
      <c r="AZ67" s="45">
        <v>8.0199999999999998E-4</v>
      </c>
      <c r="BA67" s="45">
        <v>8.0199999999999998E-4</v>
      </c>
      <c r="BB67" s="45">
        <v>8.0199999999999998E-4</v>
      </c>
      <c r="BC67" s="45">
        <v>8.0199999999999998E-4</v>
      </c>
      <c r="BD67" s="45">
        <v>8.0199999999999998E-4</v>
      </c>
      <c r="BE67" s="45">
        <v>1.013E-3</v>
      </c>
      <c r="BF67" s="45">
        <v>1.013E-3</v>
      </c>
      <c r="BG67" s="45">
        <v>1.013E-3</v>
      </c>
      <c r="BH67" s="45">
        <v>1.013E-3</v>
      </c>
      <c r="BI67" s="45">
        <v>1.013E-3</v>
      </c>
      <c r="BJ67" s="45">
        <v>1.0839999999999999E-3</v>
      </c>
      <c r="BK67" s="45">
        <v>1.0839999999999999E-3</v>
      </c>
      <c r="BL67" s="45">
        <v>1.0839999999999999E-3</v>
      </c>
      <c r="BM67" s="45">
        <v>1.0839999999999999E-3</v>
      </c>
      <c r="BN67" s="45">
        <v>1.0839999999999999E-3</v>
      </c>
      <c r="BO67" s="45">
        <v>1.356E-3</v>
      </c>
      <c r="BP67" s="45">
        <v>1.356E-3</v>
      </c>
      <c r="BQ67" s="45">
        <v>1.356E-3</v>
      </c>
      <c r="BR67" s="45">
        <v>1.356E-3</v>
      </c>
      <c r="BS67" s="45">
        <v>1.356E-3</v>
      </c>
      <c r="BT67" s="45">
        <v>1.7930000000000001E-3</v>
      </c>
      <c r="BU67" s="45">
        <v>1.7930000000000001E-3</v>
      </c>
      <c r="BV67" s="45">
        <v>1.7930000000000001E-3</v>
      </c>
      <c r="BW67" s="45">
        <v>1.7930000000000001E-3</v>
      </c>
      <c r="BX67" s="45">
        <v>1.7930000000000001E-3</v>
      </c>
      <c r="BY67" s="45">
        <v>2.3930000000000002E-3</v>
      </c>
      <c r="BZ67" s="45">
        <v>2.3930000000000002E-3</v>
      </c>
      <c r="CA67" s="45">
        <v>2.3930000000000002E-3</v>
      </c>
      <c r="CB67" s="45">
        <v>2.3930000000000002E-3</v>
      </c>
      <c r="CC67" s="45">
        <v>2.3930000000000002E-3</v>
      </c>
      <c r="CD67" s="45">
        <v>2.3930000000000002E-3</v>
      </c>
      <c r="CE67" s="45">
        <v>2.3930000000000002E-3</v>
      </c>
      <c r="CF67" s="45">
        <v>2.3930000000000002E-3</v>
      </c>
      <c r="CG67" s="45">
        <v>2.3930000000000002E-3</v>
      </c>
      <c r="CH67" s="45">
        <v>2.3930000000000002E-3</v>
      </c>
      <c r="CI67" s="45">
        <v>2.3930000000000002E-3</v>
      </c>
      <c r="CJ67" s="45">
        <v>2.3930000000000002E-3</v>
      </c>
      <c r="CK67" s="45">
        <v>2.3930000000000002E-3</v>
      </c>
      <c r="CL67" s="45">
        <v>2.3930000000000002E-3</v>
      </c>
      <c r="CM67" s="45">
        <v>2.3930000000000002E-3</v>
      </c>
      <c r="CN67" s="45">
        <v>2.3930000000000002E-3</v>
      </c>
      <c r="CO67" s="45">
        <v>2.3930000000000002E-3</v>
      </c>
      <c r="CP67" s="45">
        <v>2.3930000000000002E-3</v>
      </c>
      <c r="CQ67" s="45">
        <v>2.3930000000000002E-3</v>
      </c>
      <c r="CR67" s="45">
        <v>2.3930000000000002E-3</v>
      </c>
      <c r="CS67" s="45">
        <v>2.3930000000000002E-3</v>
      </c>
      <c r="CT67" s="45">
        <v>2.3930000000000002E-3</v>
      </c>
      <c r="CU67" s="45">
        <v>2.3930000000000002E-3</v>
      </c>
      <c r="CV67" s="45">
        <v>2.3930000000000002E-3</v>
      </c>
      <c r="CW67" s="45">
        <v>2.3930000000000002E-3</v>
      </c>
      <c r="CX67" s="45">
        <v>2.3930000000000002E-3</v>
      </c>
    </row>
    <row r="68" spans="1:102" ht="14.25" customHeight="1" x14ac:dyDescent="0.3">
      <c r="A68" s="45" t="s">
        <v>254</v>
      </c>
      <c r="B68" s="45">
        <v>0</v>
      </c>
      <c r="C68" s="45">
        <v>0</v>
      </c>
      <c r="D68" s="45">
        <v>0</v>
      </c>
      <c r="E68" s="45">
        <v>0</v>
      </c>
      <c r="F68" s="45">
        <v>0</v>
      </c>
      <c r="G68" s="45">
        <v>0</v>
      </c>
      <c r="H68" s="45">
        <v>0</v>
      </c>
      <c r="I68" s="45">
        <v>0</v>
      </c>
      <c r="J68" s="45">
        <v>0</v>
      </c>
      <c r="K68" s="45">
        <v>0</v>
      </c>
      <c r="L68" s="45">
        <v>0</v>
      </c>
      <c r="M68" s="45">
        <v>0</v>
      </c>
      <c r="N68" s="45">
        <v>0</v>
      </c>
      <c r="O68" s="45">
        <v>0</v>
      </c>
      <c r="P68" s="45">
        <v>0</v>
      </c>
      <c r="Q68" s="45">
        <v>3.8000000000000002E-5</v>
      </c>
      <c r="R68" s="45">
        <v>3.8000000000000002E-5</v>
      </c>
      <c r="S68" s="45">
        <v>3.8000000000000002E-5</v>
      </c>
      <c r="T68" s="45">
        <v>3.8000000000000002E-5</v>
      </c>
      <c r="U68" s="45">
        <v>3.8000000000000002E-5</v>
      </c>
      <c r="V68" s="45">
        <v>3.8000000000000002E-5</v>
      </c>
      <c r="W68" s="45">
        <v>3.8000000000000002E-5</v>
      </c>
      <c r="X68" s="45">
        <v>3.8000000000000002E-5</v>
      </c>
      <c r="Y68" s="45">
        <v>3.8000000000000002E-5</v>
      </c>
      <c r="Z68" s="45">
        <v>3.8000000000000002E-5</v>
      </c>
      <c r="AA68" s="45">
        <v>3.8000000000000002E-5</v>
      </c>
      <c r="AB68" s="45">
        <v>3.8000000000000002E-5</v>
      </c>
      <c r="AC68" s="45">
        <v>3.8000000000000002E-5</v>
      </c>
      <c r="AD68" s="45">
        <v>3.8000000000000002E-5</v>
      </c>
      <c r="AE68" s="45">
        <v>3.8000000000000002E-5</v>
      </c>
      <c r="AF68" s="45">
        <v>3.8000000000000002E-5</v>
      </c>
      <c r="AG68" s="45">
        <v>3.8000000000000002E-5</v>
      </c>
      <c r="AH68" s="45">
        <v>3.8000000000000002E-5</v>
      </c>
      <c r="AI68" s="45">
        <v>3.8000000000000002E-5</v>
      </c>
      <c r="AJ68" s="45">
        <v>3.8000000000000002E-5</v>
      </c>
      <c r="AK68" s="45">
        <v>3.8000000000000002E-5</v>
      </c>
      <c r="AL68" s="45">
        <v>3.8000000000000002E-5</v>
      </c>
      <c r="AM68" s="45">
        <v>3.8000000000000002E-5</v>
      </c>
      <c r="AN68" s="45">
        <v>3.8000000000000002E-5</v>
      </c>
      <c r="AO68" s="45">
        <v>3.8000000000000002E-5</v>
      </c>
      <c r="AP68" s="45">
        <v>1.15E-4</v>
      </c>
      <c r="AQ68" s="45">
        <v>1.15E-4</v>
      </c>
      <c r="AR68" s="45">
        <v>1.15E-4</v>
      </c>
      <c r="AS68" s="45">
        <v>1.15E-4</v>
      </c>
      <c r="AT68" s="45">
        <v>1.15E-4</v>
      </c>
      <c r="AU68" s="45">
        <v>1.4200000000000001E-4</v>
      </c>
      <c r="AV68" s="45">
        <v>1.4200000000000001E-4</v>
      </c>
      <c r="AW68" s="45">
        <v>1.4200000000000001E-4</v>
      </c>
      <c r="AX68" s="45">
        <v>1.4200000000000001E-4</v>
      </c>
      <c r="AY68" s="45">
        <v>1.4200000000000001E-4</v>
      </c>
      <c r="AZ68" s="45">
        <v>1.4899999999999999E-4</v>
      </c>
      <c r="BA68" s="45">
        <v>1.4899999999999999E-4</v>
      </c>
      <c r="BB68" s="45">
        <v>1.4899999999999999E-4</v>
      </c>
      <c r="BC68" s="45">
        <v>1.4899999999999999E-4</v>
      </c>
      <c r="BD68" s="45">
        <v>1.4899999999999999E-4</v>
      </c>
      <c r="BE68" s="45">
        <v>1.2799999999999999E-4</v>
      </c>
      <c r="BF68" s="45">
        <v>1.2799999999999999E-4</v>
      </c>
      <c r="BG68" s="45">
        <v>1.2799999999999999E-4</v>
      </c>
      <c r="BH68" s="45">
        <v>1.2799999999999999E-4</v>
      </c>
      <c r="BI68" s="45">
        <v>1.2799999999999999E-4</v>
      </c>
      <c r="BJ68" s="45">
        <v>1.01E-4</v>
      </c>
      <c r="BK68" s="45">
        <v>1.01E-4</v>
      </c>
      <c r="BL68" s="45">
        <v>1.01E-4</v>
      </c>
      <c r="BM68" s="45">
        <v>1.01E-4</v>
      </c>
      <c r="BN68" s="45">
        <v>1.01E-4</v>
      </c>
      <c r="BO68" s="45">
        <v>8.2999999999999998E-5</v>
      </c>
      <c r="BP68" s="45">
        <v>8.2999999999999998E-5</v>
      </c>
      <c r="BQ68" s="45">
        <v>8.2999999999999998E-5</v>
      </c>
      <c r="BR68" s="45">
        <v>8.2999999999999998E-5</v>
      </c>
      <c r="BS68" s="45">
        <v>8.2999999999999998E-5</v>
      </c>
      <c r="BT68" s="45">
        <v>6.9999999999999994E-5</v>
      </c>
      <c r="BU68" s="45">
        <v>6.9999999999999994E-5</v>
      </c>
      <c r="BV68" s="45">
        <v>6.9999999999999994E-5</v>
      </c>
      <c r="BW68" s="45">
        <v>6.9999999999999994E-5</v>
      </c>
      <c r="BX68" s="45">
        <v>6.9999999999999994E-5</v>
      </c>
      <c r="BY68" s="45">
        <v>9.2999999999999997E-5</v>
      </c>
      <c r="BZ68" s="45">
        <v>9.2999999999999997E-5</v>
      </c>
      <c r="CA68" s="45">
        <v>9.2999999999999997E-5</v>
      </c>
      <c r="CB68" s="45">
        <v>9.2999999999999997E-5</v>
      </c>
      <c r="CC68" s="45">
        <v>9.2999999999999997E-5</v>
      </c>
      <c r="CD68" s="45">
        <v>9.2999999999999997E-5</v>
      </c>
      <c r="CE68" s="45">
        <v>9.2999999999999997E-5</v>
      </c>
      <c r="CF68" s="45">
        <v>9.2999999999999997E-5</v>
      </c>
      <c r="CG68" s="45">
        <v>9.2999999999999997E-5</v>
      </c>
      <c r="CH68" s="45">
        <v>9.2999999999999997E-5</v>
      </c>
      <c r="CI68" s="45">
        <v>9.2999999999999997E-5</v>
      </c>
      <c r="CJ68" s="45">
        <v>9.2999999999999997E-5</v>
      </c>
      <c r="CK68" s="45">
        <v>9.2999999999999997E-5</v>
      </c>
      <c r="CL68" s="45">
        <v>9.2999999999999997E-5</v>
      </c>
      <c r="CM68" s="45">
        <v>9.2999999999999997E-5</v>
      </c>
      <c r="CN68" s="45">
        <v>9.2999999999999997E-5</v>
      </c>
      <c r="CO68" s="45">
        <v>9.2999999999999997E-5</v>
      </c>
      <c r="CP68" s="45">
        <v>9.2999999999999997E-5</v>
      </c>
      <c r="CQ68" s="45">
        <v>9.2999999999999997E-5</v>
      </c>
      <c r="CR68" s="45">
        <v>9.2999999999999997E-5</v>
      </c>
      <c r="CS68" s="45">
        <v>9.2999999999999997E-5</v>
      </c>
      <c r="CT68" s="45">
        <v>9.2999999999999997E-5</v>
      </c>
      <c r="CU68" s="45">
        <v>9.2999999999999997E-5</v>
      </c>
      <c r="CV68" s="45">
        <v>9.2999999999999997E-5</v>
      </c>
      <c r="CW68" s="45">
        <v>9.2999999999999997E-5</v>
      </c>
      <c r="CX68" s="45">
        <v>9.2999999999999997E-5</v>
      </c>
    </row>
    <row r="69" spans="1:102" ht="14.25" customHeight="1" x14ac:dyDescent="0.3">
      <c r="A69" s="45" t="s">
        <v>256</v>
      </c>
      <c r="B69" s="45">
        <v>0</v>
      </c>
      <c r="C69" s="45">
        <v>0</v>
      </c>
      <c r="D69" s="45">
        <v>0</v>
      </c>
      <c r="E69" s="45">
        <v>0</v>
      </c>
      <c r="F69" s="45">
        <v>0</v>
      </c>
      <c r="G69" s="45">
        <v>0</v>
      </c>
      <c r="H69" s="45">
        <v>0</v>
      </c>
      <c r="I69" s="45">
        <v>0</v>
      </c>
      <c r="J69" s="45">
        <v>0</v>
      </c>
      <c r="K69" s="45">
        <v>0</v>
      </c>
      <c r="L69" s="45">
        <v>0</v>
      </c>
      <c r="M69" s="45">
        <v>0</v>
      </c>
      <c r="N69" s="45">
        <v>0</v>
      </c>
      <c r="O69" s="45">
        <v>0</v>
      </c>
      <c r="P69" s="45">
        <v>0</v>
      </c>
      <c r="Q69" s="45">
        <v>1.25E-4</v>
      </c>
      <c r="R69" s="45">
        <v>1.25E-4</v>
      </c>
      <c r="S69" s="45">
        <v>1.25E-4</v>
      </c>
      <c r="T69" s="45">
        <v>1.25E-4</v>
      </c>
      <c r="U69" s="45">
        <v>1.25E-4</v>
      </c>
      <c r="V69" s="45">
        <v>1.25E-4</v>
      </c>
      <c r="W69" s="45">
        <v>1.25E-4</v>
      </c>
      <c r="X69" s="45">
        <v>1.25E-4</v>
      </c>
      <c r="Y69" s="45">
        <v>1.25E-4</v>
      </c>
      <c r="Z69" s="45">
        <v>1.25E-4</v>
      </c>
      <c r="AA69" s="45">
        <v>1.25E-4</v>
      </c>
      <c r="AB69" s="45">
        <v>1.25E-4</v>
      </c>
      <c r="AC69" s="45">
        <v>1.25E-4</v>
      </c>
      <c r="AD69" s="45">
        <v>1.25E-4</v>
      </c>
      <c r="AE69" s="45">
        <v>1.25E-4</v>
      </c>
      <c r="AF69" s="45">
        <v>1.25E-4</v>
      </c>
      <c r="AG69" s="45">
        <v>1.25E-4</v>
      </c>
      <c r="AH69" s="45">
        <v>1.25E-4</v>
      </c>
      <c r="AI69" s="45">
        <v>1.25E-4</v>
      </c>
      <c r="AJ69" s="45">
        <v>1.25E-4</v>
      </c>
      <c r="AK69" s="45">
        <v>1.25E-4</v>
      </c>
      <c r="AL69" s="45">
        <v>1.25E-4</v>
      </c>
      <c r="AM69" s="45">
        <v>1.25E-4</v>
      </c>
      <c r="AN69" s="45">
        <v>1.25E-4</v>
      </c>
      <c r="AO69" s="45">
        <v>1.25E-4</v>
      </c>
      <c r="AP69" s="45">
        <v>3.1500000000000001E-4</v>
      </c>
      <c r="AQ69" s="45">
        <v>3.1500000000000001E-4</v>
      </c>
      <c r="AR69" s="45">
        <v>3.1500000000000001E-4</v>
      </c>
      <c r="AS69" s="45">
        <v>3.1500000000000001E-4</v>
      </c>
      <c r="AT69" s="45">
        <v>3.1500000000000001E-4</v>
      </c>
      <c r="AU69" s="45">
        <v>3.21E-4</v>
      </c>
      <c r="AV69" s="45">
        <v>3.21E-4</v>
      </c>
      <c r="AW69" s="45">
        <v>3.21E-4</v>
      </c>
      <c r="AX69" s="45">
        <v>3.21E-4</v>
      </c>
      <c r="AY69" s="45">
        <v>3.21E-4</v>
      </c>
      <c r="AZ69" s="45">
        <v>3.1100000000000002E-4</v>
      </c>
      <c r="BA69" s="45">
        <v>3.1100000000000002E-4</v>
      </c>
      <c r="BB69" s="45">
        <v>3.1100000000000002E-4</v>
      </c>
      <c r="BC69" s="45">
        <v>3.1100000000000002E-4</v>
      </c>
      <c r="BD69" s="45">
        <v>3.1100000000000002E-4</v>
      </c>
      <c r="BE69" s="45">
        <v>3.1199999999999999E-4</v>
      </c>
      <c r="BF69" s="45">
        <v>3.1199999999999999E-4</v>
      </c>
      <c r="BG69" s="45">
        <v>3.1199999999999999E-4</v>
      </c>
      <c r="BH69" s="45">
        <v>3.1199999999999999E-4</v>
      </c>
      <c r="BI69" s="45">
        <v>3.1199999999999999E-4</v>
      </c>
      <c r="BJ69" s="45">
        <v>3.1599999999999998E-4</v>
      </c>
      <c r="BK69" s="45">
        <v>3.1599999999999998E-4</v>
      </c>
      <c r="BL69" s="45">
        <v>3.1599999999999998E-4</v>
      </c>
      <c r="BM69" s="45">
        <v>3.1599999999999998E-4</v>
      </c>
      <c r="BN69" s="45">
        <v>3.1599999999999998E-4</v>
      </c>
      <c r="BO69" s="45">
        <v>3.3199999999999999E-4</v>
      </c>
      <c r="BP69" s="45">
        <v>3.3199999999999999E-4</v>
      </c>
      <c r="BQ69" s="45">
        <v>3.3199999999999999E-4</v>
      </c>
      <c r="BR69" s="45">
        <v>3.3199999999999999E-4</v>
      </c>
      <c r="BS69" s="45">
        <v>3.3199999999999999E-4</v>
      </c>
      <c r="BT69" s="45">
        <v>3.6299999999999999E-4</v>
      </c>
      <c r="BU69" s="45">
        <v>3.6299999999999999E-4</v>
      </c>
      <c r="BV69" s="45">
        <v>3.6299999999999999E-4</v>
      </c>
      <c r="BW69" s="45">
        <v>3.6299999999999999E-4</v>
      </c>
      <c r="BX69" s="45">
        <v>3.6299999999999999E-4</v>
      </c>
      <c r="BY69" s="45">
        <v>3.3599999999999998E-4</v>
      </c>
      <c r="BZ69" s="45">
        <v>3.3599999999999998E-4</v>
      </c>
      <c r="CA69" s="45">
        <v>3.3599999999999998E-4</v>
      </c>
      <c r="CB69" s="45">
        <v>3.3599999999999998E-4</v>
      </c>
      <c r="CC69" s="45">
        <v>3.3599999999999998E-4</v>
      </c>
      <c r="CD69" s="45">
        <v>3.3599999999999998E-4</v>
      </c>
      <c r="CE69" s="45">
        <v>3.3599999999999998E-4</v>
      </c>
      <c r="CF69" s="45">
        <v>3.3599999999999998E-4</v>
      </c>
      <c r="CG69" s="45">
        <v>3.3599999999999998E-4</v>
      </c>
      <c r="CH69" s="45">
        <v>3.3599999999999998E-4</v>
      </c>
      <c r="CI69" s="45">
        <v>3.3599999999999998E-4</v>
      </c>
      <c r="CJ69" s="45">
        <v>3.3599999999999998E-4</v>
      </c>
      <c r="CK69" s="45">
        <v>3.3599999999999998E-4</v>
      </c>
      <c r="CL69" s="45">
        <v>3.3599999999999998E-4</v>
      </c>
      <c r="CM69" s="45">
        <v>3.3599999999999998E-4</v>
      </c>
      <c r="CN69" s="45">
        <v>3.3599999999999998E-4</v>
      </c>
      <c r="CO69" s="45">
        <v>3.3599999999999998E-4</v>
      </c>
      <c r="CP69" s="45">
        <v>3.3599999999999998E-4</v>
      </c>
      <c r="CQ69" s="45">
        <v>3.3599999999999998E-4</v>
      </c>
      <c r="CR69" s="45">
        <v>3.3599999999999998E-4</v>
      </c>
      <c r="CS69" s="45">
        <v>3.3599999999999998E-4</v>
      </c>
      <c r="CT69" s="45">
        <v>3.3599999999999998E-4</v>
      </c>
      <c r="CU69" s="45">
        <v>3.3599999999999998E-4</v>
      </c>
      <c r="CV69" s="45">
        <v>3.3599999999999998E-4</v>
      </c>
      <c r="CW69" s="45">
        <v>3.3599999999999998E-4</v>
      </c>
      <c r="CX69" s="45">
        <v>3.3599999999999998E-4</v>
      </c>
    </row>
    <row r="70" spans="1:102" ht="14.25" customHeight="1" x14ac:dyDescent="0.3">
      <c r="A70" s="45" t="s">
        <v>258</v>
      </c>
      <c r="B70" s="45">
        <v>0</v>
      </c>
      <c r="C70" s="45">
        <v>0</v>
      </c>
      <c r="D70" s="45">
        <v>0</v>
      </c>
      <c r="E70" s="45">
        <v>0</v>
      </c>
      <c r="F70" s="45">
        <v>0</v>
      </c>
      <c r="G70" s="45">
        <v>0</v>
      </c>
      <c r="H70" s="45">
        <v>0</v>
      </c>
      <c r="I70" s="45">
        <v>0</v>
      </c>
      <c r="J70" s="45">
        <v>0</v>
      </c>
      <c r="K70" s="45">
        <v>0</v>
      </c>
      <c r="L70" s="45">
        <v>0</v>
      </c>
      <c r="M70" s="45">
        <v>0</v>
      </c>
      <c r="N70" s="45">
        <v>0</v>
      </c>
      <c r="O70" s="45">
        <v>0</v>
      </c>
      <c r="P70" s="45">
        <v>0</v>
      </c>
      <c r="Q70" s="45">
        <v>2.1599999999999999E-4</v>
      </c>
      <c r="R70" s="45">
        <v>2.1599999999999999E-4</v>
      </c>
      <c r="S70" s="45">
        <v>2.1599999999999999E-4</v>
      </c>
      <c r="T70" s="45">
        <v>2.1599999999999999E-4</v>
      </c>
      <c r="U70" s="45">
        <v>2.1599999999999999E-4</v>
      </c>
      <c r="V70" s="45">
        <v>2.1599999999999999E-4</v>
      </c>
      <c r="W70" s="45">
        <v>2.1599999999999999E-4</v>
      </c>
      <c r="X70" s="45">
        <v>2.1599999999999999E-4</v>
      </c>
      <c r="Y70" s="45">
        <v>2.1599999999999999E-4</v>
      </c>
      <c r="Z70" s="45">
        <v>2.1599999999999999E-4</v>
      </c>
      <c r="AA70" s="45">
        <v>2.1599999999999999E-4</v>
      </c>
      <c r="AB70" s="45">
        <v>2.1599999999999999E-4</v>
      </c>
      <c r="AC70" s="45">
        <v>2.1599999999999999E-4</v>
      </c>
      <c r="AD70" s="45">
        <v>2.1599999999999999E-4</v>
      </c>
      <c r="AE70" s="45">
        <v>2.1599999999999999E-4</v>
      </c>
      <c r="AF70" s="45">
        <v>2.1599999999999999E-4</v>
      </c>
      <c r="AG70" s="45">
        <v>2.1599999999999999E-4</v>
      </c>
      <c r="AH70" s="45">
        <v>2.1599999999999999E-4</v>
      </c>
      <c r="AI70" s="45">
        <v>2.1599999999999999E-4</v>
      </c>
      <c r="AJ70" s="45">
        <v>2.1599999999999999E-4</v>
      </c>
      <c r="AK70" s="45">
        <v>2.1599999999999999E-4</v>
      </c>
      <c r="AL70" s="45">
        <v>2.1599999999999999E-4</v>
      </c>
      <c r="AM70" s="45">
        <v>2.1599999999999999E-4</v>
      </c>
      <c r="AN70" s="45">
        <v>2.1599999999999999E-4</v>
      </c>
      <c r="AO70" s="45">
        <v>2.1599999999999999E-4</v>
      </c>
      <c r="AP70" s="45">
        <v>6.2200000000000005E-4</v>
      </c>
      <c r="AQ70" s="45">
        <v>6.2200000000000005E-4</v>
      </c>
      <c r="AR70" s="45">
        <v>6.2200000000000005E-4</v>
      </c>
      <c r="AS70" s="45">
        <v>6.2200000000000005E-4</v>
      </c>
      <c r="AT70" s="45">
        <v>6.2200000000000005E-4</v>
      </c>
      <c r="AU70" s="45">
        <v>6.0300000000000002E-4</v>
      </c>
      <c r="AV70" s="45">
        <v>6.0300000000000002E-4</v>
      </c>
      <c r="AW70" s="45">
        <v>6.0300000000000002E-4</v>
      </c>
      <c r="AX70" s="45">
        <v>6.0300000000000002E-4</v>
      </c>
      <c r="AY70" s="45">
        <v>6.0300000000000002E-4</v>
      </c>
      <c r="AZ70" s="45">
        <v>5.04E-4</v>
      </c>
      <c r="BA70" s="45">
        <v>5.04E-4</v>
      </c>
      <c r="BB70" s="45">
        <v>5.04E-4</v>
      </c>
      <c r="BC70" s="45">
        <v>5.04E-4</v>
      </c>
      <c r="BD70" s="45">
        <v>5.04E-4</v>
      </c>
      <c r="BE70" s="45">
        <v>3.7300000000000001E-4</v>
      </c>
      <c r="BF70" s="45">
        <v>3.7300000000000001E-4</v>
      </c>
      <c r="BG70" s="45">
        <v>3.7300000000000001E-4</v>
      </c>
      <c r="BH70" s="45">
        <v>3.7300000000000001E-4</v>
      </c>
      <c r="BI70" s="45">
        <v>3.7300000000000001E-4</v>
      </c>
      <c r="BJ70" s="45">
        <v>2.8600000000000001E-4</v>
      </c>
      <c r="BK70" s="45">
        <v>2.8600000000000001E-4</v>
      </c>
      <c r="BL70" s="45">
        <v>2.8600000000000001E-4</v>
      </c>
      <c r="BM70" s="45">
        <v>2.8600000000000001E-4</v>
      </c>
      <c r="BN70" s="45">
        <v>2.8600000000000001E-4</v>
      </c>
      <c r="BO70" s="45">
        <v>2.43E-4</v>
      </c>
      <c r="BP70" s="45">
        <v>2.43E-4</v>
      </c>
      <c r="BQ70" s="45">
        <v>2.43E-4</v>
      </c>
      <c r="BR70" s="45">
        <v>2.43E-4</v>
      </c>
      <c r="BS70" s="45">
        <v>2.43E-4</v>
      </c>
      <c r="BT70" s="45">
        <v>2.42E-4</v>
      </c>
      <c r="BU70" s="45">
        <v>2.42E-4</v>
      </c>
      <c r="BV70" s="45">
        <v>2.42E-4</v>
      </c>
      <c r="BW70" s="45">
        <v>2.42E-4</v>
      </c>
      <c r="BX70" s="45">
        <v>2.42E-4</v>
      </c>
      <c r="BY70" s="45">
        <v>2.7700000000000001E-4</v>
      </c>
      <c r="BZ70" s="45">
        <v>2.7700000000000001E-4</v>
      </c>
      <c r="CA70" s="45">
        <v>2.7700000000000001E-4</v>
      </c>
      <c r="CB70" s="45">
        <v>2.7700000000000001E-4</v>
      </c>
      <c r="CC70" s="45">
        <v>2.7700000000000001E-4</v>
      </c>
      <c r="CD70" s="45">
        <v>2.7700000000000001E-4</v>
      </c>
      <c r="CE70" s="45">
        <v>2.7700000000000001E-4</v>
      </c>
      <c r="CF70" s="45">
        <v>2.7700000000000001E-4</v>
      </c>
      <c r="CG70" s="45">
        <v>2.7700000000000001E-4</v>
      </c>
      <c r="CH70" s="45">
        <v>2.7700000000000001E-4</v>
      </c>
      <c r="CI70" s="45">
        <v>2.7700000000000001E-4</v>
      </c>
      <c r="CJ70" s="45">
        <v>2.7700000000000001E-4</v>
      </c>
      <c r="CK70" s="45">
        <v>2.7700000000000001E-4</v>
      </c>
      <c r="CL70" s="45">
        <v>2.7700000000000001E-4</v>
      </c>
      <c r="CM70" s="45">
        <v>2.7700000000000001E-4</v>
      </c>
      <c r="CN70" s="45">
        <v>2.7700000000000001E-4</v>
      </c>
      <c r="CO70" s="45">
        <v>2.7700000000000001E-4</v>
      </c>
      <c r="CP70" s="45">
        <v>2.7700000000000001E-4</v>
      </c>
      <c r="CQ70" s="45">
        <v>2.7700000000000001E-4</v>
      </c>
      <c r="CR70" s="45">
        <v>2.7700000000000001E-4</v>
      </c>
      <c r="CS70" s="45">
        <v>2.7700000000000001E-4</v>
      </c>
      <c r="CT70" s="45">
        <v>2.7700000000000001E-4</v>
      </c>
      <c r="CU70" s="45">
        <v>2.7700000000000001E-4</v>
      </c>
      <c r="CV70" s="45">
        <v>2.7700000000000001E-4</v>
      </c>
      <c r="CW70" s="45">
        <v>2.7700000000000001E-4</v>
      </c>
      <c r="CX70" s="45">
        <v>2.7700000000000001E-4</v>
      </c>
    </row>
    <row r="71" spans="1:102" ht="14.25" customHeight="1" x14ac:dyDescent="0.3">
      <c r="A71" s="45" t="s">
        <v>260</v>
      </c>
      <c r="B71" s="45">
        <v>0</v>
      </c>
      <c r="C71" s="45">
        <v>0</v>
      </c>
      <c r="D71" s="45">
        <v>0</v>
      </c>
      <c r="E71" s="45">
        <v>0</v>
      </c>
      <c r="F71" s="45">
        <v>0</v>
      </c>
      <c r="G71" s="45">
        <v>0</v>
      </c>
      <c r="H71" s="45">
        <v>0</v>
      </c>
      <c r="I71" s="45">
        <v>0</v>
      </c>
      <c r="J71" s="45">
        <v>0</v>
      </c>
      <c r="K71" s="45">
        <v>0</v>
      </c>
      <c r="L71" s="45">
        <v>0</v>
      </c>
      <c r="M71" s="45">
        <v>0</v>
      </c>
      <c r="N71" s="45">
        <v>0</v>
      </c>
      <c r="O71" s="45">
        <v>0</v>
      </c>
      <c r="P71" s="45">
        <v>0</v>
      </c>
      <c r="Q71" s="45">
        <v>9.7E-5</v>
      </c>
      <c r="R71" s="45">
        <v>9.7E-5</v>
      </c>
      <c r="S71" s="45">
        <v>9.7E-5</v>
      </c>
      <c r="T71" s="45">
        <v>9.7E-5</v>
      </c>
      <c r="U71" s="45">
        <v>9.7E-5</v>
      </c>
      <c r="V71" s="45">
        <v>9.7E-5</v>
      </c>
      <c r="W71" s="45">
        <v>9.7E-5</v>
      </c>
      <c r="X71" s="45">
        <v>9.7E-5</v>
      </c>
      <c r="Y71" s="45">
        <v>9.7E-5</v>
      </c>
      <c r="Z71" s="45">
        <v>9.7E-5</v>
      </c>
      <c r="AA71" s="45">
        <v>9.7E-5</v>
      </c>
      <c r="AB71" s="45">
        <v>9.7E-5</v>
      </c>
      <c r="AC71" s="45">
        <v>9.7E-5</v>
      </c>
      <c r="AD71" s="45">
        <v>9.7E-5</v>
      </c>
      <c r="AE71" s="45">
        <v>9.7E-5</v>
      </c>
      <c r="AF71" s="45">
        <v>9.7E-5</v>
      </c>
      <c r="AG71" s="45">
        <v>9.7E-5</v>
      </c>
      <c r="AH71" s="45">
        <v>9.7E-5</v>
      </c>
      <c r="AI71" s="45">
        <v>9.7E-5</v>
      </c>
      <c r="AJ71" s="45">
        <v>9.7E-5</v>
      </c>
      <c r="AK71" s="45">
        <v>9.7E-5</v>
      </c>
      <c r="AL71" s="45">
        <v>9.7E-5</v>
      </c>
      <c r="AM71" s="45">
        <v>9.7E-5</v>
      </c>
      <c r="AN71" s="45">
        <v>9.7E-5</v>
      </c>
      <c r="AO71" s="45">
        <v>9.7E-5</v>
      </c>
      <c r="AP71" s="45">
        <v>5.2099999999999998E-4</v>
      </c>
      <c r="AQ71" s="45">
        <v>5.2099999999999998E-4</v>
      </c>
      <c r="AR71" s="45">
        <v>5.2099999999999998E-4</v>
      </c>
      <c r="AS71" s="45">
        <v>5.2099999999999998E-4</v>
      </c>
      <c r="AT71" s="45">
        <v>5.2099999999999998E-4</v>
      </c>
      <c r="AU71" s="45">
        <v>6.8300000000000001E-4</v>
      </c>
      <c r="AV71" s="45">
        <v>6.8300000000000001E-4</v>
      </c>
      <c r="AW71" s="45">
        <v>6.8300000000000001E-4</v>
      </c>
      <c r="AX71" s="45">
        <v>6.8300000000000001E-4</v>
      </c>
      <c r="AY71" s="45">
        <v>6.8300000000000001E-4</v>
      </c>
      <c r="AZ71" s="45">
        <v>9.0799999999999995E-4</v>
      </c>
      <c r="BA71" s="45">
        <v>9.0799999999999995E-4</v>
      </c>
      <c r="BB71" s="45">
        <v>9.0799999999999995E-4</v>
      </c>
      <c r="BC71" s="45">
        <v>9.0799999999999995E-4</v>
      </c>
      <c r="BD71" s="45">
        <v>9.0799999999999995E-4</v>
      </c>
      <c r="BE71" s="45">
        <v>1.1280000000000001E-3</v>
      </c>
      <c r="BF71" s="45">
        <v>1.1280000000000001E-3</v>
      </c>
      <c r="BG71" s="45">
        <v>1.1280000000000001E-3</v>
      </c>
      <c r="BH71" s="45">
        <v>1.1280000000000001E-3</v>
      </c>
      <c r="BI71" s="45">
        <v>1.1280000000000001E-3</v>
      </c>
      <c r="BJ71" s="45">
        <v>1.431E-3</v>
      </c>
      <c r="BK71" s="45">
        <v>1.431E-3</v>
      </c>
      <c r="BL71" s="45">
        <v>1.431E-3</v>
      </c>
      <c r="BM71" s="45">
        <v>1.431E-3</v>
      </c>
      <c r="BN71" s="45">
        <v>1.431E-3</v>
      </c>
      <c r="BO71" s="45">
        <v>1.6850000000000001E-3</v>
      </c>
      <c r="BP71" s="45">
        <v>1.6850000000000001E-3</v>
      </c>
      <c r="BQ71" s="45">
        <v>1.6850000000000001E-3</v>
      </c>
      <c r="BR71" s="45">
        <v>1.6850000000000001E-3</v>
      </c>
      <c r="BS71" s="45">
        <v>1.6850000000000001E-3</v>
      </c>
      <c r="BT71" s="45">
        <v>1.872E-3</v>
      </c>
      <c r="BU71" s="45">
        <v>1.872E-3</v>
      </c>
      <c r="BV71" s="45">
        <v>1.872E-3</v>
      </c>
      <c r="BW71" s="45">
        <v>1.872E-3</v>
      </c>
      <c r="BX71" s="45">
        <v>1.872E-3</v>
      </c>
      <c r="BY71" s="45">
        <v>2.0240000000000002E-3</v>
      </c>
      <c r="BZ71" s="45">
        <v>2.0240000000000002E-3</v>
      </c>
      <c r="CA71" s="45">
        <v>2.0240000000000002E-3</v>
      </c>
      <c r="CB71" s="45">
        <v>2.0240000000000002E-3</v>
      </c>
      <c r="CC71" s="45">
        <v>2.0240000000000002E-3</v>
      </c>
      <c r="CD71" s="45">
        <v>2.0240000000000002E-3</v>
      </c>
      <c r="CE71" s="45">
        <v>2.0240000000000002E-3</v>
      </c>
      <c r="CF71" s="45">
        <v>2.0240000000000002E-3</v>
      </c>
      <c r="CG71" s="45">
        <v>2.0240000000000002E-3</v>
      </c>
      <c r="CH71" s="45">
        <v>2.0240000000000002E-3</v>
      </c>
      <c r="CI71" s="45">
        <v>2.0240000000000002E-3</v>
      </c>
      <c r="CJ71" s="45">
        <v>2.0240000000000002E-3</v>
      </c>
      <c r="CK71" s="45">
        <v>2.0240000000000002E-3</v>
      </c>
      <c r="CL71" s="45">
        <v>2.0240000000000002E-3</v>
      </c>
      <c r="CM71" s="45">
        <v>2.0240000000000002E-3</v>
      </c>
      <c r="CN71" s="45">
        <v>2.0240000000000002E-3</v>
      </c>
      <c r="CO71" s="45">
        <v>2.0240000000000002E-3</v>
      </c>
      <c r="CP71" s="45">
        <v>2.0240000000000002E-3</v>
      </c>
      <c r="CQ71" s="45">
        <v>2.0240000000000002E-3</v>
      </c>
      <c r="CR71" s="45">
        <v>2.0240000000000002E-3</v>
      </c>
      <c r="CS71" s="45">
        <v>2.0240000000000002E-3</v>
      </c>
      <c r="CT71" s="45">
        <v>2.0240000000000002E-3</v>
      </c>
      <c r="CU71" s="45">
        <v>2.0240000000000002E-3</v>
      </c>
      <c r="CV71" s="45">
        <v>2.0240000000000002E-3</v>
      </c>
      <c r="CW71" s="45">
        <v>2.0240000000000002E-3</v>
      </c>
      <c r="CX71" s="45">
        <v>2.0240000000000002E-3</v>
      </c>
    </row>
    <row r="72" spans="1:102" ht="14.25" customHeight="1" x14ac:dyDescent="0.3">
      <c r="A72" s="45" t="s">
        <v>512</v>
      </c>
      <c r="B72" s="45">
        <v>0</v>
      </c>
      <c r="C72" s="45">
        <v>0</v>
      </c>
      <c r="D72" s="45">
        <v>0</v>
      </c>
      <c r="E72" s="45">
        <v>0</v>
      </c>
      <c r="F72" s="45">
        <v>0</v>
      </c>
      <c r="G72" s="45">
        <v>0</v>
      </c>
      <c r="H72" s="45">
        <v>0</v>
      </c>
      <c r="I72" s="45">
        <v>0</v>
      </c>
      <c r="J72" s="45">
        <v>0</v>
      </c>
      <c r="K72" s="45">
        <v>0</v>
      </c>
      <c r="L72" s="45">
        <v>0</v>
      </c>
      <c r="M72" s="45">
        <v>0</v>
      </c>
      <c r="N72" s="45">
        <v>0</v>
      </c>
      <c r="O72" s="45">
        <v>0</v>
      </c>
      <c r="P72" s="45">
        <v>0</v>
      </c>
      <c r="Q72" s="45">
        <v>7.4999999999999993E-5</v>
      </c>
      <c r="R72" s="45">
        <v>7.4999999999999993E-5</v>
      </c>
      <c r="S72" s="45">
        <v>7.4999999999999993E-5</v>
      </c>
      <c r="T72" s="45">
        <v>7.4999999999999993E-5</v>
      </c>
      <c r="U72" s="45">
        <v>7.4999999999999993E-5</v>
      </c>
      <c r="V72" s="45">
        <v>7.4999999999999993E-5</v>
      </c>
      <c r="W72" s="45">
        <v>7.4999999999999993E-5</v>
      </c>
      <c r="X72" s="45">
        <v>7.4999999999999993E-5</v>
      </c>
      <c r="Y72" s="45">
        <v>7.4999999999999993E-5</v>
      </c>
      <c r="Z72" s="45">
        <v>7.4999999999999993E-5</v>
      </c>
      <c r="AA72" s="45">
        <v>7.4999999999999993E-5</v>
      </c>
      <c r="AB72" s="45">
        <v>7.4999999999999993E-5</v>
      </c>
      <c r="AC72" s="45">
        <v>7.4999999999999993E-5</v>
      </c>
      <c r="AD72" s="45">
        <v>7.4999999999999993E-5</v>
      </c>
      <c r="AE72" s="45">
        <v>7.4999999999999993E-5</v>
      </c>
      <c r="AF72" s="45">
        <v>7.4999999999999993E-5</v>
      </c>
      <c r="AG72" s="45">
        <v>7.4999999999999993E-5</v>
      </c>
      <c r="AH72" s="45">
        <v>7.4999999999999993E-5</v>
      </c>
      <c r="AI72" s="45">
        <v>7.4999999999999993E-5</v>
      </c>
      <c r="AJ72" s="45">
        <v>7.4999999999999993E-5</v>
      </c>
      <c r="AK72" s="45">
        <v>7.4999999999999993E-5</v>
      </c>
      <c r="AL72" s="45">
        <v>7.4999999999999993E-5</v>
      </c>
      <c r="AM72" s="45">
        <v>7.4999999999999993E-5</v>
      </c>
      <c r="AN72" s="45">
        <v>7.4999999999999993E-5</v>
      </c>
      <c r="AO72" s="45">
        <v>7.4999999999999993E-5</v>
      </c>
      <c r="AP72" s="45">
        <v>4.2200000000000001E-4</v>
      </c>
      <c r="AQ72" s="45">
        <v>4.2200000000000001E-4</v>
      </c>
      <c r="AR72" s="45">
        <v>4.2200000000000001E-4</v>
      </c>
      <c r="AS72" s="45">
        <v>4.2200000000000001E-4</v>
      </c>
      <c r="AT72" s="45">
        <v>4.2200000000000001E-4</v>
      </c>
      <c r="AU72" s="45">
        <v>6.0499999999999996E-4</v>
      </c>
      <c r="AV72" s="45">
        <v>6.0499999999999996E-4</v>
      </c>
      <c r="AW72" s="45">
        <v>6.0499999999999996E-4</v>
      </c>
      <c r="AX72" s="45">
        <v>6.0499999999999996E-4</v>
      </c>
      <c r="AY72" s="45">
        <v>6.0499999999999996E-4</v>
      </c>
      <c r="AZ72" s="45">
        <v>7.2199999999999999E-4</v>
      </c>
      <c r="BA72" s="45">
        <v>7.2199999999999999E-4</v>
      </c>
      <c r="BB72" s="45">
        <v>7.2199999999999999E-4</v>
      </c>
      <c r="BC72" s="45">
        <v>7.2199999999999999E-4</v>
      </c>
      <c r="BD72" s="45">
        <v>7.2199999999999999E-4</v>
      </c>
      <c r="BE72" s="45">
        <v>8.4599999999999996E-4</v>
      </c>
      <c r="BF72" s="45">
        <v>8.4599999999999996E-4</v>
      </c>
      <c r="BG72" s="45">
        <v>8.4599999999999996E-4</v>
      </c>
      <c r="BH72" s="45">
        <v>8.4599999999999996E-4</v>
      </c>
      <c r="BI72" s="45">
        <v>8.4599999999999996E-4</v>
      </c>
      <c r="BJ72" s="45">
        <v>9.9200000000000004E-4</v>
      </c>
      <c r="BK72" s="45">
        <v>9.9200000000000004E-4</v>
      </c>
      <c r="BL72" s="45">
        <v>9.9200000000000004E-4</v>
      </c>
      <c r="BM72" s="45">
        <v>9.9200000000000004E-4</v>
      </c>
      <c r="BN72" s="45">
        <v>9.9200000000000004E-4</v>
      </c>
      <c r="BO72" s="45">
        <v>1.09E-3</v>
      </c>
      <c r="BP72" s="45">
        <v>1.09E-3</v>
      </c>
      <c r="BQ72" s="45">
        <v>1.09E-3</v>
      </c>
      <c r="BR72" s="45">
        <v>1.09E-3</v>
      </c>
      <c r="BS72" s="45">
        <v>1.09E-3</v>
      </c>
      <c r="BT72" s="45">
        <v>1.0759999999999999E-3</v>
      </c>
      <c r="BU72" s="45">
        <v>1.0759999999999999E-3</v>
      </c>
      <c r="BV72" s="45">
        <v>1.0759999999999999E-3</v>
      </c>
      <c r="BW72" s="45">
        <v>1.0759999999999999E-3</v>
      </c>
      <c r="BX72" s="45">
        <v>1.0759999999999999E-3</v>
      </c>
      <c r="BY72" s="45">
        <v>2.2369999999999998E-3</v>
      </c>
      <c r="BZ72" s="45">
        <v>2.2369999999999998E-3</v>
      </c>
      <c r="CA72" s="45">
        <v>2.2369999999999998E-3</v>
      </c>
      <c r="CB72" s="45">
        <v>2.2369999999999998E-3</v>
      </c>
      <c r="CC72" s="45">
        <v>2.2369999999999998E-3</v>
      </c>
      <c r="CD72" s="45">
        <v>2.2369999999999998E-3</v>
      </c>
      <c r="CE72" s="45">
        <v>2.2369999999999998E-3</v>
      </c>
      <c r="CF72" s="45">
        <v>2.2369999999999998E-3</v>
      </c>
      <c r="CG72" s="45">
        <v>2.2369999999999998E-3</v>
      </c>
      <c r="CH72" s="45">
        <v>2.2369999999999998E-3</v>
      </c>
      <c r="CI72" s="45">
        <v>2.2369999999999998E-3</v>
      </c>
      <c r="CJ72" s="45">
        <v>2.2369999999999998E-3</v>
      </c>
      <c r="CK72" s="45">
        <v>2.2369999999999998E-3</v>
      </c>
      <c r="CL72" s="45">
        <v>2.2369999999999998E-3</v>
      </c>
      <c r="CM72" s="45">
        <v>2.2369999999999998E-3</v>
      </c>
      <c r="CN72" s="45">
        <v>2.2369999999999998E-3</v>
      </c>
      <c r="CO72" s="45">
        <v>2.2369999999999998E-3</v>
      </c>
      <c r="CP72" s="45">
        <v>2.2369999999999998E-3</v>
      </c>
      <c r="CQ72" s="45">
        <v>2.2369999999999998E-3</v>
      </c>
      <c r="CR72" s="45">
        <v>2.2369999999999998E-3</v>
      </c>
      <c r="CS72" s="45">
        <v>2.2369999999999998E-3</v>
      </c>
      <c r="CT72" s="45">
        <v>2.2369999999999998E-3</v>
      </c>
      <c r="CU72" s="45">
        <v>2.2369999999999998E-3</v>
      </c>
      <c r="CV72" s="45">
        <v>2.2369999999999998E-3</v>
      </c>
      <c r="CW72" s="45">
        <v>2.2369999999999998E-3</v>
      </c>
      <c r="CX72" s="45">
        <v>2.2369999999999998E-3</v>
      </c>
    </row>
    <row r="73" spans="1:102" ht="14.25" customHeight="1" x14ac:dyDescent="0.3">
      <c r="A73" s="45" t="s">
        <v>264</v>
      </c>
      <c r="B73" s="45">
        <v>0</v>
      </c>
      <c r="C73" s="45">
        <v>0</v>
      </c>
      <c r="D73" s="45">
        <v>0</v>
      </c>
      <c r="E73" s="45">
        <v>0</v>
      </c>
      <c r="F73" s="45">
        <v>0</v>
      </c>
      <c r="G73" s="45">
        <v>0</v>
      </c>
      <c r="H73" s="45">
        <v>0</v>
      </c>
      <c r="I73" s="45">
        <v>0</v>
      </c>
      <c r="J73" s="45">
        <v>0</v>
      </c>
      <c r="K73" s="45">
        <v>0</v>
      </c>
      <c r="L73" s="45">
        <v>0</v>
      </c>
      <c r="M73" s="45">
        <v>0</v>
      </c>
      <c r="N73" s="45">
        <v>0</v>
      </c>
      <c r="O73" s="45">
        <v>0</v>
      </c>
      <c r="P73" s="45">
        <v>0</v>
      </c>
      <c r="Q73" s="45">
        <v>2.0100000000000001E-4</v>
      </c>
      <c r="R73" s="45">
        <v>2.0100000000000001E-4</v>
      </c>
      <c r="S73" s="45">
        <v>2.0100000000000001E-4</v>
      </c>
      <c r="T73" s="45">
        <v>2.0100000000000001E-4</v>
      </c>
      <c r="U73" s="45">
        <v>2.0100000000000001E-4</v>
      </c>
      <c r="V73" s="45">
        <v>2.0100000000000001E-4</v>
      </c>
      <c r="W73" s="45">
        <v>2.0100000000000001E-4</v>
      </c>
      <c r="X73" s="45">
        <v>2.0100000000000001E-4</v>
      </c>
      <c r="Y73" s="45">
        <v>2.0100000000000001E-4</v>
      </c>
      <c r="Z73" s="45">
        <v>2.0100000000000001E-4</v>
      </c>
      <c r="AA73" s="45">
        <v>2.0100000000000001E-4</v>
      </c>
      <c r="AB73" s="45">
        <v>2.0100000000000001E-4</v>
      </c>
      <c r="AC73" s="45">
        <v>2.0100000000000001E-4</v>
      </c>
      <c r="AD73" s="45">
        <v>2.0100000000000001E-4</v>
      </c>
      <c r="AE73" s="45">
        <v>2.0100000000000001E-4</v>
      </c>
      <c r="AF73" s="45">
        <v>2.0100000000000001E-4</v>
      </c>
      <c r="AG73" s="45">
        <v>2.0100000000000001E-4</v>
      </c>
      <c r="AH73" s="45">
        <v>2.0100000000000001E-4</v>
      </c>
      <c r="AI73" s="45">
        <v>2.0100000000000001E-4</v>
      </c>
      <c r="AJ73" s="45">
        <v>2.0100000000000001E-4</v>
      </c>
      <c r="AK73" s="45">
        <v>2.0100000000000001E-4</v>
      </c>
      <c r="AL73" s="45">
        <v>2.0100000000000001E-4</v>
      </c>
      <c r="AM73" s="45">
        <v>2.0100000000000001E-4</v>
      </c>
      <c r="AN73" s="45">
        <v>2.0100000000000001E-4</v>
      </c>
      <c r="AO73" s="45">
        <v>2.0100000000000001E-4</v>
      </c>
      <c r="AP73" s="45">
        <v>8.92E-4</v>
      </c>
      <c r="AQ73" s="45">
        <v>8.92E-4</v>
      </c>
      <c r="AR73" s="45">
        <v>8.92E-4</v>
      </c>
      <c r="AS73" s="45">
        <v>8.92E-4</v>
      </c>
      <c r="AT73" s="45">
        <v>8.92E-4</v>
      </c>
      <c r="AU73" s="45">
        <v>1.01E-3</v>
      </c>
      <c r="AV73" s="45">
        <v>1.01E-3</v>
      </c>
      <c r="AW73" s="45">
        <v>1.01E-3</v>
      </c>
      <c r="AX73" s="45">
        <v>1.01E-3</v>
      </c>
      <c r="AY73" s="45">
        <v>1.01E-3</v>
      </c>
      <c r="AZ73" s="45">
        <v>1.188E-3</v>
      </c>
      <c r="BA73" s="45">
        <v>1.188E-3</v>
      </c>
      <c r="BB73" s="45">
        <v>1.188E-3</v>
      </c>
      <c r="BC73" s="45">
        <v>1.188E-3</v>
      </c>
      <c r="BD73" s="45">
        <v>1.188E-3</v>
      </c>
      <c r="BE73" s="45">
        <v>1.423E-3</v>
      </c>
      <c r="BF73" s="45">
        <v>1.423E-3</v>
      </c>
      <c r="BG73" s="45">
        <v>1.423E-3</v>
      </c>
      <c r="BH73" s="45">
        <v>1.423E-3</v>
      </c>
      <c r="BI73" s="45">
        <v>1.423E-3</v>
      </c>
      <c r="BJ73" s="45">
        <v>1.521E-3</v>
      </c>
      <c r="BK73" s="45">
        <v>1.521E-3</v>
      </c>
      <c r="BL73" s="45">
        <v>1.521E-3</v>
      </c>
      <c r="BM73" s="45">
        <v>1.521E-3</v>
      </c>
      <c r="BN73" s="45">
        <v>1.521E-3</v>
      </c>
      <c r="BO73" s="45">
        <v>1.5219999999999999E-3</v>
      </c>
      <c r="BP73" s="45">
        <v>1.5219999999999999E-3</v>
      </c>
      <c r="BQ73" s="45">
        <v>1.5219999999999999E-3</v>
      </c>
      <c r="BR73" s="45">
        <v>1.5219999999999999E-3</v>
      </c>
      <c r="BS73" s="45">
        <v>1.5219999999999999E-3</v>
      </c>
      <c r="BT73" s="45">
        <v>1.405E-3</v>
      </c>
      <c r="BU73" s="45">
        <v>1.405E-3</v>
      </c>
      <c r="BV73" s="45">
        <v>1.405E-3</v>
      </c>
      <c r="BW73" s="45">
        <v>1.405E-3</v>
      </c>
      <c r="BX73" s="45">
        <v>1.405E-3</v>
      </c>
      <c r="BY73" s="45">
        <v>1.457E-3</v>
      </c>
      <c r="BZ73" s="45">
        <v>1.457E-3</v>
      </c>
      <c r="CA73" s="45">
        <v>1.457E-3</v>
      </c>
      <c r="CB73" s="45">
        <v>1.457E-3</v>
      </c>
      <c r="CC73" s="45">
        <v>1.457E-3</v>
      </c>
      <c r="CD73" s="45">
        <v>1.457E-3</v>
      </c>
      <c r="CE73" s="45">
        <v>1.457E-3</v>
      </c>
      <c r="CF73" s="45">
        <v>1.457E-3</v>
      </c>
      <c r="CG73" s="45">
        <v>1.457E-3</v>
      </c>
      <c r="CH73" s="45">
        <v>1.457E-3</v>
      </c>
      <c r="CI73" s="45">
        <v>1.457E-3</v>
      </c>
      <c r="CJ73" s="45">
        <v>1.457E-3</v>
      </c>
      <c r="CK73" s="45">
        <v>1.457E-3</v>
      </c>
      <c r="CL73" s="45">
        <v>1.457E-3</v>
      </c>
      <c r="CM73" s="45">
        <v>1.457E-3</v>
      </c>
      <c r="CN73" s="45">
        <v>1.457E-3</v>
      </c>
      <c r="CO73" s="45">
        <v>1.457E-3</v>
      </c>
      <c r="CP73" s="45">
        <v>1.457E-3</v>
      </c>
      <c r="CQ73" s="45">
        <v>1.457E-3</v>
      </c>
      <c r="CR73" s="45">
        <v>1.457E-3</v>
      </c>
      <c r="CS73" s="45">
        <v>1.457E-3</v>
      </c>
      <c r="CT73" s="45">
        <v>1.457E-3</v>
      </c>
      <c r="CU73" s="45">
        <v>1.457E-3</v>
      </c>
      <c r="CV73" s="45">
        <v>1.457E-3</v>
      </c>
      <c r="CW73" s="45">
        <v>1.457E-3</v>
      </c>
      <c r="CX73" s="45">
        <v>1.457E-3</v>
      </c>
    </row>
    <row r="74" spans="1:102" ht="14.25" customHeight="1" x14ac:dyDescent="0.3">
      <c r="A74" s="45" t="s">
        <v>266</v>
      </c>
      <c r="B74" s="45">
        <v>5.0000000000000004E-6</v>
      </c>
      <c r="C74" s="45">
        <v>5.0000000000000004E-6</v>
      </c>
      <c r="D74" s="45">
        <v>5.0000000000000004E-6</v>
      </c>
      <c r="E74" s="45">
        <v>5.0000000000000004E-6</v>
      </c>
      <c r="F74" s="45">
        <v>5.0000000000000004E-6</v>
      </c>
      <c r="G74" s="45">
        <v>5.0000000000000004E-6</v>
      </c>
      <c r="H74" s="45">
        <v>5.0000000000000004E-6</v>
      </c>
      <c r="I74" s="45">
        <v>5.0000000000000004E-6</v>
      </c>
      <c r="J74" s="45">
        <v>5.0000000000000004E-6</v>
      </c>
      <c r="K74" s="45">
        <v>5.0000000000000004E-6</v>
      </c>
      <c r="L74" s="45">
        <v>5.0000000000000004E-6</v>
      </c>
      <c r="M74" s="45">
        <v>5.0000000000000004E-6</v>
      </c>
      <c r="N74" s="45">
        <v>5.0000000000000004E-6</v>
      </c>
      <c r="O74" s="45">
        <v>5.0000000000000004E-6</v>
      </c>
      <c r="P74" s="45">
        <v>5.0000000000000004E-6</v>
      </c>
      <c r="Q74" s="45">
        <v>1.5100000000000001E-4</v>
      </c>
      <c r="R74" s="45">
        <v>1.5100000000000001E-4</v>
      </c>
      <c r="S74" s="45">
        <v>1.5100000000000001E-4</v>
      </c>
      <c r="T74" s="45">
        <v>1.5100000000000001E-4</v>
      </c>
      <c r="U74" s="45">
        <v>1.5100000000000001E-4</v>
      </c>
      <c r="V74" s="45">
        <v>1.5100000000000001E-4</v>
      </c>
      <c r="W74" s="45">
        <v>1.5100000000000001E-4</v>
      </c>
      <c r="X74" s="45">
        <v>1.5100000000000001E-4</v>
      </c>
      <c r="Y74" s="45">
        <v>1.5100000000000001E-4</v>
      </c>
      <c r="Z74" s="45">
        <v>1.5100000000000001E-4</v>
      </c>
      <c r="AA74" s="45">
        <v>1.5100000000000001E-4</v>
      </c>
      <c r="AB74" s="45">
        <v>1.5100000000000001E-4</v>
      </c>
      <c r="AC74" s="45">
        <v>1.5100000000000001E-4</v>
      </c>
      <c r="AD74" s="45">
        <v>1.5100000000000001E-4</v>
      </c>
      <c r="AE74" s="45">
        <v>1.5100000000000001E-4</v>
      </c>
      <c r="AF74" s="45">
        <v>1.5100000000000001E-4</v>
      </c>
      <c r="AG74" s="45">
        <v>1.5100000000000001E-4</v>
      </c>
      <c r="AH74" s="45">
        <v>1.5100000000000001E-4</v>
      </c>
      <c r="AI74" s="45">
        <v>1.5100000000000001E-4</v>
      </c>
      <c r="AJ74" s="45">
        <v>1.5100000000000001E-4</v>
      </c>
      <c r="AK74" s="45">
        <v>1.5100000000000001E-4</v>
      </c>
      <c r="AL74" s="45">
        <v>1.5100000000000001E-4</v>
      </c>
      <c r="AM74" s="45">
        <v>1.5100000000000001E-4</v>
      </c>
      <c r="AN74" s="45">
        <v>1.5100000000000001E-4</v>
      </c>
      <c r="AO74" s="45">
        <v>1.5100000000000001E-4</v>
      </c>
      <c r="AP74" s="45">
        <v>3.8099999999999999E-4</v>
      </c>
      <c r="AQ74" s="45">
        <v>3.8099999999999999E-4</v>
      </c>
      <c r="AR74" s="45">
        <v>3.8099999999999999E-4</v>
      </c>
      <c r="AS74" s="45">
        <v>3.8099999999999999E-4</v>
      </c>
      <c r="AT74" s="45">
        <v>3.8099999999999999E-4</v>
      </c>
      <c r="AU74" s="45">
        <v>3.79E-4</v>
      </c>
      <c r="AV74" s="45">
        <v>3.79E-4</v>
      </c>
      <c r="AW74" s="45">
        <v>3.79E-4</v>
      </c>
      <c r="AX74" s="45">
        <v>3.79E-4</v>
      </c>
      <c r="AY74" s="45">
        <v>3.79E-4</v>
      </c>
      <c r="AZ74" s="45">
        <v>2.8699999999999998E-4</v>
      </c>
      <c r="BA74" s="45">
        <v>2.8699999999999998E-4</v>
      </c>
      <c r="BB74" s="45">
        <v>2.8699999999999998E-4</v>
      </c>
      <c r="BC74" s="45">
        <v>2.8699999999999998E-4</v>
      </c>
      <c r="BD74" s="45">
        <v>2.8699999999999998E-4</v>
      </c>
      <c r="BE74" s="45">
        <v>2.7999999999999998E-4</v>
      </c>
      <c r="BF74" s="45">
        <v>2.7999999999999998E-4</v>
      </c>
      <c r="BG74" s="45">
        <v>2.7999999999999998E-4</v>
      </c>
      <c r="BH74" s="45">
        <v>2.7999999999999998E-4</v>
      </c>
      <c r="BI74" s="45">
        <v>2.7999999999999998E-4</v>
      </c>
      <c r="BJ74" s="45">
        <v>5.13E-4</v>
      </c>
      <c r="BK74" s="45">
        <v>5.13E-4</v>
      </c>
      <c r="BL74" s="45">
        <v>5.13E-4</v>
      </c>
      <c r="BM74" s="45">
        <v>5.13E-4</v>
      </c>
      <c r="BN74" s="45">
        <v>5.13E-4</v>
      </c>
      <c r="BO74" s="45">
        <v>0</v>
      </c>
      <c r="BP74" s="45">
        <v>0</v>
      </c>
      <c r="BQ74" s="45">
        <v>0</v>
      </c>
      <c r="BR74" s="45">
        <v>0</v>
      </c>
      <c r="BS74" s="45">
        <v>0</v>
      </c>
      <c r="BT74" s="45">
        <v>1.462E-3</v>
      </c>
      <c r="BU74" s="45">
        <v>1.462E-3</v>
      </c>
      <c r="BV74" s="45">
        <v>1.462E-3</v>
      </c>
      <c r="BW74" s="45">
        <v>1.462E-3</v>
      </c>
      <c r="BX74" s="45">
        <v>1.462E-3</v>
      </c>
      <c r="BY74" s="45">
        <v>2.1979999999999999E-3</v>
      </c>
      <c r="BZ74" s="45">
        <v>2.1979999999999999E-3</v>
      </c>
      <c r="CA74" s="45">
        <v>2.1979999999999999E-3</v>
      </c>
      <c r="CB74" s="45">
        <v>2.1979999999999999E-3</v>
      </c>
      <c r="CC74" s="45">
        <v>2.1979999999999999E-3</v>
      </c>
      <c r="CD74" s="45">
        <v>2.1979999999999999E-3</v>
      </c>
      <c r="CE74" s="45">
        <v>2.1979999999999999E-3</v>
      </c>
      <c r="CF74" s="45">
        <v>2.1979999999999999E-3</v>
      </c>
      <c r="CG74" s="45">
        <v>2.1979999999999999E-3</v>
      </c>
      <c r="CH74" s="45">
        <v>2.1979999999999999E-3</v>
      </c>
      <c r="CI74" s="45">
        <v>2.1979999999999999E-3</v>
      </c>
      <c r="CJ74" s="45">
        <v>2.1979999999999999E-3</v>
      </c>
      <c r="CK74" s="45">
        <v>2.1979999999999999E-3</v>
      </c>
      <c r="CL74" s="45">
        <v>2.1979999999999999E-3</v>
      </c>
      <c r="CM74" s="45">
        <v>2.1979999999999999E-3</v>
      </c>
      <c r="CN74" s="45">
        <v>2.1979999999999999E-3</v>
      </c>
      <c r="CO74" s="45">
        <v>2.1979999999999999E-3</v>
      </c>
      <c r="CP74" s="45">
        <v>2.1979999999999999E-3</v>
      </c>
      <c r="CQ74" s="45">
        <v>2.1979999999999999E-3</v>
      </c>
      <c r="CR74" s="45">
        <v>2.1979999999999999E-3</v>
      </c>
      <c r="CS74" s="45">
        <v>2.1979999999999999E-3</v>
      </c>
      <c r="CT74" s="45">
        <v>2.1979999999999999E-3</v>
      </c>
      <c r="CU74" s="45">
        <v>2.1979999999999999E-3</v>
      </c>
      <c r="CV74" s="45">
        <v>2.1979999999999999E-3</v>
      </c>
      <c r="CW74" s="45">
        <v>2.1979999999999999E-3</v>
      </c>
      <c r="CX74" s="45">
        <v>2.1979999999999999E-3</v>
      </c>
    </row>
    <row r="75" spans="1:102" ht="14.25" customHeight="1" x14ac:dyDescent="0.3">
      <c r="A75" s="45" t="s">
        <v>268</v>
      </c>
      <c r="B75" s="45">
        <v>0</v>
      </c>
      <c r="C75" s="45">
        <v>0</v>
      </c>
      <c r="D75" s="45">
        <v>0</v>
      </c>
      <c r="E75" s="45">
        <v>0</v>
      </c>
      <c r="F75" s="45">
        <v>0</v>
      </c>
      <c r="G75" s="45">
        <v>0</v>
      </c>
      <c r="H75" s="45">
        <v>0</v>
      </c>
      <c r="I75" s="45">
        <v>0</v>
      </c>
      <c r="J75" s="45">
        <v>0</v>
      </c>
      <c r="K75" s="45">
        <v>0</v>
      </c>
      <c r="L75" s="45">
        <v>0</v>
      </c>
      <c r="M75" s="45">
        <v>0</v>
      </c>
      <c r="N75" s="45">
        <v>0</v>
      </c>
      <c r="O75" s="45">
        <v>0</v>
      </c>
      <c r="P75" s="45">
        <v>0</v>
      </c>
      <c r="Q75" s="45">
        <v>2.6400000000000002E-4</v>
      </c>
      <c r="R75" s="45">
        <v>2.6400000000000002E-4</v>
      </c>
      <c r="S75" s="45">
        <v>2.6400000000000002E-4</v>
      </c>
      <c r="T75" s="45">
        <v>2.6400000000000002E-4</v>
      </c>
      <c r="U75" s="45">
        <v>2.6400000000000002E-4</v>
      </c>
      <c r="V75" s="45">
        <v>2.6400000000000002E-4</v>
      </c>
      <c r="W75" s="45">
        <v>2.6400000000000002E-4</v>
      </c>
      <c r="X75" s="45">
        <v>2.6400000000000002E-4</v>
      </c>
      <c r="Y75" s="45">
        <v>2.6400000000000002E-4</v>
      </c>
      <c r="Z75" s="45">
        <v>2.6400000000000002E-4</v>
      </c>
      <c r="AA75" s="45">
        <v>2.6400000000000002E-4</v>
      </c>
      <c r="AB75" s="45">
        <v>2.6400000000000002E-4</v>
      </c>
      <c r="AC75" s="45">
        <v>2.6400000000000002E-4</v>
      </c>
      <c r="AD75" s="45">
        <v>2.6400000000000002E-4</v>
      </c>
      <c r="AE75" s="45">
        <v>2.6400000000000002E-4</v>
      </c>
      <c r="AF75" s="45">
        <v>2.6400000000000002E-4</v>
      </c>
      <c r="AG75" s="45">
        <v>2.6400000000000002E-4</v>
      </c>
      <c r="AH75" s="45">
        <v>2.6400000000000002E-4</v>
      </c>
      <c r="AI75" s="45">
        <v>2.6400000000000002E-4</v>
      </c>
      <c r="AJ75" s="45">
        <v>2.6400000000000002E-4</v>
      </c>
      <c r="AK75" s="45">
        <v>2.6400000000000002E-4</v>
      </c>
      <c r="AL75" s="45">
        <v>2.6400000000000002E-4</v>
      </c>
      <c r="AM75" s="45">
        <v>2.6400000000000002E-4</v>
      </c>
      <c r="AN75" s="45">
        <v>2.6400000000000002E-4</v>
      </c>
      <c r="AO75" s="45">
        <v>2.6400000000000002E-4</v>
      </c>
      <c r="AP75" s="45">
        <v>7.3099999999999999E-4</v>
      </c>
      <c r="AQ75" s="45">
        <v>7.3099999999999999E-4</v>
      </c>
      <c r="AR75" s="45">
        <v>7.3099999999999999E-4</v>
      </c>
      <c r="AS75" s="45">
        <v>7.3099999999999999E-4</v>
      </c>
      <c r="AT75" s="45">
        <v>7.3099999999999999E-4</v>
      </c>
      <c r="AU75" s="45">
        <v>7.2599999999999997E-4</v>
      </c>
      <c r="AV75" s="45">
        <v>7.2599999999999997E-4</v>
      </c>
      <c r="AW75" s="45">
        <v>7.2599999999999997E-4</v>
      </c>
      <c r="AX75" s="45">
        <v>7.2599999999999997E-4</v>
      </c>
      <c r="AY75" s="45">
        <v>7.2599999999999997E-4</v>
      </c>
      <c r="AZ75" s="45">
        <v>6.5399999999999996E-4</v>
      </c>
      <c r="BA75" s="45">
        <v>6.5399999999999996E-4</v>
      </c>
      <c r="BB75" s="45">
        <v>6.5399999999999996E-4</v>
      </c>
      <c r="BC75" s="45">
        <v>6.5399999999999996E-4</v>
      </c>
      <c r="BD75" s="45">
        <v>6.5399999999999996E-4</v>
      </c>
      <c r="BE75" s="45">
        <v>5.7200000000000003E-4</v>
      </c>
      <c r="BF75" s="45">
        <v>5.7200000000000003E-4</v>
      </c>
      <c r="BG75" s="45">
        <v>5.7200000000000003E-4</v>
      </c>
      <c r="BH75" s="45">
        <v>5.7200000000000003E-4</v>
      </c>
      <c r="BI75" s="45">
        <v>5.7200000000000003E-4</v>
      </c>
      <c r="BJ75" s="45">
        <v>5.0500000000000002E-4</v>
      </c>
      <c r="BK75" s="45">
        <v>5.0500000000000002E-4</v>
      </c>
      <c r="BL75" s="45">
        <v>5.0500000000000002E-4</v>
      </c>
      <c r="BM75" s="45">
        <v>5.0500000000000002E-4</v>
      </c>
      <c r="BN75" s="45">
        <v>5.0500000000000002E-4</v>
      </c>
      <c r="BO75" s="45">
        <v>4.6700000000000002E-4</v>
      </c>
      <c r="BP75" s="45">
        <v>4.6700000000000002E-4</v>
      </c>
      <c r="BQ75" s="45">
        <v>4.6700000000000002E-4</v>
      </c>
      <c r="BR75" s="45">
        <v>4.6700000000000002E-4</v>
      </c>
      <c r="BS75" s="45">
        <v>4.6700000000000002E-4</v>
      </c>
      <c r="BT75" s="45">
        <v>4.6999999999999999E-4</v>
      </c>
      <c r="BU75" s="45">
        <v>4.6999999999999999E-4</v>
      </c>
      <c r="BV75" s="45">
        <v>4.6999999999999999E-4</v>
      </c>
      <c r="BW75" s="45">
        <v>4.6999999999999999E-4</v>
      </c>
      <c r="BX75" s="45">
        <v>4.6999999999999999E-4</v>
      </c>
      <c r="BY75" s="45">
        <v>4.86E-4</v>
      </c>
      <c r="BZ75" s="45">
        <v>4.86E-4</v>
      </c>
      <c r="CA75" s="45">
        <v>4.86E-4</v>
      </c>
      <c r="CB75" s="45">
        <v>4.86E-4</v>
      </c>
      <c r="CC75" s="45">
        <v>4.86E-4</v>
      </c>
      <c r="CD75" s="45">
        <v>4.86E-4</v>
      </c>
      <c r="CE75" s="45">
        <v>4.86E-4</v>
      </c>
      <c r="CF75" s="45">
        <v>4.86E-4</v>
      </c>
      <c r="CG75" s="45">
        <v>4.86E-4</v>
      </c>
      <c r="CH75" s="45">
        <v>4.86E-4</v>
      </c>
      <c r="CI75" s="45">
        <v>4.86E-4</v>
      </c>
      <c r="CJ75" s="45">
        <v>4.86E-4</v>
      </c>
      <c r="CK75" s="45">
        <v>4.86E-4</v>
      </c>
      <c r="CL75" s="45">
        <v>4.86E-4</v>
      </c>
      <c r="CM75" s="45">
        <v>4.86E-4</v>
      </c>
      <c r="CN75" s="45">
        <v>4.86E-4</v>
      </c>
      <c r="CO75" s="45">
        <v>4.86E-4</v>
      </c>
      <c r="CP75" s="45">
        <v>4.86E-4</v>
      </c>
      <c r="CQ75" s="45">
        <v>4.86E-4</v>
      </c>
      <c r="CR75" s="45">
        <v>4.86E-4</v>
      </c>
      <c r="CS75" s="45">
        <v>4.86E-4</v>
      </c>
      <c r="CT75" s="45">
        <v>4.86E-4</v>
      </c>
      <c r="CU75" s="45">
        <v>4.86E-4</v>
      </c>
      <c r="CV75" s="45">
        <v>4.86E-4</v>
      </c>
      <c r="CW75" s="45">
        <v>4.86E-4</v>
      </c>
      <c r="CX75" s="45">
        <v>4.86E-4</v>
      </c>
    </row>
    <row r="76" spans="1:102" ht="14.25" customHeight="1" x14ac:dyDescent="0.3">
      <c r="A76" s="45" t="s">
        <v>270</v>
      </c>
      <c r="B76" s="45">
        <v>0</v>
      </c>
      <c r="C76" s="45">
        <v>0</v>
      </c>
      <c r="D76" s="45">
        <v>0</v>
      </c>
      <c r="E76" s="45">
        <v>0</v>
      </c>
      <c r="F76" s="45">
        <v>0</v>
      </c>
      <c r="G76" s="45">
        <v>0</v>
      </c>
      <c r="H76" s="45">
        <v>0</v>
      </c>
      <c r="I76" s="45">
        <v>0</v>
      </c>
      <c r="J76" s="45">
        <v>0</v>
      </c>
      <c r="K76" s="45">
        <v>0</v>
      </c>
      <c r="L76" s="45">
        <v>0</v>
      </c>
      <c r="M76" s="45">
        <v>0</v>
      </c>
      <c r="N76" s="45">
        <v>0</v>
      </c>
      <c r="O76" s="45">
        <v>0</v>
      </c>
      <c r="P76" s="45">
        <v>0</v>
      </c>
      <c r="Q76" s="45">
        <v>1.7799999999999999E-4</v>
      </c>
      <c r="R76" s="45">
        <v>1.7799999999999999E-4</v>
      </c>
      <c r="S76" s="45">
        <v>1.7799999999999999E-4</v>
      </c>
      <c r="T76" s="45">
        <v>1.7799999999999999E-4</v>
      </c>
      <c r="U76" s="45">
        <v>1.7799999999999999E-4</v>
      </c>
      <c r="V76" s="45">
        <v>1.7799999999999999E-4</v>
      </c>
      <c r="W76" s="45">
        <v>1.7799999999999999E-4</v>
      </c>
      <c r="X76" s="45">
        <v>1.7799999999999999E-4</v>
      </c>
      <c r="Y76" s="45">
        <v>1.7799999999999999E-4</v>
      </c>
      <c r="Z76" s="45">
        <v>1.7799999999999999E-4</v>
      </c>
      <c r="AA76" s="45">
        <v>1.7799999999999999E-4</v>
      </c>
      <c r="AB76" s="45">
        <v>1.7799999999999999E-4</v>
      </c>
      <c r="AC76" s="45">
        <v>1.7799999999999999E-4</v>
      </c>
      <c r="AD76" s="45">
        <v>1.7799999999999999E-4</v>
      </c>
      <c r="AE76" s="45">
        <v>1.7799999999999999E-4</v>
      </c>
      <c r="AF76" s="45">
        <v>1.7799999999999999E-4</v>
      </c>
      <c r="AG76" s="45">
        <v>1.7799999999999999E-4</v>
      </c>
      <c r="AH76" s="45">
        <v>1.7799999999999999E-4</v>
      </c>
      <c r="AI76" s="45">
        <v>1.7799999999999999E-4</v>
      </c>
      <c r="AJ76" s="45">
        <v>1.7799999999999999E-4</v>
      </c>
      <c r="AK76" s="45">
        <v>1.7799999999999999E-4</v>
      </c>
      <c r="AL76" s="45">
        <v>1.7799999999999999E-4</v>
      </c>
      <c r="AM76" s="45">
        <v>1.7799999999999999E-4</v>
      </c>
      <c r="AN76" s="45">
        <v>1.7799999999999999E-4</v>
      </c>
      <c r="AO76" s="45">
        <v>1.7799999999999999E-4</v>
      </c>
      <c r="AP76" s="45">
        <v>4.2200000000000001E-4</v>
      </c>
      <c r="AQ76" s="45">
        <v>4.2200000000000001E-4</v>
      </c>
      <c r="AR76" s="45">
        <v>4.2200000000000001E-4</v>
      </c>
      <c r="AS76" s="45">
        <v>4.2200000000000001E-4</v>
      </c>
      <c r="AT76" s="45">
        <v>4.2200000000000001E-4</v>
      </c>
      <c r="AU76" s="45">
        <v>4.46E-4</v>
      </c>
      <c r="AV76" s="45">
        <v>4.46E-4</v>
      </c>
      <c r="AW76" s="45">
        <v>4.46E-4</v>
      </c>
      <c r="AX76" s="45">
        <v>4.46E-4</v>
      </c>
      <c r="AY76" s="45">
        <v>4.46E-4</v>
      </c>
      <c r="AZ76" s="45">
        <v>4.2999999999999999E-4</v>
      </c>
      <c r="BA76" s="45">
        <v>4.2999999999999999E-4</v>
      </c>
      <c r="BB76" s="45">
        <v>4.2999999999999999E-4</v>
      </c>
      <c r="BC76" s="45">
        <v>4.2999999999999999E-4</v>
      </c>
      <c r="BD76" s="45">
        <v>4.2999999999999999E-4</v>
      </c>
      <c r="BE76" s="45">
        <v>3.6900000000000002E-4</v>
      </c>
      <c r="BF76" s="45">
        <v>3.6900000000000002E-4</v>
      </c>
      <c r="BG76" s="45">
        <v>3.6900000000000002E-4</v>
      </c>
      <c r="BH76" s="45">
        <v>3.6900000000000002E-4</v>
      </c>
      <c r="BI76" s="45">
        <v>3.6900000000000002E-4</v>
      </c>
      <c r="BJ76" s="45">
        <v>2.8899999999999998E-4</v>
      </c>
      <c r="BK76" s="45">
        <v>2.8899999999999998E-4</v>
      </c>
      <c r="BL76" s="45">
        <v>2.8899999999999998E-4</v>
      </c>
      <c r="BM76" s="45">
        <v>2.8899999999999998E-4</v>
      </c>
      <c r="BN76" s="45">
        <v>2.8899999999999998E-4</v>
      </c>
      <c r="BO76" s="45">
        <v>2.3499999999999999E-4</v>
      </c>
      <c r="BP76" s="45">
        <v>2.3499999999999999E-4</v>
      </c>
      <c r="BQ76" s="45">
        <v>2.3499999999999999E-4</v>
      </c>
      <c r="BR76" s="45">
        <v>2.3499999999999999E-4</v>
      </c>
      <c r="BS76" s="45">
        <v>2.3499999999999999E-4</v>
      </c>
      <c r="BT76" s="45">
        <v>1.8900000000000001E-4</v>
      </c>
      <c r="BU76" s="45">
        <v>1.8900000000000001E-4</v>
      </c>
      <c r="BV76" s="45">
        <v>1.8900000000000001E-4</v>
      </c>
      <c r="BW76" s="45">
        <v>1.8900000000000001E-4</v>
      </c>
      <c r="BX76" s="45">
        <v>1.8900000000000001E-4</v>
      </c>
      <c r="BY76" s="45">
        <v>1.5100000000000001E-4</v>
      </c>
      <c r="BZ76" s="45">
        <v>1.5100000000000001E-4</v>
      </c>
      <c r="CA76" s="45">
        <v>1.5100000000000001E-4</v>
      </c>
      <c r="CB76" s="45">
        <v>1.5100000000000001E-4</v>
      </c>
      <c r="CC76" s="45">
        <v>1.5100000000000001E-4</v>
      </c>
      <c r="CD76" s="45">
        <v>1.5100000000000001E-4</v>
      </c>
      <c r="CE76" s="45">
        <v>1.5100000000000001E-4</v>
      </c>
      <c r="CF76" s="45">
        <v>1.5100000000000001E-4</v>
      </c>
      <c r="CG76" s="45">
        <v>1.5100000000000001E-4</v>
      </c>
      <c r="CH76" s="45">
        <v>1.5100000000000001E-4</v>
      </c>
      <c r="CI76" s="45">
        <v>1.5100000000000001E-4</v>
      </c>
      <c r="CJ76" s="45">
        <v>1.5100000000000001E-4</v>
      </c>
      <c r="CK76" s="45">
        <v>1.5100000000000001E-4</v>
      </c>
      <c r="CL76" s="45">
        <v>1.5100000000000001E-4</v>
      </c>
      <c r="CM76" s="45">
        <v>1.5100000000000001E-4</v>
      </c>
      <c r="CN76" s="45">
        <v>1.5100000000000001E-4</v>
      </c>
      <c r="CO76" s="45">
        <v>1.5100000000000001E-4</v>
      </c>
      <c r="CP76" s="45">
        <v>1.5100000000000001E-4</v>
      </c>
      <c r="CQ76" s="45">
        <v>1.5100000000000001E-4</v>
      </c>
      <c r="CR76" s="45">
        <v>1.5100000000000001E-4</v>
      </c>
      <c r="CS76" s="45">
        <v>1.5100000000000001E-4</v>
      </c>
      <c r="CT76" s="45">
        <v>1.5100000000000001E-4</v>
      </c>
      <c r="CU76" s="45">
        <v>1.5100000000000001E-4</v>
      </c>
      <c r="CV76" s="45">
        <v>1.5100000000000001E-4</v>
      </c>
      <c r="CW76" s="45">
        <v>1.5100000000000001E-4</v>
      </c>
      <c r="CX76" s="45">
        <v>1.5100000000000001E-4</v>
      </c>
    </row>
    <row r="77" spans="1:102" ht="14.25" customHeight="1" x14ac:dyDescent="0.3">
      <c r="A77" s="45" t="s">
        <v>272</v>
      </c>
      <c r="B77" s="45">
        <v>0</v>
      </c>
      <c r="C77" s="45">
        <v>0</v>
      </c>
      <c r="D77" s="45">
        <v>0</v>
      </c>
      <c r="E77" s="45">
        <v>0</v>
      </c>
      <c r="F77" s="45">
        <v>0</v>
      </c>
      <c r="G77" s="45">
        <v>0</v>
      </c>
      <c r="H77" s="45">
        <v>0</v>
      </c>
      <c r="I77" s="45">
        <v>0</v>
      </c>
      <c r="J77" s="45">
        <v>0</v>
      </c>
      <c r="K77" s="45">
        <v>0</v>
      </c>
      <c r="L77" s="45">
        <v>0</v>
      </c>
      <c r="M77" s="45">
        <v>0</v>
      </c>
      <c r="N77" s="45">
        <v>0</v>
      </c>
      <c r="O77" s="45">
        <v>0</v>
      </c>
      <c r="P77" s="45">
        <v>0</v>
      </c>
      <c r="Q77" s="45">
        <v>1.0399999999999999E-4</v>
      </c>
      <c r="R77" s="45">
        <v>1.0399999999999999E-4</v>
      </c>
      <c r="S77" s="45">
        <v>1.0399999999999999E-4</v>
      </c>
      <c r="T77" s="45">
        <v>1.0399999999999999E-4</v>
      </c>
      <c r="U77" s="45">
        <v>1.0399999999999999E-4</v>
      </c>
      <c r="V77" s="45">
        <v>1.0399999999999999E-4</v>
      </c>
      <c r="W77" s="45">
        <v>1.0399999999999999E-4</v>
      </c>
      <c r="X77" s="45">
        <v>1.0399999999999999E-4</v>
      </c>
      <c r="Y77" s="45">
        <v>1.0399999999999999E-4</v>
      </c>
      <c r="Z77" s="45">
        <v>1.0399999999999999E-4</v>
      </c>
      <c r="AA77" s="45">
        <v>1.0399999999999999E-4</v>
      </c>
      <c r="AB77" s="45">
        <v>1.0399999999999999E-4</v>
      </c>
      <c r="AC77" s="45">
        <v>1.0399999999999999E-4</v>
      </c>
      <c r="AD77" s="45">
        <v>1.0399999999999999E-4</v>
      </c>
      <c r="AE77" s="45">
        <v>1.0399999999999999E-4</v>
      </c>
      <c r="AF77" s="45">
        <v>1.0399999999999999E-4</v>
      </c>
      <c r="AG77" s="45">
        <v>1.0399999999999999E-4</v>
      </c>
      <c r="AH77" s="45">
        <v>1.0399999999999999E-4</v>
      </c>
      <c r="AI77" s="45">
        <v>1.0399999999999999E-4</v>
      </c>
      <c r="AJ77" s="45">
        <v>1.0399999999999999E-4</v>
      </c>
      <c r="AK77" s="45">
        <v>1.0399999999999999E-4</v>
      </c>
      <c r="AL77" s="45">
        <v>1.0399999999999999E-4</v>
      </c>
      <c r="AM77" s="45">
        <v>1.0399999999999999E-4</v>
      </c>
      <c r="AN77" s="45">
        <v>1.0399999999999999E-4</v>
      </c>
      <c r="AO77" s="45">
        <v>1.0399999999999999E-4</v>
      </c>
      <c r="AP77" s="45">
        <v>1.8900000000000001E-4</v>
      </c>
      <c r="AQ77" s="45">
        <v>1.8900000000000001E-4</v>
      </c>
      <c r="AR77" s="45">
        <v>1.8900000000000001E-4</v>
      </c>
      <c r="AS77" s="45">
        <v>1.8900000000000001E-4</v>
      </c>
      <c r="AT77" s="45">
        <v>1.8900000000000001E-4</v>
      </c>
      <c r="AU77" s="45">
        <v>1.8200000000000001E-4</v>
      </c>
      <c r="AV77" s="45">
        <v>1.8200000000000001E-4</v>
      </c>
      <c r="AW77" s="45">
        <v>1.8200000000000001E-4</v>
      </c>
      <c r="AX77" s="45">
        <v>1.8200000000000001E-4</v>
      </c>
      <c r="AY77" s="45">
        <v>1.8200000000000001E-4</v>
      </c>
      <c r="AZ77" s="45">
        <v>9.2E-5</v>
      </c>
      <c r="BA77" s="45">
        <v>9.2E-5</v>
      </c>
      <c r="BB77" s="45">
        <v>9.2E-5</v>
      </c>
      <c r="BC77" s="45">
        <v>9.2E-5</v>
      </c>
      <c r="BD77" s="45">
        <v>9.2E-5</v>
      </c>
      <c r="BE77" s="45">
        <v>0</v>
      </c>
      <c r="BF77" s="45">
        <v>0</v>
      </c>
      <c r="BG77" s="45">
        <v>0</v>
      </c>
      <c r="BH77" s="45">
        <v>0</v>
      </c>
      <c r="BI77" s="45">
        <v>0</v>
      </c>
      <c r="BJ77" s="45">
        <v>0</v>
      </c>
      <c r="BK77" s="45">
        <v>0</v>
      </c>
      <c r="BL77" s="45">
        <v>0</v>
      </c>
      <c r="BM77" s="45">
        <v>0</v>
      </c>
      <c r="BN77" s="45">
        <v>0</v>
      </c>
      <c r="BO77" s="45">
        <v>0</v>
      </c>
      <c r="BP77" s="45">
        <v>0</v>
      </c>
      <c r="BQ77" s="45">
        <v>0</v>
      </c>
      <c r="BR77" s="45">
        <v>0</v>
      </c>
      <c r="BS77" s="45">
        <v>0</v>
      </c>
      <c r="BT77" s="45">
        <v>0</v>
      </c>
      <c r="BU77" s="45">
        <v>0</v>
      </c>
      <c r="BV77" s="45">
        <v>0</v>
      </c>
      <c r="BW77" s="45">
        <v>0</v>
      </c>
      <c r="BX77" s="45">
        <v>0</v>
      </c>
      <c r="BY77" s="45">
        <v>0</v>
      </c>
      <c r="BZ77" s="45">
        <v>0</v>
      </c>
      <c r="CA77" s="45">
        <v>0</v>
      </c>
      <c r="CB77" s="45">
        <v>0</v>
      </c>
      <c r="CC77" s="45">
        <v>0</v>
      </c>
      <c r="CD77" s="45">
        <v>0</v>
      </c>
      <c r="CE77" s="45">
        <v>0</v>
      </c>
      <c r="CF77" s="45">
        <v>0</v>
      </c>
      <c r="CG77" s="45">
        <v>0</v>
      </c>
      <c r="CH77" s="45">
        <v>0</v>
      </c>
      <c r="CI77" s="45">
        <v>0</v>
      </c>
      <c r="CJ77" s="45">
        <v>0</v>
      </c>
      <c r="CK77" s="45">
        <v>0</v>
      </c>
      <c r="CL77" s="45">
        <v>0</v>
      </c>
      <c r="CM77" s="45">
        <v>0</v>
      </c>
      <c r="CN77" s="45">
        <v>0</v>
      </c>
      <c r="CO77" s="45">
        <v>0</v>
      </c>
      <c r="CP77" s="45">
        <v>0</v>
      </c>
      <c r="CQ77" s="45">
        <v>0</v>
      </c>
      <c r="CR77" s="45">
        <v>0</v>
      </c>
      <c r="CS77" s="45">
        <v>0</v>
      </c>
      <c r="CT77" s="45">
        <v>0</v>
      </c>
      <c r="CU77" s="45">
        <v>0</v>
      </c>
      <c r="CV77" s="45">
        <v>0</v>
      </c>
      <c r="CW77" s="45">
        <v>0</v>
      </c>
      <c r="CX77" s="45">
        <v>0</v>
      </c>
    </row>
    <row r="78" spans="1:102" ht="14.25" customHeight="1" x14ac:dyDescent="0.3">
      <c r="A78" s="45" t="s">
        <v>274</v>
      </c>
      <c r="B78" s="45">
        <v>0</v>
      </c>
      <c r="C78" s="45">
        <v>0</v>
      </c>
      <c r="D78" s="45">
        <v>0</v>
      </c>
      <c r="E78" s="45">
        <v>0</v>
      </c>
      <c r="F78" s="45">
        <v>0</v>
      </c>
      <c r="G78" s="45">
        <v>0</v>
      </c>
      <c r="H78" s="45">
        <v>0</v>
      </c>
      <c r="I78" s="45">
        <v>0</v>
      </c>
      <c r="J78" s="45">
        <v>0</v>
      </c>
      <c r="K78" s="45">
        <v>0</v>
      </c>
      <c r="L78" s="45">
        <v>0</v>
      </c>
      <c r="M78" s="45">
        <v>0</v>
      </c>
      <c r="N78" s="45">
        <v>0</v>
      </c>
      <c r="O78" s="45">
        <v>0</v>
      </c>
      <c r="P78" s="45">
        <v>0</v>
      </c>
      <c r="Q78" s="45">
        <v>7.3999999999999996E-5</v>
      </c>
      <c r="R78" s="45">
        <v>7.3999999999999996E-5</v>
      </c>
      <c r="S78" s="45">
        <v>7.3999999999999996E-5</v>
      </c>
      <c r="T78" s="45">
        <v>7.3999999999999996E-5</v>
      </c>
      <c r="U78" s="45">
        <v>7.3999999999999996E-5</v>
      </c>
      <c r="V78" s="45">
        <v>7.3999999999999996E-5</v>
      </c>
      <c r="W78" s="45">
        <v>7.3999999999999996E-5</v>
      </c>
      <c r="X78" s="45">
        <v>7.3999999999999996E-5</v>
      </c>
      <c r="Y78" s="45">
        <v>7.3999999999999996E-5</v>
      </c>
      <c r="Z78" s="45">
        <v>7.3999999999999996E-5</v>
      </c>
      <c r="AA78" s="45">
        <v>7.3999999999999996E-5</v>
      </c>
      <c r="AB78" s="45">
        <v>7.3999999999999996E-5</v>
      </c>
      <c r="AC78" s="45">
        <v>7.3999999999999996E-5</v>
      </c>
      <c r="AD78" s="45">
        <v>7.3999999999999996E-5</v>
      </c>
      <c r="AE78" s="45">
        <v>7.3999999999999996E-5</v>
      </c>
      <c r="AF78" s="45">
        <v>7.3999999999999996E-5</v>
      </c>
      <c r="AG78" s="45">
        <v>7.3999999999999996E-5</v>
      </c>
      <c r="AH78" s="45">
        <v>7.3999999999999996E-5</v>
      </c>
      <c r="AI78" s="45">
        <v>7.3999999999999996E-5</v>
      </c>
      <c r="AJ78" s="45">
        <v>7.3999999999999996E-5</v>
      </c>
      <c r="AK78" s="45">
        <v>7.3999999999999996E-5</v>
      </c>
      <c r="AL78" s="45">
        <v>7.3999999999999996E-5</v>
      </c>
      <c r="AM78" s="45">
        <v>7.3999999999999996E-5</v>
      </c>
      <c r="AN78" s="45">
        <v>7.3999999999999996E-5</v>
      </c>
      <c r="AO78" s="45">
        <v>7.3999999999999996E-5</v>
      </c>
      <c r="AP78" s="45">
        <v>4.1899999999999999E-4</v>
      </c>
      <c r="AQ78" s="45">
        <v>4.1899999999999999E-4</v>
      </c>
      <c r="AR78" s="45">
        <v>4.1899999999999999E-4</v>
      </c>
      <c r="AS78" s="45">
        <v>4.1899999999999999E-4</v>
      </c>
      <c r="AT78" s="45">
        <v>4.1899999999999999E-4</v>
      </c>
      <c r="AU78" s="45">
        <v>6.0400000000000004E-4</v>
      </c>
      <c r="AV78" s="45">
        <v>6.0400000000000004E-4</v>
      </c>
      <c r="AW78" s="45">
        <v>6.0400000000000004E-4</v>
      </c>
      <c r="AX78" s="45">
        <v>6.0400000000000004E-4</v>
      </c>
      <c r="AY78" s="45">
        <v>6.0400000000000004E-4</v>
      </c>
      <c r="AZ78" s="45">
        <v>7.3999999999999999E-4</v>
      </c>
      <c r="BA78" s="45">
        <v>7.3999999999999999E-4</v>
      </c>
      <c r="BB78" s="45">
        <v>7.3999999999999999E-4</v>
      </c>
      <c r="BC78" s="45">
        <v>7.3999999999999999E-4</v>
      </c>
      <c r="BD78" s="45">
        <v>7.3999999999999999E-4</v>
      </c>
      <c r="BE78" s="45">
        <v>7.8600000000000002E-4</v>
      </c>
      <c r="BF78" s="45">
        <v>7.8600000000000002E-4</v>
      </c>
      <c r="BG78" s="45">
        <v>7.8600000000000002E-4</v>
      </c>
      <c r="BH78" s="45">
        <v>7.8600000000000002E-4</v>
      </c>
      <c r="BI78" s="45">
        <v>7.8600000000000002E-4</v>
      </c>
      <c r="BJ78" s="45">
        <v>7.3499999999999998E-4</v>
      </c>
      <c r="BK78" s="45">
        <v>7.3499999999999998E-4</v>
      </c>
      <c r="BL78" s="45">
        <v>7.3499999999999998E-4</v>
      </c>
      <c r="BM78" s="45">
        <v>7.3499999999999998E-4</v>
      </c>
      <c r="BN78" s="45">
        <v>7.3499999999999998E-4</v>
      </c>
      <c r="BO78" s="45">
        <v>6.3400000000000001E-4</v>
      </c>
      <c r="BP78" s="45">
        <v>6.3400000000000001E-4</v>
      </c>
      <c r="BQ78" s="45">
        <v>6.3400000000000001E-4</v>
      </c>
      <c r="BR78" s="45">
        <v>6.3400000000000001E-4</v>
      </c>
      <c r="BS78" s="45">
        <v>6.3400000000000001E-4</v>
      </c>
      <c r="BT78" s="45">
        <v>4.6999999999999999E-4</v>
      </c>
      <c r="BU78" s="45">
        <v>4.6999999999999999E-4</v>
      </c>
      <c r="BV78" s="45">
        <v>4.6999999999999999E-4</v>
      </c>
      <c r="BW78" s="45">
        <v>4.6999999999999999E-4</v>
      </c>
      <c r="BX78" s="45">
        <v>4.6999999999999999E-4</v>
      </c>
      <c r="BY78" s="45">
        <v>2.4699999999999999E-4</v>
      </c>
      <c r="BZ78" s="45">
        <v>2.4699999999999999E-4</v>
      </c>
      <c r="CA78" s="45">
        <v>2.4699999999999999E-4</v>
      </c>
      <c r="CB78" s="45">
        <v>2.4699999999999999E-4</v>
      </c>
      <c r="CC78" s="45">
        <v>2.4699999999999999E-4</v>
      </c>
      <c r="CD78" s="45">
        <v>2.4699999999999999E-4</v>
      </c>
      <c r="CE78" s="45">
        <v>2.4699999999999999E-4</v>
      </c>
      <c r="CF78" s="45">
        <v>2.4699999999999999E-4</v>
      </c>
      <c r="CG78" s="45">
        <v>2.4699999999999999E-4</v>
      </c>
      <c r="CH78" s="45">
        <v>2.4699999999999999E-4</v>
      </c>
      <c r="CI78" s="45">
        <v>2.4699999999999999E-4</v>
      </c>
      <c r="CJ78" s="45">
        <v>2.4699999999999999E-4</v>
      </c>
      <c r="CK78" s="45">
        <v>2.4699999999999999E-4</v>
      </c>
      <c r="CL78" s="45">
        <v>2.4699999999999999E-4</v>
      </c>
      <c r="CM78" s="45">
        <v>2.4699999999999999E-4</v>
      </c>
      <c r="CN78" s="45">
        <v>2.4699999999999999E-4</v>
      </c>
      <c r="CO78" s="45">
        <v>2.4699999999999999E-4</v>
      </c>
      <c r="CP78" s="45">
        <v>2.4699999999999999E-4</v>
      </c>
      <c r="CQ78" s="45">
        <v>2.4699999999999999E-4</v>
      </c>
      <c r="CR78" s="45">
        <v>2.4699999999999999E-4</v>
      </c>
      <c r="CS78" s="45">
        <v>2.4699999999999999E-4</v>
      </c>
      <c r="CT78" s="45">
        <v>2.4699999999999999E-4</v>
      </c>
      <c r="CU78" s="45">
        <v>2.4699999999999999E-4</v>
      </c>
      <c r="CV78" s="45">
        <v>2.4699999999999999E-4</v>
      </c>
      <c r="CW78" s="45">
        <v>2.4699999999999999E-4</v>
      </c>
      <c r="CX78" s="45">
        <v>2.4699999999999999E-4</v>
      </c>
    </row>
    <row r="79" spans="1:102" ht="14.25" customHeight="1" x14ac:dyDescent="0.3">
      <c r="A79" s="45" t="s">
        <v>276</v>
      </c>
      <c r="B79" s="45">
        <v>0</v>
      </c>
      <c r="C79" s="45">
        <v>0</v>
      </c>
      <c r="D79" s="45">
        <v>0</v>
      </c>
      <c r="E79" s="45">
        <v>0</v>
      </c>
      <c r="F79" s="45">
        <v>0</v>
      </c>
      <c r="G79" s="45">
        <v>0</v>
      </c>
      <c r="H79" s="45">
        <v>0</v>
      </c>
      <c r="I79" s="45">
        <v>0</v>
      </c>
      <c r="J79" s="45">
        <v>0</v>
      </c>
      <c r="K79" s="45">
        <v>0</v>
      </c>
      <c r="L79" s="45">
        <v>0</v>
      </c>
      <c r="M79" s="45">
        <v>0</v>
      </c>
      <c r="N79" s="45">
        <v>0</v>
      </c>
      <c r="O79" s="45">
        <v>0</v>
      </c>
      <c r="P79" s="45">
        <v>0</v>
      </c>
      <c r="Q79" s="45">
        <v>5.1999999999999997E-5</v>
      </c>
      <c r="R79" s="45">
        <v>5.1999999999999997E-5</v>
      </c>
      <c r="S79" s="45">
        <v>5.1999999999999997E-5</v>
      </c>
      <c r="T79" s="45">
        <v>5.1999999999999997E-5</v>
      </c>
      <c r="U79" s="45">
        <v>5.1999999999999997E-5</v>
      </c>
      <c r="V79" s="45">
        <v>5.1999999999999997E-5</v>
      </c>
      <c r="W79" s="45">
        <v>5.1999999999999997E-5</v>
      </c>
      <c r="X79" s="45">
        <v>5.1999999999999997E-5</v>
      </c>
      <c r="Y79" s="45">
        <v>5.1999999999999997E-5</v>
      </c>
      <c r="Z79" s="45">
        <v>5.1999999999999997E-5</v>
      </c>
      <c r="AA79" s="45">
        <v>5.1999999999999997E-5</v>
      </c>
      <c r="AB79" s="45">
        <v>5.1999999999999997E-5</v>
      </c>
      <c r="AC79" s="45">
        <v>5.1999999999999997E-5</v>
      </c>
      <c r="AD79" s="45">
        <v>5.1999999999999997E-5</v>
      </c>
      <c r="AE79" s="45">
        <v>5.1999999999999997E-5</v>
      </c>
      <c r="AF79" s="45">
        <v>5.1999999999999997E-5</v>
      </c>
      <c r="AG79" s="45">
        <v>5.1999999999999997E-5</v>
      </c>
      <c r="AH79" s="45">
        <v>5.1999999999999997E-5</v>
      </c>
      <c r="AI79" s="45">
        <v>5.1999999999999997E-5</v>
      </c>
      <c r="AJ79" s="45">
        <v>5.1999999999999997E-5</v>
      </c>
      <c r="AK79" s="45">
        <v>5.1999999999999997E-5</v>
      </c>
      <c r="AL79" s="45">
        <v>5.1999999999999997E-5</v>
      </c>
      <c r="AM79" s="45">
        <v>5.1999999999999997E-5</v>
      </c>
      <c r="AN79" s="45">
        <v>5.1999999999999997E-5</v>
      </c>
      <c r="AO79" s="45">
        <v>5.1999999999999997E-5</v>
      </c>
      <c r="AP79" s="45">
        <v>3.0400000000000002E-4</v>
      </c>
      <c r="AQ79" s="45">
        <v>3.0400000000000002E-4</v>
      </c>
      <c r="AR79" s="45">
        <v>3.0400000000000002E-4</v>
      </c>
      <c r="AS79" s="45">
        <v>3.0400000000000002E-4</v>
      </c>
      <c r="AT79" s="45">
        <v>3.0400000000000002E-4</v>
      </c>
      <c r="AU79" s="45">
        <v>4.3899999999999999E-4</v>
      </c>
      <c r="AV79" s="45">
        <v>4.3899999999999999E-4</v>
      </c>
      <c r="AW79" s="45">
        <v>4.3899999999999999E-4</v>
      </c>
      <c r="AX79" s="45">
        <v>4.3899999999999999E-4</v>
      </c>
      <c r="AY79" s="45">
        <v>4.3899999999999999E-4</v>
      </c>
      <c r="AZ79" s="45">
        <v>5.2300000000000003E-4</v>
      </c>
      <c r="BA79" s="45">
        <v>5.2300000000000003E-4</v>
      </c>
      <c r="BB79" s="45">
        <v>5.2300000000000003E-4</v>
      </c>
      <c r="BC79" s="45">
        <v>5.2300000000000003E-4</v>
      </c>
      <c r="BD79" s="45">
        <v>5.2300000000000003E-4</v>
      </c>
      <c r="BE79" s="45">
        <v>5.6099999999999998E-4</v>
      </c>
      <c r="BF79" s="45">
        <v>5.6099999999999998E-4</v>
      </c>
      <c r="BG79" s="45">
        <v>5.6099999999999998E-4</v>
      </c>
      <c r="BH79" s="45">
        <v>5.6099999999999998E-4</v>
      </c>
      <c r="BI79" s="45">
        <v>5.6099999999999998E-4</v>
      </c>
      <c r="BJ79" s="45">
        <v>5.8299999999999997E-4</v>
      </c>
      <c r="BK79" s="45">
        <v>5.8299999999999997E-4</v>
      </c>
      <c r="BL79" s="45">
        <v>5.8299999999999997E-4</v>
      </c>
      <c r="BM79" s="45">
        <v>5.8299999999999997E-4</v>
      </c>
      <c r="BN79" s="45">
        <v>5.8299999999999997E-4</v>
      </c>
      <c r="BO79" s="45">
        <v>5.7300000000000005E-4</v>
      </c>
      <c r="BP79" s="45">
        <v>5.7300000000000005E-4</v>
      </c>
      <c r="BQ79" s="45">
        <v>5.7300000000000005E-4</v>
      </c>
      <c r="BR79" s="45">
        <v>5.7300000000000005E-4</v>
      </c>
      <c r="BS79" s="45">
        <v>5.7300000000000005E-4</v>
      </c>
      <c r="BT79" s="45">
        <v>5.3300000000000005E-4</v>
      </c>
      <c r="BU79" s="45">
        <v>5.3300000000000005E-4</v>
      </c>
      <c r="BV79" s="45">
        <v>5.3300000000000005E-4</v>
      </c>
      <c r="BW79" s="45">
        <v>5.3300000000000005E-4</v>
      </c>
      <c r="BX79" s="45">
        <v>5.3300000000000005E-4</v>
      </c>
      <c r="BY79" s="45">
        <v>4.64E-4</v>
      </c>
      <c r="BZ79" s="45">
        <v>4.64E-4</v>
      </c>
      <c r="CA79" s="45">
        <v>4.64E-4</v>
      </c>
      <c r="CB79" s="45">
        <v>4.64E-4</v>
      </c>
      <c r="CC79" s="45">
        <v>4.64E-4</v>
      </c>
      <c r="CD79" s="45">
        <v>4.64E-4</v>
      </c>
      <c r="CE79" s="45">
        <v>4.64E-4</v>
      </c>
      <c r="CF79" s="45">
        <v>4.64E-4</v>
      </c>
      <c r="CG79" s="45">
        <v>4.64E-4</v>
      </c>
      <c r="CH79" s="45">
        <v>4.64E-4</v>
      </c>
      <c r="CI79" s="45">
        <v>4.64E-4</v>
      </c>
      <c r="CJ79" s="45">
        <v>4.64E-4</v>
      </c>
      <c r="CK79" s="45">
        <v>4.64E-4</v>
      </c>
      <c r="CL79" s="45">
        <v>4.64E-4</v>
      </c>
      <c r="CM79" s="45">
        <v>4.64E-4</v>
      </c>
      <c r="CN79" s="45">
        <v>4.64E-4</v>
      </c>
      <c r="CO79" s="45">
        <v>4.64E-4</v>
      </c>
      <c r="CP79" s="45">
        <v>4.64E-4</v>
      </c>
      <c r="CQ79" s="45">
        <v>4.64E-4</v>
      </c>
      <c r="CR79" s="45">
        <v>4.64E-4</v>
      </c>
      <c r="CS79" s="45">
        <v>4.64E-4</v>
      </c>
      <c r="CT79" s="45">
        <v>4.64E-4</v>
      </c>
      <c r="CU79" s="45">
        <v>4.64E-4</v>
      </c>
      <c r="CV79" s="45">
        <v>4.64E-4</v>
      </c>
      <c r="CW79" s="45">
        <v>4.64E-4</v>
      </c>
      <c r="CX79" s="45">
        <v>4.64E-4</v>
      </c>
    </row>
    <row r="80" spans="1:102" ht="14.25" customHeight="1" x14ac:dyDescent="0.3">
      <c r="A80" s="45" t="s">
        <v>278</v>
      </c>
      <c r="B80" s="45">
        <v>0</v>
      </c>
      <c r="C80" s="45">
        <v>0</v>
      </c>
      <c r="D80" s="45">
        <v>0</v>
      </c>
      <c r="E80" s="45">
        <v>0</v>
      </c>
      <c r="F80" s="45">
        <v>0</v>
      </c>
      <c r="G80" s="45">
        <v>0</v>
      </c>
      <c r="H80" s="45">
        <v>0</v>
      </c>
      <c r="I80" s="45">
        <v>0</v>
      </c>
      <c r="J80" s="45">
        <v>0</v>
      </c>
      <c r="K80" s="45">
        <v>0</v>
      </c>
      <c r="L80" s="45">
        <v>0</v>
      </c>
      <c r="M80" s="45">
        <v>0</v>
      </c>
      <c r="N80" s="45">
        <v>0</v>
      </c>
      <c r="O80" s="45">
        <v>0</v>
      </c>
      <c r="P80" s="45">
        <v>0</v>
      </c>
      <c r="Q80" s="45">
        <v>6.9999999999999999E-6</v>
      </c>
      <c r="R80" s="45">
        <v>6.9999999999999999E-6</v>
      </c>
      <c r="S80" s="45">
        <v>6.9999999999999999E-6</v>
      </c>
      <c r="T80" s="45">
        <v>6.9999999999999999E-6</v>
      </c>
      <c r="U80" s="45">
        <v>6.9999999999999999E-6</v>
      </c>
      <c r="V80" s="45">
        <v>6.9999999999999999E-6</v>
      </c>
      <c r="W80" s="45">
        <v>6.9999999999999999E-6</v>
      </c>
      <c r="X80" s="45">
        <v>6.9999999999999999E-6</v>
      </c>
      <c r="Y80" s="45">
        <v>6.9999999999999999E-6</v>
      </c>
      <c r="Z80" s="45">
        <v>6.9999999999999999E-6</v>
      </c>
      <c r="AA80" s="45">
        <v>6.9999999999999999E-6</v>
      </c>
      <c r="AB80" s="45">
        <v>6.9999999999999999E-6</v>
      </c>
      <c r="AC80" s="45">
        <v>6.9999999999999999E-6</v>
      </c>
      <c r="AD80" s="45">
        <v>6.9999999999999999E-6</v>
      </c>
      <c r="AE80" s="45">
        <v>6.9999999999999999E-6</v>
      </c>
      <c r="AF80" s="45">
        <v>6.9999999999999999E-6</v>
      </c>
      <c r="AG80" s="45">
        <v>6.9999999999999999E-6</v>
      </c>
      <c r="AH80" s="45">
        <v>6.9999999999999999E-6</v>
      </c>
      <c r="AI80" s="45">
        <v>6.9999999999999999E-6</v>
      </c>
      <c r="AJ80" s="45">
        <v>6.9999999999999999E-6</v>
      </c>
      <c r="AK80" s="45">
        <v>6.9999999999999999E-6</v>
      </c>
      <c r="AL80" s="45">
        <v>6.9999999999999999E-6</v>
      </c>
      <c r="AM80" s="45">
        <v>6.9999999999999999E-6</v>
      </c>
      <c r="AN80" s="45">
        <v>6.9999999999999999E-6</v>
      </c>
      <c r="AO80" s="45">
        <v>6.9999999999999999E-6</v>
      </c>
      <c r="AP80" s="45">
        <v>4.6E-5</v>
      </c>
      <c r="AQ80" s="45">
        <v>4.6E-5</v>
      </c>
      <c r="AR80" s="45">
        <v>4.6E-5</v>
      </c>
      <c r="AS80" s="45">
        <v>4.6E-5</v>
      </c>
      <c r="AT80" s="45">
        <v>4.6E-5</v>
      </c>
      <c r="AU80" s="45">
        <v>6.9999999999999994E-5</v>
      </c>
      <c r="AV80" s="45">
        <v>6.9999999999999994E-5</v>
      </c>
      <c r="AW80" s="45">
        <v>6.9999999999999994E-5</v>
      </c>
      <c r="AX80" s="45">
        <v>6.9999999999999994E-5</v>
      </c>
      <c r="AY80" s="45">
        <v>6.9999999999999994E-5</v>
      </c>
      <c r="AZ80" s="45">
        <v>8.7000000000000001E-5</v>
      </c>
      <c r="BA80" s="45">
        <v>8.7000000000000001E-5</v>
      </c>
      <c r="BB80" s="45">
        <v>8.7000000000000001E-5</v>
      </c>
      <c r="BC80" s="45">
        <v>8.7000000000000001E-5</v>
      </c>
      <c r="BD80" s="45">
        <v>8.7000000000000001E-5</v>
      </c>
      <c r="BE80" s="45">
        <v>8.5000000000000006E-5</v>
      </c>
      <c r="BF80" s="45">
        <v>8.5000000000000006E-5</v>
      </c>
      <c r="BG80" s="45">
        <v>8.5000000000000006E-5</v>
      </c>
      <c r="BH80" s="45">
        <v>8.5000000000000006E-5</v>
      </c>
      <c r="BI80" s="45">
        <v>8.5000000000000006E-5</v>
      </c>
      <c r="BJ80" s="45">
        <v>7.7000000000000001E-5</v>
      </c>
      <c r="BK80" s="45">
        <v>7.7000000000000001E-5</v>
      </c>
      <c r="BL80" s="45">
        <v>7.7000000000000001E-5</v>
      </c>
      <c r="BM80" s="45">
        <v>7.7000000000000001E-5</v>
      </c>
      <c r="BN80" s="45">
        <v>7.7000000000000001E-5</v>
      </c>
      <c r="BO80" s="45">
        <v>1.06E-4</v>
      </c>
      <c r="BP80" s="45">
        <v>1.06E-4</v>
      </c>
      <c r="BQ80" s="45">
        <v>1.06E-4</v>
      </c>
      <c r="BR80" s="45">
        <v>1.06E-4</v>
      </c>
      <c r="BS80" s="45">
        <v>1.06E-4</v>
      </c>
      <c r="BT80" s="45">
        <v>1.15E-4</v>
      </c>
      <c r="BU80" s="45">
        <v>1.15E-4</v>
      </c>
      <c r="BV80" s="45">
        <v>1.15E-4</v>
      </c>
      <c r="BW80" s="45">
        <v>1.15E-4</v>
      </c>
      <c r="BX80" s="45">
        <v>1.15E-4</v>
      </c>
      <c r="BY80" s="45">
        <v>1.0900000000000001E-4</v>
      </c>
      <c r="BZ80" s="45">
        <v>1.0900000000000001E-4</v>
      </c>
      <c r="CA80" s="45">
        <v>1.0900000000000001E-4</v>
      </c>
      <c r="CB80" s="45">
        <v>1.0900000000000001E-4</v>
      </c>
      <c r="CC80" s="45">
        <v>1.0900000000000001E-4</v>
      </c>
      <c r="CD80" s="45">
        <v>1.0900000000000001E-4</v>
      </c>
      <c r="CE80" s="45">
        <v>1.0900000000000001E-4</v>
      </c>
      <c r="CF80" s="45">
        <v>1.0900000000000001E-4</v>
      </c>
      <c r="CG80" s="45">
        <v>1.0900000000000001E-4</v>
      </c>
      <c r="CH80" s="45">
        <v>1.0900000000000001E-4</v>
      </c>
      <c r="CI80" s="45">
        <v>1.0900000000000001E-4</v>
      </c>
      <c r="CJ80" s="45">
        <v>1.0900000000000001E-4</v>
      </c>
      <c r="CK80" s="45">
        <v>1.0900000000000001E-4</v>
      </c>
      <c r="CL80" s="45">
        <v>1.0900000000000001E-4</v>
      </c>
      <c r="CM80" s="45">
        <v>1.0900000000000001E-4</v>
      </c>
      <c r="CN80" s="45">
        <v>1.0900000000000001E-4</v>
      </c>
      <c r="CO80" s="45">
        <v>1.0900000000000001E-4</v>
      </c>
      <c r="CP80" s="45">
        <v>1.0900000000000001E-4</v>
      </c>
      <c r="CQ80" s="45">
        <v>1.0900000000000001E-4</v>
      </c>
      <c r="CR80" s="45">
        <v>1.0900000000000001E-4</v>
      </c>
      <c r="CS80" s="45">
        <v>1.0900000000000001E-4</v>
      </c>
      <c r="CT80" s="45">
        <v>1.0900000000000001E-4</v>
      </c>
      <c r="CU80" s="45">
        <v>1.0900000000000001E-4</v>
      </c>
      <c r="CV80" s="45">
        <v>1.0900000000000001E-4</v>
      </c>
      <c r="CW80" s="45">
        <v>1.0900000000000001E-4</v>
      </c>
      <c r="CX80" s="45">
        <v>1.0900000000000001E-4</v>
      </c>
    </row>
    <row r="81" spans="1:102" ht="14.25" customHeight="1" x14ac:dyDescent="0.3">
      <c r="A81" s="45" t="s">
        <v>280</v>
      </c>
      <c r="B81" s="45">
        <v>0</v>
      </c>
      <c r="C81" s="45">
        <v>0</v>
      </c>
      <c r="D81" s="45">
        <v>0</v>
      </c>
      <c r="E81" s="45">
        <v>0</v>
      </c>
      <c r="F81" s="45">
        <v>0</v>
      </c>
      <c r="G81" s="45">
        <v>0</v>
      </c>
      <c r="H81" s="45">
        <v>0</v>
      </c>
      <c r="I81" s="45">
        <v>0</v>
      </c>
      <c r="J81" s="45">
        <v>0</v>
      </c>
      <c r="K81" s="45">
        <v>0</v>
      </c>
      <c r="L81" s="45">
        <v>0</v>
      </c>
      <c r="M81" s="45">
        <v>0</v>
      </c>
      <c r="N81" s="45">
        <v>0</v>
      </c>
      <c r="O81" s="45">
        <v>0</v>
      </c>
      <c r="P81" s="45">
        <v>0</v>
      </c>
      <c r="Q81" s="45">
        <v>6.9999999999999999E-6</v>
      </c>
      <c r="R81" s="45">
        <v>6.9999999999999999E-6</v>
      </c>
      <c r="S81" s="45">
        <v>6.9999999999999999E-6</v>
      </c>
      <c r="T81" s="45">
        <v>6.9999999999999999E-6</v>
      </c>
      <c r="U81" s="45">
        <v>6.9999999999999999E-6</v>
      </c>
      <c r="V81" s="45">
        <v>6.9999999999999999E-6</v>
      </c>
      <c r="W81" s="45">
        <v>6.9999999999999999E-6</v>
      </c>
      <c r="X81" s="45">
        <v>6.9999999999999999E-6</v>
      </c>
      <c r="Y81" s="45">
        <v>6.9999999999999999E-6</v>
      </c>
      <c r="Z81" s="45">
        <v>6.9999999999999999E-6</v>
      </c>
      <c r="AA81" s="45">
        <v>6.9999999999999999E-6</v>
      </c>
      <c r="AB81" s="45">
        <v>6.9999999999999999E-6</v>
      </c>
      <c r="AC81" s="45">
        <v>6.9999999999999999E-6</v>
      </c>
      <c r="AD81" s="45">
        <v>6.9999999999999999E-6</v>
      </c>
      <c r="AE81" s="45">
        <v>6.9999999999999999E-6</v>
      </c>
      <c r="AF81" s="45">
        <v>6.9999999999999999E-6</v>
      </c>
      <c r="AG81" s="45">
        <v>6.9999999999999999E-6</v>
      </c>
      <c r="AH81" s="45">
        <v>6.9999999999999999E-6</v>
      </c>
      <c r="AI81" s="45">
        <v>6.9999999999999999E-6</v>
      </c>
      <c r="AJ81" s="45">
        <v>6.9999999999999999E-6</v>
      </c>
      <c r="AK81" s="45">
        <v>6.9999999999999999E-6</v>
      </c>
      <c r="AL81" s="45">
        <v>6.9999999999999999E-6</v>
      </c>
      <c r="AM81" s="45">
        <v>6.9999999999999999E-6</v>
      </c>
      <c r="AN81" s="45">
        <v>6.9999999999999999E-6</v>
      </c>
      <c r="AO81" s="45">
        <v>6.9999999999999999E-6</v>
      </c>
      <c r="AP81" s="45">
        <v>4.6999999999999997E-5</v>
      </c>
      <c r="AQ81" s="45">
        <v>4.6999999999999997E-5</v>
      </c>
      <c r="AR81" s="45">
        <v>4.6999999999999997E-5</v>
      </c>
      <c r="AS81" s="45">
        <v>4.6999999999999997E-5</v>
      </c>
      <c r="AT81" s="45">
        <v>4.6999999999999997E-5</v>
      </c>
      <c r="AU81" s="45">
        <v>6.9999999999999994E-5</v>
      </c>
      <c r="AV81" s="45">
        <v>6.9999999999999994E-5</v>
      </c>
      <c r="AW81" s="45">
        <v>6.9999999999999994E-5</v>
      </c>
      <c r="AX81" s="45">
        <v>6.9999999999999994E-5</v>
      </c>
      <c r="AY81" s="45">
        <v>6.9999999999999994E-5</v>
      </c>
      <c r="AZ81" s="45">
        <v>8.2999999999999998E-5</v>
      </c>
      <c r="BA81" s="45">
        <v>8.2999999999999998E-5</v>
      </c>
      <c r="BB81" s="45">
        <v>8.2999999999999998E-5</v>
      </c>
      <c r="BC81" s="45">
        <v>8.2999999999999998E-5</v>
      </c>
      <c r="BD81" s="45">
        <v>8.2999999999999998E-5</v>
      </c>
      <c r="BE81" s="45">
        <v>8.8999999999999995E-5</v>
      </c>
      <c r="BF81" s="45">
        <v>8.8999999999999995E-5</v>
      </c>
      <c r="BG81" s="45">
        <v>8.8999999999999995E-5</v>
      </c>
      <c r="BH81" s="45">
        <v>8.8999999999999995E-5</v>
      </c>
      <c r="BI81" s="45">
        <v>8.8999999999999995E-5</v>
      </c>
      <c r="BJ81" s="45">
        <v>9.5000000000000005E-5</v>
      </c>
      <c r="BK81" s="45">
        <v>9.5000000000000005E-5</v>
      </c>
      <c r="BL81" s="45">
        <v>9.5000000000000005E-5</v>
      </c>
      <c r="BM81" s="45">
        <v>9.5000000000000005E-5</v>
      </c>
      <c r="BN81" s="45">
        <v>9.5000000000000005E-5</v>
      </c>
      <c r="BO81" s="45">
        <v>9.7999999999999997E-5</v>
      </c>
      <c r="BP81" s="45">
        <v>9.7999999999999997E-5</v>
      </c>
      <c r="BQ81" s="45">
        <v>9.7999999999999997E-5</v>
      </c>
      <c r="BR81" s="45">
        <v>9.7999999999999997E-5</v>
      </c>
      <c r="BS81" s="45">
        <v>9.7999999999999997E-5</v>
      </c>
      <c r="BT81" s="45">
        <v>9.7E-5</v>
      </c>
      <c r="BU81" s="45">
        <v>9.7E-5</v>
      </c>
      <c r="BV81" s="45">
        <v>9.7E-5</v>
      </c>
      <c r="BW81" s="45">
        <v>9.7E-5</v>
      </c>
      <c r="BX81" s="45">
        <v>9.7E-5</v>
      </c>
      <c r="BY81" s="45">
        <v>8.8999999999999995E-5</v>
      </c>
      <c r="BZ81" s="45">
        <v>8.8999999999999995E-5</v>
      </c>
      <c r="CA81" s="45">
        <v>8.8999999999999995E-5</v>
      </c>
      <c r="CB81" s="45">
        <v>8.8999999999999995E-5</v>
      </c>
      <c r="CC81" s="45">
        <v>8.8999999999999995E-5</v>
      </c>
      <c r="CD81" s="45">
        <v>8.8999999999999995E-5</v>
      </c>
      <c r="CE81" s="45">
        <v>8.8999999999999995E-5</v>
      </c>
      <c r="CF81" s="45">
        <v>8.8999999999999995E-5</v>
      </c>
      <c r="CG81" s="45">
        <v>8.8999999999999995E-5</v>
      </c>
      <c r="CH81" s="45">
        <v>8.8999999999999995E-5</v>
      </c>
      <c r="CI81" s="45">
        <v>8.8999999999999995E-5</v>
      </c>
      <c r="CJ81" s="45">
        <v>8.8999999999999995E-5</v>
      </c>
      <c r="CK81" s="45">
        <v>8.8999999999999995E-5</v>
      </c>
      <c r="CL81" s="45">
        <v>8.8999999999999995E-5</v>
      </c>
      <c r="CM81" s="45">
        <v>8.8999999999999995E-5</v>
      </c>
      <c r="CN81" s="45">
        <v>8.8999999999999995E-5</v>
      </c>
      <c r="CO81" s="45">
        <v>8.8999999999999995E-5</v>
      </c>
      <c r="CP81" s="45">
        <v>8.8999999999999995E-5</v>
      </c>
      <c r="CQ81" s="45">
        <v>8.8999999999999995E-5</v>
      </c>
      <c r="CR81" s="45">
        <v>8.8999999999999995E-5</v>
      </c>
      <c r="CS81" s="45">
        <v>8.8999999999999995E-5</v>
      </c>
      <c r="CT81" s="45">
        <v>8.8999999999999995E-5</v>
      </c>
      <c r="CU81" s="45">
        <v>8.8999999999999995E-5</v>
      </c>
      <c r="CV81" s="45">
        <v>8.8999999999999995E-5</v>
      </c>
      <c r="CW81" s="45">
        <v>8.8999999999999995E-5</v>
      </c>
      <c r="CX81" s="45">
        <v>8.8999999999999995E-5</v>
      </c>
    </row>
    <row r="82" spans="1:102" ht="14.25" customHeight="1" x14ac:dyDescent="0.3">
      <c r="A82" s="45" t="s">
        <v>282</v>
      </c>
      <c r="B82" s="45">
        <v>0</v>
      </c>
      <c r="C82" s="45">
        <v>0</v>
      </c>
      <c r="D82" s="45">
        <v>0</v>
      </c>
      <c r="E82" s="45">
        <v>0</v>
      </c>
      <c r="F82" s="45">
        <v>0</v>
      </c>
      <c r="G82" s="45">
        <v>0</v>
      </c>
      <c r="H82" s="45">
        <v>0</v>
      </c>
      <c r="I82" s="45">
        <v>0</v>
      </c>
      <c r="J82" s="45">
        <v>0</v>
      </c>
      <c r="K82" s="45">
        <v>0</v>
      </c>
      <c r="L82" s="45">
        <v>0</v>
      </c>
      <c r="M82" s="45">
        <v>0</v>
      </c>
      <c r="N82" s="45">
        <v>0</v>
      </c>
      <c r="O82" s="45">
        <v>0</v>
      </c>
      <c r="P82" s="45">
        <v>0</v>
      </c>
      <c r="Q82" s="45">
        <v>1.6899999999999999E-4</v>
      </c>
      <c r="R82" s="45">
        <v>1.6899999999999999E-4</v>
      </c>
      <c r="S82" s="45">
        <v>1.6899999999999999E-4</v>
      </c>
      <c r="T82" s="45">
        <v>1.6899999999999999E-4</v>
      </c>
      <c r="U82" s="45">
        <v>1.6899999999999999E-4</v>
      </c>
      <c r="V82" s="45">
        <v>1.6899999999999999E-4</v>
      </c>
      <c r="W82" s="45">
        <v>1.6899999999999999E-4</v>
      </c>
      <c r="X82" s="45">
        <v>1.6899999999999999E-4</v>
      </c>
      <c r="Y82" s="45">
        <v>1.6899999999999999E-4</v>
      </c>
      <c r="Z82" s="45">
        <v>1.6899999999999999E-4</v>
      </c>
      <c r="AA82" s="45">
        <v>1.6899999999999999E-4</v>
      </c>
      <c r="AB82" s="45">
        <v>1.6899999999999999E-4</v>
      </c>
      <c r="AC82" s="45">
        <v>1.6899999999999999E-4</v>
      </c>
      <c r="AD82" s="45">
        <v>1.6899999999999999E-4</v>
      </c>
      <c r="AE82" s="45">
        <v>1.6899999999999999E-4</v>
      </c>
      <c r="AF82" s="45">
        <v>1.6899999999999999E-4</v>
      </c>
      <c r="AG82" s="45">
        <v>1.6899999999999999E-4</v>
      </c>
      <c r="AH82" s="45">
        <v>1.6899999999999999E-4</v>
      </c>
      <c r="AI82" s="45">
        <v>1.6899999999999999E-4</v>
      </c>
      <c r="AJ82" s="45">
        <v>1.6899999999999999E-4</v>
      </c>
      <c r="AK82" s="45">
        <v>1.6899999999999999E-4</v>
      </c>
      <c r="AL82" s="45">
        <v>1.6899999999999999E-4</v>
      </c>
      <c r="AM82" s="45">
        <v>1.6899999999999999E-4</v>
      </c>
      <c r="AN82" s="45">
        <v>1.6899999999999999E-4</v>
      </c>
      <c r="AO82" s="45">
        <v>1.6899999999999999E-4</v>
      </c>
      <c r="AP82" s="45">
        <v>2.99E-4</v>
      </c>
      <c r="AQ82" s="45">
        <v>2.99E-4</v>
      </c>
      <c r="AR82" s="45">
        <v>2.99E-4</v>
      </c>
      <c r="AS82" s="45">
        <v>2.99E-4</v>
      </c>
      <c r="AT82" s="45">
        <v>2.99E-4</v>
      </c>
      <c r="AU82" s="45">
        <v>2.7099999999999997E-4</v>
      </c>
      <c r="AV82" s="45">
        <v>2.7099999999999997E-4</v>
      </c>
      <c r="AW82" s="45">
        <v>2.7099999999999997E-4</v>
      </c>
      <c r="AX82" s="45">
        <v>2.7099999999999997E-4</v>
      </c>
      <c r="AY82" s="45">
        <v>2.7099999999999997E-4</v>
      </c>
      <c r="AZ82" s="45">
        <v>2.3000000000000001E-4</v>
      </c>
      <c r="BA82" s="45">
        <v>2.3000000000000001E-4</v>
      </c>
      <c r="BB82" s="45">
        <v>2.3000000000000001E-4</v>
      </c>
      <c r="BC82" s="45">
        <v>2.3000000000000001E-4</v>
      </c>
      <c r="BD82" s="45">
        <v>2.3000000000000001E-4</v>
      </c>
      <c r="BE82" s="45">
        <v>2.1000000000000001E-4</v>
      </c>
      <c r="BF82" s="45">
        <v>2.1000000000000001E-4</v>
      </c>
      <c r="BG82" s="45">
        <v>2.1000000000000001E-4</v>
      </c>
      <c r="BH82" s="45">
        <v>2.1000000000000001E-4</v>
      </c>
      <c r="BI82" s="45">
        <v>2.1000000000000001E-4</v>
      </c>
      <c r="BJ82" s="45">
        <v>1.8699999999999999E-4</v>
      </c>
      <c r="BK82" s="45">
        <v>1.8699999999999999E-4</v>
      </c>
      <c r="BL82" s="45">
        <v>1.8699999999999999E-4</v>
      </c>
      <c r="BM82" s="45">
        <v>1.8699999999999999E-4</v>
      </c>
      <c r="BN82" s="45">
        <v>1.8699999999999999E-4</v>
      </c>
      <c r="BO82" s="45">
        <v>1.75E-4</v>
      </c>
      <c r="BP82" s="45">
        <v>1.75E-4</v>
      </c>
      <c r="BQ82" s="45">
        <v>1.75E-4</v>
      </c>
      <c r="BR82" s="45">
        <v>1.75E-4</v>
      </c>
      <c r="BS82" s="45">
        <v>1.75E-4</v>
      </c>
      <c r="BT82" s="45">
        <v>1.7000000000000001E-4</v>
      </c>
      <c r="BU82" s="45">
        <v>1.7000000000000001E-4</v>
      </c>
      <c r="BV82" s="45">
        <v>1.7000000000000001E-4</v>
      </c>
      <c r="BW82" s="45">
        <v>1.7000000000000001E-4</v>
      </c>
      <c r="BX82" s="45">
        <v>1.7000000000000001E-4</v>
      </c>
      <c r="BY82" s="45">
        <v>1.5699999999999999E-4</v>
      </c>
      <c r="BZ82" s="45">
        <v>1.5699999999999999E-4</v>
      </c>
      <c r="CA82" s="45">
        <v>1.5699999999999999E-4</v>
      </c>
      <c r="CB82" s="45">
        <v>1.5699999999999999E-4</v>
      </c>
      <c r="CC82" s="45">
        <v>1.5699999999999999E-4</v>
      </c>
      <c r="CD82" s="45">
        <v>1.5699999999999999E-4</v>
      </c>
      <c r="CE82" s="45">
        <v>1.5699999999999999E-4</v>
      </c>
      <c r="CF82" s="45">
        <v>1.5699999999999999E-4</v>
      </c>
      <c r="CG82" s="45">
        <v>1.5699999999999999E-4</v>
      </c>
      <c r="CH82" s="45">
        <v>1.5699999999999999E-4</v>
      </c>
      <c r="CI82" s="45">
        <v>1.5699999999999999E-4</v>
      </c>
      <c r="CJ82" s="45">
        <v>1.5699999999999999E-4</v>
      </c>
      <c r="CK82" s="45">
        <v>1.5699999999999999E-4</v>
      </c>
      <c r="CL82" s="45">
        <v>1.5699999999999999E-4</v>
      </c>
      <c r="CM82" s="45">
        <v>1.5699999999999999E-4</v>
      </c>
      <c r="CN82" s="45">
        <v>1.5699999999999999E-4</v>
      </c>
      <c r="CO82" s="45">
        <v>1.5699999999999999E-4</v>
      </c>
      <c r="CP82" s="45">
        <v>1.5699999999999999E-4</v>
      </c>
      <c r="CQ82" s="45">
        <v>1.5699999999999999E-4</v>
      </c>
      <c r="CR82" s="45">
        <v>1.5699999999999999E-4</v>
      </c>
      <c r="CS82" s="45">
        <v>1.5699999999999999E-4</v>
      </c>
      <c r="CT82" s="45">
        <v>1.5699999999999999E-4</v>
      </c>
      <c r="CU82" s="45">
        <v>1.5699999999999999E-4</v>
      </c>
      <c r="CV82" s="45">
        <v>1.5699999999999999E-4</v>
      </c>
      <c r="CW82" s="45">
        <v>1.5699999999999999E-4</v>
      </c>
      <c r="CX82" s="45">
        <v>1.5699999999999999E-4</v>
      </c>
    </row>
    <row r="83" spans="1:102" ht="14.25" customHeight="1" x14ac:dyDescent="0.3">
      <c r="A83" s="45" t="s">
        <v>284</v>
      </c>
      <c r="B83" s="45">
        <v>0</v>
      </c>
      <c r="C83" s="45">
        <v>0</v>
      </c>
      <c r="D83" s="45">
        <v>0</v>
      </c>
      <c r="E83" s="45">
        <v>0</v>
      </c>
      <c r="F83" s="45">
        <v>0</v>
      </c>
      <c r="G83" s="45">
        <v>0</v>
      </c>
      <c r="H83" s="45">
        <v>0</v>
      </c>
      <c r="I83" s="45">
        <v>0</v>
      </c>
      <c r="J83" s="45">
        <v>0</v>
      </c>
      <c r="K83" s="45">
        <v>0</v>
      </c>
      <c r="L83" s="45">
        <v>0</v>
      </c>
      <c r="M83" s="45">
        <v>0</v>
      </c>
      <c r="N83" s="45">
        <v>0</v>
      </c>
      <c r="O83" s="45">
        <v>0</v>
      </c>
      <c r="P83" s="45">
        <v>0</v>
      </c>
      <c r="Q83" s="45">
        <v>3.0000000000000001E-5</v>
      </c>
      <c r="R83" s="45">
        <v>3.0000000000000001E-5</v>
      </c>
      <c r="S83" s="45">
        <v>3.0000000000000001E-5</v>
      </c>
      <c r="T83" s="45">
        <v>3.0000000000000001E-5</v>
      </c>
      <c r="U83" s="45">
        <v>3.0000000000000001E-5</v>
      </c>
      <c r="V83" s="45">
        <v>3.0000000000000001E-5</v>
      </c>
      <c r="W83" s="45">
        <v>3.0000000000000001E-5</v>
      </c>
      <c r="X83" s="45">
        <v>3.0000000000000001E-5</v>
      </c>
      <c r="Y83" s="45">
        <v>3.0000000000000001E-5</v>
      </c>
      <c r="Z83" s="45">
        <v>3.0000000000000001E-5</v>
      </c>
      <c r="AA83" s="45">
        <v>3.0000000000000001E-5</v>
      </c>
      <c r="AB83" s="45">
        <v>3.0000000000000001E-5</v>
      </c>
      <c r="AC83" s="45">
        <v>3.0000000000000001E-5</v>
      </c>
      <c r="AD83" s="45">
        <v>3.0000000000000001E-5</v>
      </c>
      <c r="AE83" s="45">
        <v>3.0000000000000001E-5</v>
      </c>
      <c r="AF83" s="45">
        <v>3.0000000000000001E-5</v>
      </c>
      <c r="AG83" s="45">
        <v>3.0000000000000001E-5</v>
      </c>
      <c r="AH83" s="45">
        <v>3.0000000000000001E-5</v>
      </c>
      <c r="AI83" s="45">
        <v>3.0000000000000001E-5</v>
      </c>
      <c r="AJ83" s="45">
        <v>3.0000000000000001E-5</v>
      </c>
      <c r="AK83" s="45">
        <v>3.0000000000000001E-5</v>
      </c>
      <c r="AL83" s="45">
        <v>3.0000000000000001E-5</v>
      </c>
      <c r="AM83" s="45">
        <v>3.0000000000000001E-5</v>
      </c>
      <c r="AN83" s="45">
        <v>3.0000000000000001E-5</v>
      </c>
      <c r="AO83" s="45">
        <v>3.0000000000000001E-5</v>
      </c>
      <c r="AP83" s="45">
        <v>1.0900000000000001E-4</v>
      </c>
      <c r="AQ83" s="45">
        <v>1.0900000000000001E-4</v>
      </c>
      <c r="AR83" s="45">
        <v>1.0900000000000001E-4</v>
      </c>
      <c r="AS83" s="45">
        <v>1.0900000000000001E-4</v>
      </c>
      <c r="AT83" s="45">
        <v>1.0900000000000001E-4</v>
      </c>
      <c r="AU83" s="45">
        <v>1.22E-4</v>
      </c>
      <c r="AV83" s="45">
        <v>1.22E-4</v>
      </c>
      <c r="AW83" s="45">
        <v>1.22E-4</v>
      </c>
      <c r="AX83" s="45">
        <v>1.22E-4</v>
      </c>
      <c r="AY83" s="45">
        <v>1.22E-4</v>
      </c>
      <c r="AZ83" s="45">
        <v>1.13E-4</v>
      </c>
      <c r="BA83" s="45">
        <v>1.13E-4</v>
      </c>
      <c r="BB83" s="45">
        <v>1.13E-4</v>
      </c>
      <c r="BC83" s="45">
        <v>1.13E-4</v>
      </c>
      <c r="BD83" s="45">
        <v>1.13E-4</v>
      </c>
      <c r="BE83" s="45">
        <v>1.05E-4</v>
      </c>
      <c r="BF83" s="45">
        <v>1.05E-4</v>
      </c>
      <c r="BG83" s="45">
        <v>1.05E-4</v>
      </c>
      <c r="BH83" s="45">
        <v>1.05E-4</v>
      </c>
      <c r="BI83" s="45">
        <v>1.05E-4</v>
      </c>
      <c r="BJ83" s="45">
        <v>1.01E-4</v>
      </c>
      <c r="BK83" s="45">
        <v>1.01E-4</v>
      </c>
      <c r="BL83" s="45">
        <v>1.01E-4</v>
      </c>
      <c r="BM83" s="45">
        <v>1.01E-4</v>
      </c>
      <c r="BN83" s="45">
        <v>1.01E-4</v>
      </c>
      <c r="BO83" s="45">
        <v>1.05E-4</v>
      </c>
      <c r="BP83" s="45">
        <v>1.05E-4</v>
      </c>
      <c r="BQ83" s="45">
        <v>1.05E-4</v>
      </c>
      <c r="BR83" s="45">
        <v>1.05E-4</v>
      </c>
      <c r="BS83" s="45">
        <v>1.05E-4</v>
      </c>
      <c r="BT83" s="45">
        <v>9.8999999999999994E-5</v>
      </c>
      <c r="BU83" s="45">
        <v>9.8999999999999994E-5</v>
      </c>
      <c r="BV83" s="45">
        <v>9.8999999999999994E-5</v>
      </c>
      <c r="BW83" s="45">
        <v>9.8999999999999994E-5</v>
      </c>
      <c r="BX83" s="45">
        <v>9.8999999999999994E-5</v>
      </c>
      <c r="BY83" s="45">
        <v>1.05E-4</v>
      </c>
      <c r="BZ83" s="45">
        <v>1.05E-4</v>
      </c>
      <c r="CA83" s="45">
        <v>1.05E-4</v>
      </c>
      <c r="CB83" s="45">
        <v>1.05E-4</v>
      </c>
      <c r="CC83" s="45">
        <v>1.05E-4</v>
      </c>
      <c r="CD83" s="45">
        <v>1.05E-4</v>
      </c>
      <c r="CE83" s="45">
        <v>1.05E-4</v>
      </c>
      <c r="CF83" s="45">
        <v>1.05E-4</v>
      </c>
      <c r="CG83" s="45">
        <v>1.05E-4</v>
      </c>
      <c r="CH83" s="45">
        <v>1.05E-4</v>
      </c>
      <c r="CI83" s="45">
        <v>1.05E-4</v>
      </c>
      <c r="CJ83" s="45">
        <v>1.05E-4</v>
      </c>
      <c r="CK83" s="45">
        <v>1.05E-4</v>
      </c>
      <c r="CL83" s="45">
        <v>1.05E-4</v>
      </c>
      <c r="CM83" s="45">
        <v>1.05E-4</v>
      </c>
      <c r="CN83" s="45">
        <v>1.05E-4</v>
      </c>
      <c r="CO83" s="45">
        <v>1.05E-4</v>
      </c>
      <c r="CP83" s="45">
        <v>1.05E-4</v>
      </c>
      <c r="CQ83" s="45">
        <v>1.05E-4</v>
      </c>
      <c r="CR83" s="45">
        <v>1.05E-4</v>
      </c>
      <c r="CS83" s="45">
        <v>1.05E-4</v>
      </c>
      <c r="CT83" s="45">
        <v>1.05E-4</v>
      </c>
      <c r="CU83" s="45">
        <v>1.05E-4</v>
      </c>
      <c r="CV83" s="45">
        <v>1.05E-4</v>
      </c>
      <c r="CW83" s="45">
        <v>1.05E-4</v>
      </c>
      <c r="CX83" s="45">
        <v>1.05E-4</v>
      </c>
    </row>
    <row r="84" spans="1:102" ht="14.25" customHeight="1" x14ac:dyDescent="0.3">
      <c r="A84" s="45" t="s">
        <v>286</v>
      </c>
      <c r="B84" s="45">
        <v>0</v>
      </c>
      <c r="C84" s="45">
        <v>0</v>
      </c>
      <c r="D84" s="45">
        <v>0</v>
      </c>
      <c r="E84" s="45">
        <v>0</v>
      </c>
      <c r="F84" s="45">
        <v>0</v>
      </c>
      <c r="G84" s="45">
        <v>0</v>
      </c>
      <c r="H84" s="45">
        <v>0</v>
      </c>
      <c r="I84" s="45">
        <v>0</v>
      </c>
      <c r="J84" s="45">
        <v>0</v>
      </c>
      <c r="K84" s="45">
        <v>0</v>
      </c>
      <c r="L84" s="45">
        <v>0</v>
      </c>
      <c r="M84" s="45">
        <v>0</v>
      </c>
      <c r="N84" s="45">
        <v>0</v>
      </c>
      <c r="O84" s="45">
        <v>0</v>
      </c>
      <c r="P84" s="45">
        <v>0</v>
      </c>
      <c r="Q84" s="45">
        <v>6.2000000000000003E-5</v>
      </c>
      <c r="R84" s="45">
        <v>6.2000000000000003E-5</v>
      </c>
      <c r="S84" s="45">
        <v>6.2000000000000003E-5</v>
      </c>
      <c r="T84" s="45">
        <v>6.2000000000000003E-5</v>
      </c>
      <c r="U84" s="45">
        <v>6.2000000000000003E-5</v>
      </c>
      <c r="V84" s="45">
        <v>6.2000000000000003E-5</v>
      </c>
      <c r="W84" s="45">
        <v>6.2000000000000003E-5</v>
      </c>
      <c r="X84" s="45">
        <v>6.2000000000000003E-5</v>
      </c>
      <c r="Y84" s="45">
        <v>6.2000000000000003E-5</v>
      </c>
      <c r="Z84" s="45">
        <v>6.2000000000000003E-5</v>
      </c>
      <c r="AA84" s="45">
        <v>6.2000000000000003E-5</v>
      </c>
      <c r="AB84" s="45">
        <v>6.2000000000000003E-5</v>
      </c>
      <c r="AC84" s="45">
        <v>6.2000000000000003E-5</v>
      </c>
      <c r="AD84" s="45">
        <v>6.2000000000000003E-5</v>
      </c>
      <c r="AE84" s="45">
        <v>6.2000000000000003E-5</v>
      </c>
      <c r="AF84" s="45">
        <v>6.2000000000000003E-5</v>
      </c>
      <c r="AG84" s="45">
        <v>6.2000000000000003E-5</v>
      </c>
      <c r="AH84" s="45">
        <v>6.2000000000000003E-5</v>
      </c>
      <c r="AI84" s="45">
        <v>6.2000000000000003E-5</v>
      </c>
      <c r="AJ84" s="45">
        <v>6.2000000000000003E-5</v>
      </c>
      <c r="AK84" s="45">
        <v>6.2000000000000003E-5</v>
      </c>
      <c r="AL84" s="45">
        <v>6.2000000000000003E-5</v>
      </c>
      <c r="AM84" s="45">
        <v>6.2000000000000003E-5</v>
      </c>
      <c r="AN84" s="45">
        <v>6.2000000000000003E-5</v>
      </c>
      <c r="AO84" s="45">
        <v>6.2000000000000003E-5</v>
      </c>
      <c r="AP84" s="45">
        <v>1.4100000000000001E-4</v>
      </c>
      <c r="AQ84" s="45">
        <v>1.4100000000000001E-4</v>
      </c>
      <c r="AR84" s="45">
        <v>1.4100000000000001E-4</v>
      </c>
      <c r="AS84" s="45">
        <v>1.4100000000000001E-4</v>
      </c>
      <c r="AT84" s="45">
        <v>1.4100000000000001E-4</v>
      </c>
      <c r="AU84" s="45">
        <v>1.4899999999999999E-4</v>
      </c>
      <c r="AV84" s="45">
        <v>1.4899999999999999E-4</v>
      </c>
      <c r="AW84" s="45">
        <v>1.4899999999999999E-4</v>
      </c>
      <c r="AX84" s="45">
        <v>1.4899999999999999E-4</v>
      </c>
      <c r="AY84" s="45">
        <v>1.4899999999999999E-4</v>
      </c>
      <c r="AZ84" s="45">
        <v>1.4200000000000001E-4</v>
      </c>
      <c r="BA84" s="45">
        <v>1.4200000000000001E-4</v>
      </c>
      <c r="BB84" s="45">
        <v>1.4200000000000001E-4</v>
      </c>
      <c r="BC84" s="45">
        <v>1.4200000000000001E-4</v>
      </c>
      <c r="BD84" s="45">
        <v>1.4200000000000001E-4</v>
      </c>
      <c r="BE84" s="45">
        <v>1.3799999999999999E-4</v>
      </c>
      <c r="BF84" s="45">
        <v>1.3799999999999999E-4</v>
      </c>
      <c r="BG84" s="45">
        <v>1.3799999999999999E-4</v>
      </c>
      <c r="BH84" s="45">
        <v>1.3799999999999999E-4</v>
      </c>
      <c r="BI84" s="45">
        <v>1.3799999999999999E-4</v>
      </c>
      <c r="BJ84" s="45">
        <v>1.3300000000000001E-4</v>
      </c>
      <c r="BK84" s="45">
        <v>1.3300000000000001E-4</v>
      </c>
      <c r="BL84" s="45">
        <v>1.3300000000000001E-4</v>
      </c>
      <c r="BM84" s="45">
        <v>1.3300000000000001E-4</v>
      </c>
      <c r="BN84" s="45">
        <v>1.3300000000000001E-4</v>
      </c>
      <c r="BO84" s="45">
        <v>1.3200000000000001E-4</v>
      </c>
      <c r="BP84" s="45">
        <v>1.3200000000000001E-4</v>
      </c>
      <c r="BQ84" s="45">
        <v>1.3200000000000001E-4</v>
      </c>
      <c r="BR84" s="45">
        <v>1.3200000000000001E-4</v>
      </c>
      <c r="BS84" s="45">
        <v>1.3200000000000001E-4</v>
      </c>
      <c r="BT84" s="45">
        <v>1.2799999999999999E-4</v>
      </c>
      <c r="BU84" s="45">
        <v>1.2799999999999999E-4</v>
      </c>
      <c r="BV84" s="45">
        <v>1.2799999999999999E-4</v>
      </c>
      <c r="BW84" s="45">
        <v>1.2799999999999999E-4</v>
      </c>
      <c r="BX84" s="45">
        <v>1.2799999999999999E-4</v>
      </c>
      <c r="BY84" s="45">
        <v>1.01E-4</v>
      </c>
      <c r="BZ84" s="45">
        <v>1.01E-4</v>
      </c>
      <c r="CA84" s="45">
        <v>1.01E-4</v>
      </c>
      <c r="CB84" s="45">
        <v>1.01E-4</v>
      </c>
      <c r="CC84" s="45">
        <v>1.01E-4</v>
      </c>
      <c r="CD84" s="45">
        <v>1.01E-4</v>
      </c>
      <c r="CE84" s="45">
        <v>1.01E-4</v>
      </c>
      <c r="CF84" s="45">
        <v>1.01E-4</v>
      </c>
      <c r="CG84" s="45">
        <v>1.01E-4</v>
      </c>
      <c r="CH84" s="45">
        <v>1.01E-4</v>
      </c>
      <c r="CI84" s="45">
        <v>1.01E-4</v>
      </c>
      <c r="CJ84" s="45">
        <v>1.01E-4</v>
      </c>
      <c r="CK84" s="45">
        <v>1.01E-4</v>
      </c>
      <c r="CL84" s="45">
        <v>1.01E-4</v>
      </c>
      <c r="CM84" s="45">
        <v>1.01E-4</v>
      </c>
      <c r="CN84" s="45">
        <v>1.01E-4</v>
      </c>
      <c r="CO84" s="45">
        <v>1.01E-4</v>
      </c>
      <c r="CP84" s="45">
        <v>1.01E-4</v>
      </c>
      <c r="CQ84" s="45">
        <v>1.01E-4</v>
      </c>
      <c r="CR84" s="45">
        <v>1.01E-4</v>
      </c>
      <c r="CS84" s="45">
        <v>1.01E-4</v>
      </c>
      <c r="CT84" s="45">
        <v>1.01E-4</v>
      </c>
      <c r="CU84" s="45">
        <v>1.01E-4</v>
      </c>
      <c r="CV84" s="45">
        <v>1.01E-4</v>
      </c>
      <c r="CW84" s="45">
        <v>1.01E-4</v>
      </c>
      <c r="CX84" s="45">
        <v>1.01E-4</v>
      </c>
    </row>
    <row r="85" spans="1:102" ht="14.25" customHeight="1" x14ac:dyDescent="0.3">
      <c r="A85" s="45" t="s">
        <v>288</v>
      </c>
      <c r="B85" s="45">
        <v>0</v>
      </c>
      <c r="C85" s="45">
        <v>0</v>
      </c>
      <c r="D85" s="45">
        <v>0</v>
      </c>
      <c r="E85" s="45">
        <v>0</v>
      </c>
      <c r="F85" s="45">
        <v>0</v>
      </c>
      <c r="G85" s="45">
        <v>0</v>
      </c>
      <c r="H85" s="45">
        <v>0</v>
      </c>
      <c r="I85" s="45">
        <v>0</v>
      </c>
      <c r="J85" s="45">
        <v>0</v>
      </c>
      <c r="K85" s="45">
        <v>0</v>
      </c>
      <c r="L85" s="45">
        <v>0</v>
      </c>
      <c r="M85" s="45">
        <v>0</v>
      </c>
      <c r="N85" s="45">
        <v>0</v>
      </c>
      <c r="O85" s="45">
        <v>0</v>
      </c>
      <c r="P85" s="45">
        <v>0</v>
      </c>
      <c r="Q85" s="45">
        <v>1.7200000000000001E-4</v>
      </c>
      <c r="R85" s="45">
        <v>1.7200000000000001E-4</v>
      </c>
      <c r="S85" s="45">
        <v>1.7200000000000001E-4</v>
      </c>
      <c r="T85" s="45">
        <v>1.7200000000000001E-4</v>
      </c>
      <c r="U85" s="45">
        <v>1.7200000000000001E-4</v>
      </c>
      <c r="V85" s="45">
        <v>1.7200000000000001E-4</v>
      </c>
      <c r="W85" s="45">
        <v>1.7200000000000001E-4</v>
      </c>
      <c r="X85" s="45">
        <v>1.7200000000000001E-4</v>
      </c>
      <c r="Y85" s="45">
        <v>1.7200000000000001E-4</v>
      </c>
      <c r="Z85" s="45">
        <v>1.7200000000000001E-4</v>
      </c>
      <c r="AA85" s="45">
        <v>1.7200000000000001E-4</v>
      </c>
      <c r="AB85" s="45">
        <v>1.7200000000000001E-4</v>
      </c>
      <c r="AC85" s="45">
        <v>1.7200000000000001E-4</v>
      </c>
      <c r="AD85" s="45">
        <v>1.7200000000000001E-4</v>
      </c>
      <c r="AE85" s="45">
        <v>1.7200000000000001E-4</v>
      </c>
      <c r="AF85" s="45">
        <v>1.7200000000000001E-4</v>
      </c>
      <c r="AG85" s="45">
        <v>1.7200000000000001E-4</v>
      </c>
      <c r="AH85" s="45">
        <v>1.7200000000000001E-4</v>
      </c>
      <c r="AI85" s="45">
        <v>1.7200000000000001E-4</v>
      </c>
      <c r="AJ85" s="45">
        <v>1.7200000000000001E-4</v>
      </c>
      <c r="AK85" s="45">
        <v>1.7200000000000001E-4</v>
      </c>
      <c r="AL85" s="45">
        <v>1.7200000000000001E-4</v>
      </c>
      <c r="AM85" s="45">
        <v>1.7200000000000001E-4</v>
      </c>
      <c r="AN85" s="45">
        <v>1.7200000000000001E-4</v>
      </c>
      <c r="AO85" s="45">
        <v>1.7200000000000001E-4</v>
      </c>
      <c r="AP85" s="45">
        <v>5.5199999999999997E-4</v>
      </c>
      <c r="AQ85" s="45">
        <v>5.5199999999999997E-4</v>
      </c>
      <c r="AR85" s="45">
        <v>5.5199999999999997E-4</v>
      </c>
      <c r="AS85" s="45">
        <v>5.5199999999999997E-4</v>
      </c>
      <c r="AT85" s="45">
        <v>5.5199999999999997E-4</v>
      </c>
      <c r="AU85" s="45">
        <v>6.4499999999999996E-4</v>
      </c>
      <c r="AV85" s="45">
        <v>6.4499999999999996E-4</v>
      </c>
      <c r="AW85" s="45">
        <v>6.4499999999999996E-4</v>
      </c>
      <c r="AX85" s="45">
        <v>6.4499999999999996E-4</v>
      </c>
      <c r="AY85" s="45">
        <v>6.4499999999999996E-4</v>
      </c>
      <c r="AZ85" s="45">
        <v>6.5799999999999995E-4</v>
      </c>
      <c r="BA85" s="45">
        <v>6.5799999999999995E-4</v>
      </c>
      <c r="BB85" s="45">
        <v>6.5799999999999995E-4</v>
      </c>
      <c r="BC85" s="45">
        <v>6.5799999999999995E-4</v>
      </c>
      <c r="BD85" s="45">
        <v>6.5799999999999995E-4</v>
      </c>
      <c r="BE85" s="45">
        <v>6.3299999999999999E-4</v>
      </c>
      <c r="BF85" s="45">
        <v>6.3299999999999999E-4</v>
      </c>
      <c r="BG85" s="45">
        <v>6.3299999999999999E-4</v>
      </c>
      <c r="BH85" s="45">
        <v>6.3299999999999999E-4</v>
      </c>
      <c r="BI85" s="45">
        <v>6.3299999999999999E-4</v>
      </c>
      <c r="BJ85" s="45">
        <v>6.2200000000000005E-4</v>
      </c>
      <c r="BK85" s="45">
        <v>6.2200000000000005E-4</v>
      </c>
      <c r="BL85" s="45">
        <v>6.2200000000000005E-4</v>
      </c>
      <c r="BM85" s="45">
        <v>6.2200000000000005E-4</v>
      </c>
      <c r="BN85" s="45">
        <v>6.2200000000000005E-4</v>
      </c>
      <c r="BO85" s="45">
        <v>6.1600000000000001E-4</v>
      </c>
      <c r="BP85" s="45">
        <v>6.1600000000000001E-4</v>
      </c>
      <c r="BQ85" s="45">
        <v>6.1600000000000001E-4</v>
      </c>
      <c r="BR85" s="45">
        <v>6.1600000000000001E-4</v>
      </c>
      <c r="BS85" s="45">
        <v>6.1600000000000001E-4</v>
      </c>
      <c r="BT85" s="45">
        <v>6.3500000000000004E-4</v>
      </c>
      <c r="BU85" s="45">
        <v>6.3500000000000004E-4</v>
      </c>
      <c r="BV85" s="45">
        <v>6.3500000000000004E-4</v>
      </c>
      <c r="BW85" s="45">
        <v>6.3500000000000004E-4</v>
      </c>
      <c r="BX85" s="45">
        <v>6.3500000000000004E-4</v>
      </c>
      <c r="BY85" s="45">
        <v>6.3199999999999997E-4</v>
      </c>
      <c r="BZ85" s="45">
        <v>6.3199999999999997E-4</v>
      </c>
      <c r="CA85" s="45">
        <v>6.3199999999999997E-4</v>
      </c>
      <c r="CB85" s="45">
        <v>6.3199999999999997E-4</v>
      </c>
      <c r="CC85" s="45">
        <v>6.3199999999999997E-4</v>
      </c>
      <c r="CD85" s="45">
        <v>6.3199999999999997E-4</v>
      </c>
      <c r="CE85" s="45">
        <v>6.3199999999999997E-4</v>
      </c>
      <c r="CF85" s="45">
        <v>6.3199999999999997E-4</v>
      </c>
      <c r="CG85" s="45">
        <v>6.3199999999999997E-4</v>
      </c>
      <c r="CH85" s="45">
        <v>6.3199999999999997E-4</v>
      </c>
      <c r="CI85" s="45">
        <v>6.3199999999999997E-4</v>
      </c>
      <c r="CJ85" s="45">
        <v>6.3199999999999997E-4</v>
      </c>
      <c r="CK85" s="45">
        <v>6.3199999999999997E-4</v>
      </c>
      <c r="CL85" s="45">
        <v>6.3199999999999997E-4</v>
      </c>
      <c r="CM85" s="45">
        <v>6.3199999999999997E-4</v>
      </c>
      <c r="CN85" s="45">
        <v>6.3199999999999997E-4</v>
      </c>
      <c r="CO85" s="45">
        <v>6.3199999999999997E-4</v>
      </c>
      <c r="CP85" s="45">
        <v>6.3199999999999997E-4</v>
      </c>
      <c r="CQ85" s="45">
        <v>6.3199999999999997E-4</v>
      </c>
      <c r="CR85" s="45">
        <v>6.3199999999999997E-4</v>
      </c>
      <c r="CS85" s="45">
        <v>6.3199999999999997E-4</v>
      </c>
      <c r="CT85" s="45">
        <v>6.3199999999999997E-4</v>
      </c>
      <c r="CU85" s="45">
        <v>6.3199999999999997E-4</v>
      </c>
      <c r="CV85" s="45">
        <v>6.3199999999999997E-4</v>
      </c>
      <c r="CW85" s="45">
        <v>6.3199999999999997E-4</v>
      </c>
      <c r="CX85" s="45">
        <v>6.3199999999999997E-4</v>
      </c>
    </row>
    <row r="86" spans="1:102" ht="14.25" customHeight="1" x14ac:dyDescent="0.3">
      <c r="A86" s="45" t="s">
        <v>290</v>
      </c>
      <c r="B86" s="45">
        <v>0</v>
      </c>
      <c r="C86" s="45">
        <v>0</v>
      </c>
      <c r="D86" s="45">
        <v>0</v>
      </c>
      <c r="E86" s="45">
        <v>0</v>
      </c>
      <c r="F86" s="45">
        <v>0</v>
      </c>
      <c r="G86" s="45">
        <v>0</v>
      </c>
      <c r="H86" s="45">
        <v>0</v>
      </c>
      <c r="I86" s="45">
        <v>0</v>
      </c>
      <c r="J86" s="45">
        <v>0</v>
      </c>
      <c r="K86" s="45">
        <v>0</v>
      </c>
      <c r="L86" s="45">
        <v>0</v>
      </c>
      <c r="M86" s="45">
        <v>0</v>
      </c>
      <c r="N86" s="45">
        <v>0</v>
      </c>
      <c r="O86" s="45">
        <v>0</v>
      </c>
      <c r="P86" s="45">
        <v>0</v>
      </c>
      <c r="Q86" s="45">
        <v>1.2899999999999999E-4</v>
      </c>
      <c r="R86" s="45">
        <v>1.2899999999999999E-4</v>
      </c>
      <c r="S86" s="45">
        <v>1.2899999999999999E-4</v>
      </c>
      <c r="T86" s="45">
        <v>1.2899999999999999E-4</v>
      </c>
      <c r="U86" s="45">
        <v>1.2899999999999999E-4</v>
      </c>
      <c r="V86" s="45">
        <v>1.2899999999999999E-4</v>
      </c>
      <c r="W86" s="45">
        <v>1.2899999999999999E-4</v>
      </c>
      <c r="X86" s="45">
        <v>1.2899999999999999E-4</v>
      </c>
      <c r="Y86" s="45">
        <v>1.2899999999999999E-4</v>
      </c>
      <c r="Z86" s="45">
        <v>1.2899999999999999E-4</v>
      </c>
      <c r="AA86" s="45">
        <v>1.2899999999999999E-4</v>
      </c>
      <c r="AB86" s="45">
        <v>1.2899999999999999E-4</v>
      </c>
      <c r="AC86" s="45">
        <v>1.2899999999999999E-4</v>
      </c>
      <c r="AD86" s="45">
        <v>1.2899999999999999E-4</v>
      </c>
      <c r="AE86" s="45">
        <v>1.2899999999999999E-4</v>
      </c>
      <c r="AF86" s="45">
        <v>1.2899999999999999E-4</v>
      </c>
      <c r="AG86" s="45">
        <v>1.2899999999999999E-4</v>
      </c>
      <c r="AH86" s="45">
        <v>1.2899999999999999E-4</v>
      </c>
      <c r="AI86" s="45">
        <v>1.2899999999999999E-4</v>
      </c>
      <c r="AJ86" s="45">
        <v>1.2899999999999999E-4</v>
      </c>
      <c r="AK86" s="45">
        <v>1.2899999999999999E-4</v>
      </c>
      <c r="AL86" s="45">
        <v>1.2899999999999999E-4</v>
      </c>
      <c r="AM86" s="45">
        <v>1.2899999999999999E-4</v>
      </c>
      <c r="AN86" s="45">
        <v>1.2899999999999999E-4</v>
      </c>
      <c r="AO86" s="45">
        <v>1.2899999999999999E-4</v>
      </c>
      <c r="AP86" s="45">
        <v>2.3699999999999999E-4</v>
      </c>
      <c r="AQ86" s="45">
        <v>2.3699999999999999E-4</v>
      </c>
      <c r="AR86" s="45">
        <v>2.3699999999999999E-4</v>
      </c>
      <c r="AS86" s="45">
        <v>2.3699999999999999E-4</v>
      </c>
      <c r="AT86" s="45">
        <v>2.3699999999999999E-4</v>
      </c>
      <c r="AU86" s="45">
        <v>2.2100000000000001E-4</v>
      </c>
      <c r="AV86" s="45">
        <v>2.2100000000000001E-4</v>
      </c>
      <c r="AW86" s="45">
        <v>2.2100000000000001E-4</v>
      </c>
      <c r="AX86" s="45">
        <v>2.2100000000000001E-4</v>
      </c>
      <c r="AY86" s="45">
        <v>2.2100000000000001E-4</v>
      </c>
      <c r="AZ86" s="45">
        <v>1.94E-4</v>
      </c>
      <c r="BA86" s="45">
        <v>1.94E-4</v>
      </c>
      <c r="BB86" s="45">
        <v>1.94E-4</v>
      </c>
      <c r="BC86" s="45">
        <v>1.94E-4</v>
      </c>
      <c r="BD86" s="45">
        <v>1.94E-4</v>
      </c>
      <c r="BE86" s="45">
        <v>1.74E-4</v>
      </c>
      <c r="BF86" s="45">
        <v>1.74E-4</v>
      </c>
      <c r="BG86" s="45">
        <v>1.74E-4</v>
      </c>
      <c r="BH86" s="45">
        <v>1.74E-4</v>
      </c>
      <c r="BI86" s="45">
        <v>1.74E-4</v>
      </c>
      <c r="BJ86" s="45">
        <v>1.5699999999999999E-4</v>
      </c>
      <c r="BK86" s="45">
        <v>1.5699999999999999E-4</v>
      </c>
      <c r="BL86" s="45">
        <v>1.5699999999999999E-4</v>
      </c>
      <c r="BM86" s="45">
        <v>1.5699999999999999E-4</v>
      </c>
      <c r="BN86" s="45">
        <v>1.5699999999999999E-4</v>
      </c>
      <c r="BO86" s="45">
        <v>1.4999999999999999E-4</v>
      </c>
      <c r="BP86" s="45">
        <v>1.4999999999999999E-4</v>
      </c>
      <c r="BQ86" s="45">
        <v>1.4999999999999999E-4</v>
      </c>
      <c r="BR86" s="45">
        <v>1.4999999999999999E-4</v>
      </c>
      <c r="BS86" s="45">
        <v>1.4999999999999999E-4</v>
      </c>
      <c r="BT86" s="45">
        <v>1.4999999999999999E-4</v>
      </c>
      <c r="BU86" s="45">
        <v>1.4999999999999999E-4</v>
      </c>
      <c r="BV86" s="45">
        <v>1.4999999999999999E-4</v>
      </c>
      <c r="BW86" s="45">
        <v>1.4999999999999999E-4</v>
      </c>
      <c r="BX86" s="45">
        <v>1.4999999999999999E-4</v>
      </c>
      <c r="BY86" s="45">
        <v>1.8100000000000001E-4</v>
      </c>
      <c r="BZ86" s="45">
        <v>1.8100000000000001E-4</v>
      </c>
      <c r="CA86" s="45">
        <v>1.8100000000000001E-4</v>
      </c>
      <c r="CB86" s="45">
        <v>1.8100000000000001E-4</v>
      </c>
      <c r="CC86" s="45">
        <v>1.8100000000000001E-4</v>
      </c>
      <c r="CD86" s="45">
        <v>1.8100000000000001E-4</v>
      </c>
      <c r="CE86" s="45">
        <v>1.8100000000000001E-4</v>
      </c>
      <c r="CF86" s="45">
        <v>1.8100000000000001E-4</v>
      </c>
      <c r="CG86" s="45">
        <v>1.8100000000000001E-4</v>
      </c>
      <c r="CH86" s="45">
        <v>1.8100000000000001E-4</v>
      </c>
      <c r="CI86" s="45">
        <v>1.8100000000000001E-4</v>
      </c>
      <c r="CJ86" s="45">
        <v>1.8100000000000001E-4</v>
      </c>
      <c r="CK86" s="45">
        <v>1.8100000000000001E-4</v>
      </c>
      <c r="CL86" s="45">
        <v>1.8100000000000001E-4</v>
      </c>
      <c r="CM86" s="45">
        <v>1.8100000000000001E-4</v>
      </c>
      <c r="CN86" s="45">
        <v>1.8100000000000001E-4</v>
      </c>
      <c r="CO86" s="45">
        <v>1.8100000000000001E-4</v>
      </c>
      <c r="CP86" s="45">
        <v>1.8100000000000001E-4</v>
      </c>
      <c r="CQ86" s="45">
        <v>1.8100000000000001E-4</v>
      </c>
      <c r="CR86" s="45">
        <v>1.8100000000000001E-4</v>
      </c>
      <c r="CS86" s="45">
        <v>1.8100000000000001E-4</v>
      </c>
      <c r="CT86" s="45">
        <v>1.8100000000000001E-4</v>
      </c>
      <c r="CU86" s="45">
        <v>1.8100000000000001E-4</v>
      </c>
      <c r="CV86" s="45">
        <v>1.8100000000000001E-4</v>
      </c>
      <c r="CW86" s="45">
        <v>1.8100000000000001E-4</v>
      </c>
      <c r="CX86" s="45">
        <v>1.8100000000000001E-4</v>
      </c>
    </row>
    <row r="87" spans="1:102" ht="14.25" customHeight="1" x14ac:dyDescent="0.3">
      <c r="A87" s="45" t="s">
        <v>292</v>
      </c>
      <c r="B87" s="45">
        <v>0</v>
      </c>
      <c r="C87" s="45">
        <v>0</v>
      </c>
      <c r="D87" s="45">
        <v>0</v>
      </c>
      <c r="E87" s="45">
        <v>0</v>
      </c>
      <c r="F87" s="45">
        <v>0</v>
      </c>
      <c r="G87" s="45">
        <v>0</v>
      </c>
      <c r="H87" s="45">
        <v>0</v>
      </c>
      <c r="I87" s="45">
        <v>0</v>
      </c>
      <c r="J87" s="45">
        <v>0</v>
      </c>
      <c r="K87" s="45">
        <v>0</v>
      </c>
      <c r="L87" s="45">
        <v>0</v>
      </c>
      <c r="M87" s="45">
        <v>0</v>
      </c>
      <c r="N87" s="45">
        <v>0</v>
      </c>
      <c r="O87" s="45">
        <v>0</v>
      </c>
      <c r="P87" s="45">
        <v>0</v>
      </c>
      <c r="Q87" s="45">
        <v>6.9999999999999999E-6</v>
      </c>
      <c r="R87" s="45">
        <v>6.9999999999999999E-6</v>
      </c>
      <c r="S87" s="45">
        <v>6.9999999999999999E-6</v>
      </c>
      <c r="T87" s="45">
        <v>6.9999999999999999E-6</v>
      </c>
      <c r="U87" s="45">
        <v>6.9999999999999999E-6</v>
      </c>
      <c r="V87" s="45">
        <v>6.9999999999999999E-6</v>
      </c>
      <c r="W87" s="45">
        <v>6.9999999999999999E-6</v>
      </c>
      <c r="X87" s="45">
        <v>6.9999999999999999E-6</v>
      </c>
      <c r="Y87" s="45">
        <v>6.9999999999999999E-6</v>
      </c>
      <c r="Z87" s="45">
        <v>6.9999999999999999E-6</v>
      </c>
      <c r="AA87" s="45">
        <v>6.9999999999999999E-6</v>
      </c>
      <c r="AB87" s="45">
        <v>6.9999999999999999E-6</v>
      </c>
      <c r="AC87" s="45">
        <v>6.9999999999999999E-6</v>
      </c>
      <c r="AD87" s="45">
        <v>6.9999999999999999E-6</v>
      </c>
      <c r="AE87" s="45">
        <v>6.9999999999999999E-6</v>
      </c>
      <c r="AF87" s="45">
        <v>6.9999999999999999E-6</v>
      </c>
      <c r="AG87" s="45">
        <v>6.9999999999999999E-6</v>
      </c>
      <c r="AH87" s="45">
        <v>6.9999999999999999E-6</v>
      </c>
      <c r="AI87" s="45">
        <v>6.9999999999999999E-6</v>
      </c>
      <c r="AJ87" s="45">
        <v>6.9999999999999999E-6</v>
      </c>
      <c r="AK87" s="45">
        <v>6.9999999999999999E-6</v>
      </c>
      <c r="AL87" s="45">
        <v>6.9999999999999999E-6</v>
      </c>
      <c r="AM87" s="45">
        <v>6.9999999999999999E-6</v>
      </c>
      <c r="AN87" s="45">
        <v>6.9999999999999999E-6</v>
      </c>
      <c r="AO87" s="45">
        <v>6.9999999999999999E-6</v>
      </c>
      <c r="AP87" s="45">
        <v>5.0000000000000002E-5</v>
      </c>
      <c r="AQ87" s="45">
        <v>5.0000000000000002E-5</v>
      </c>
      <c r="AR87" s="45">
        <v>5.0000000000000002E-5</v>
      </c>
      <c r="AS87" s="45">
        <v>5.0000000000000002E-5</v>
      </c>
      <c r="AT87" s="45">
        <v>5.0000000000000002E-5</v>
      </c>
      <c r="AU87" s="45">
        <v>8.7000000000000001E-5</v>
      </c>
      <c r="AV87" s="45">
        <v>8.7000000000000001E-5</v>
      </c>
      <c r="AW87" s="45">
        <v>8.7000000000000001E-5</v>
      </c>
      <c r="AX87" s="45">
        <v>8.7000000000000001E-5</v>
      </c>
      <c r="AY87" s="45">
        <v>8.7000000000000001E-5</v>
      </c>
      <c r="AZ87" s="45">
        <v>5.7000000000000003E-5</v>
      </c>
      <c r="BA87" s="45">
        <v>5.7000000000000003E-5</v>
      </c>
      <c r="BB87" s="45">
        <v>5.7000000000000003E-5</v>
      </c>
      <c r="BC87" s="45">
        <v>5.7000000000000003E-5</v>
      </c>
      <c r="BD87" s="45">
        <v>5.7000000000000003E-5</v>
      </c>
      <c r="BE87" s="45">
        <v>9.8999999999999994E-5</v>
      </c>
      <c r="BF87" s="45">
        <v>9.8999999999999994E-5</v>
      </c>
      <c r="BG87" s="45">
        <v>9.8999999999999994E-5</v>
      </c>
      <c r="BH87" s="45">
        <v>9.8999999999999994E-5</v>
      </c>
      <c r="BI87" s="45">
        <v>9.8999999999999994E-5</v>
      </c>
      <c r="BJ87" s="45">
        <v>5.1E-5</v>
      </c>
      <c r="BK87" s="45">
        <v>5.1E-5</v>
      </c>
      <c r="BL87" s="45">
        <v>5.1E-5</v>
      </c>
      <c r="BM87" s="45">
        <v>5.1E-5</v>
      </c>
      <c r="BN87" s="45">
        <v>5.1E-5</v>
      </c>
      <c r="BO87" s="45">
        <v>6.0000000000000002E-5</v>
      </c>
      <c r="BP87" s="45">
        <v>6.0000000000000002E-5</v>
      </c>
      <c r="BQ87" s="45">
        <v>6.0000000000000002E-5</v>
      </c>
      <c r="BR87" s="45">
        <v>6.0000000000000002E-5</v>
      </c>
      <c r="BS87" s="45">
        <v>6.0000000000000002E-5</v>
      </c>
      <c r="BT87" s="45">
        <v>2.6999999999999999E-5</v>
      </c>
      <c r="BU87" s="45">
        <v>2.6999999999999999E-5</v>
      </c>
      <c r="BV87" s="45">
        <v>2.6999999999999999E-5</v>
      </c>
      <c r="BW87" s="45">
        <v>2.6999999999999999E-5</v>
      </c>
      <c r="BX87" s="45">
        <v>2.6999999999999999E-5</v>
      </c>
      <c r="BY87" s="45">
        <v>7.4999999999999993E-5</v>
      </c>
      <c r="BZ87" s="45">
        <v>7.4999999999999993E-5</v>
      </c>
      <c r="CA87" s="45">
        <v>7.4999999999999993E-5</v>
      </c>
      <c r="CB87" s="45">
        <v>7.4999999999999993E-5</v>
      </c>
      <c r="CC87" s="45">
        <v>7.4999999999999993E-5</v>
      </c>
      <c r="CD87" s="45">
        <v>7.4999999999999993E-5</v>
      </c>
      <c r="CE87" s="45">
        <v>7.4999999999999993E-5</v>
      </c>
      <c r="CF87" s="45">
        <v>7.4999999999999993E-5</v>
      </c>
      <c r="CG87" s="45">
        <v>7.4999999999999993E-5</v>
      </c>
      <c r="CH87" s="45">
        <v>7.4999999999999993E-5</v>
      </c>
      <c r="CI87" s="45">
        <v>7.4999999999999993E-5</v>
      </c>
      <c r="CJ87" s="45">
        <v>7.4999999999999993E-5</v>
      </c>
      <c r="CK87" s="45">
        <v>7.4999999999999993E-5</v>
      </c>
      <c r="CL87" s="45">
        <v>7.4999999999999993E-5</v>
      </c>
      <c r="CM87" s="45">
        <v>7.4999999999999993E-5</v>
      </c>
      <c r="CN87" s="45">
        <v>7.4999999999999993E-5</v>
      </c>
      <c r="CO87" s="45">
        <v>7.4999999999999993E-5</v>
      </c>
      <c r="CP87" s="45">
        <v>7.4999999999999993E-5</v>
      </c>
      <c r="CQ87" s="45">
        <v>7.4999999999999993E-5</v>
      </c>
      <c r="CR87" s="45">
        <v>7.4999999999999993E-5</v>
      </c>
      <c r="CS87" s="45">
        <v>7.4999999999999993E-5</v>
      </c>
      <c r="CT87" s="45">
        <v>7.4999999999999993E-5</v>
      </c>
      <c r="CU87" s="45">
        <v>7.4999999999999993E-5</v>
      </c>
      <c r="CV87" s="45">
        <v>7.4999999999999993E-5</v>
      </c>
      <c r="CW87" s="45">
        <v>7.4999999999999993E-5</v>
      </c>
      <c r="CX87" s="45">
        <v>7.4999999999999993E-5</v>
      </c>
    </row>
    <row r="88" spans="1:102" ht="14.25" customHeight="1" x14ac:dyDescent="0.3">
      <c r="A88" s="45" t="s">
        <v>294</v>
      </c>
      <c r="B88" s="45">
        <v>0</v>
      </c>
      <c r="C88" s="45">
        <v>0</v>
      </c>
      <c r="D88" s="45">
        <v>0</v>
      </c>
      <c r="E88" s="45">
        <v>0</v>
      </c>
      <c r="F88" s="45">
        <v>0</v>
      </c>
      <c r="G88" s="45">
        <v>0</v>
      </c>
      <c r="H88" s="45">
        <v>0</v>
      </c>
      <c r="I88" s="45">
        <v>0</v>
      </c>
      <c r="J88" s="45">
        <v>0</v>
      </c>
      <c r="K88" s="45">
        <v>0</v>
      </c>
      <c r="L88" s="45">
        <v>0</v>
      </c>
      <c r="M88" s="45">
        <v>0</v>
      </c>
      <c r="N88" s="45">
        <v>0</v>
      </c>
      <c r="O88" s="45">
        <v>0</v>
      </c>
      <c r="P88" s="45">
        <v>0</v>
      </c>
      <c r="Q88" s="45">
        <v>3.1500000000000001E-4</v>
      </c>
      <c r="R88" s="45">
        <v>3.1500000000000001E-4</v>
      </c>
      <c r="S88" s="45">
        <v>3.1500000000000001E-4</v>
      </c>
      <c r="T88" s="45">
        <v>3.1500000000000001E-4</v>
      </c>
      <c r="U88" s="45">
        <v>3.1500000000000001E-4</v>
      </c>
      <c r="V88" s="45">
        <v>3.1500000000000001E-4</v>
      </c>
      <c r="W88" s="45">
        <v>3.1500000000000001E-4</v>
      </c>
      <c r="X88" s="45">
        <v>3.1500000000000001E-4</v>
      </c>
      <c r="Y88" s="45">
        <v>3.1500000000000001E-4</v>
      </c>
      <c r="Z88" s="45">
        <v>3.1500000000000001E-4</v>
      </c>
      <c r="AA88" s="45">
        <v>3.1500000000000001E-4</v>
      </c>
      <c r="AB88" s="45">
        <v>3.1500000000000001E-4</v>
      </c>
      <c r="AC88" s="45">
        <v>3.1500000000000001E-4</v>
      </c>
      <c r="AD88" s="45">
        <v>3.1500000000000001E-4</v>
      </c>
      <c r="AE88" s="45">
        <v>3.1500000000000001E-4</v>
      </c>
      <c r="AF88" s="45">
        <v>3.1500000000000001E-4</v>
      </c>
      <c r="AG88" s="45">
        <v>3.1500000000000001E-4</v>
      </c>
      <c r="AH88" s="45">
        <v>3.1500000000000001E-4</v>
      </c>
      <c r="AI88" s="45">
        <v>3.1500000000000001E-4</v>
      </c>
      <c r="AJ88" s="45">
        <v>3.1500000000000001E-4</v>
      </c>
      <c r="AK88" s="45">
        <v>3.1500000000000001E-4</v>
      </c>
      <c r="AL88" s="45">
        <v>3.1500000000000001E-4</v>
      </c>
      <c r="AM88" s="45">
        <v>3.1500000000000001E-4</v>
      </c>
      <c r="AN88" s="45">
        <v>3.1500000000000001E-4</v>
      </c>
      <c r="AO88" s="45">
        <v>3.1500000000000001E-4</v>
      </c>
      <c r="AP88" s="45">
        <v>6.4099999999999997E-4</v>
      </c>
      <c r="AQ88" s="45">
        <v>6.4099999999999997E-4</v>
      </c>
      <c r="AR88" s="45">
        <v>6.4099999999999997E-4</v>
      </c>
      <c r="AS88" s="45">
        <v>6.4099999999999997E-4</v>
      </c>
      <c r="AT88" s="45">
        <v>6.4099999999999997E-4</v>
      </c>
      <c r="AU88" s="45">
        <v>5.9599999999999996E-4</v>
      </c>
      <c r="AV88" s="45">
        <v>5.9599999999999996E-4</v>
      </c>
      <c r="AW88" s="45">
        <v>5.9599999999999996E-4</v>
      </c>
      <c r="AX88" s="45">
        <v>5.9599999999999996E-4</v>
      </c>
      <c r="AY88" s="45">
        <v>5.9599999999999996E-4</v>
      </c>
      <c r="AZ88" s="45">
        <v>5.4900000000000001E-4</v>
      </c>
      <c r="BA88" s="45">
        <v>5.4900000000000001E-4</v>
      </c>
      <c r="BB88" s="45">
        <v>5.4900000000000001E-4</v>
      </c>
      <c r="BC88" s="45">
        <v>5.4900000000000001E-4</v>
      </c>
      <c r="BD88" s="45">
        <v>5.4900000000000001E-4</v>
      </c>
      <c r="BE88" s="45">
        <v>5.2099999999999998E-4</v>
      </c>
      <c r="BF88" s="45">
        <v>5.2099999999999998E-4</v>
      </c>
      <c r="BG88" s="45">
        <v>5.2099999999999998E-4</v>
      </c>
      <c r="BH88" s="45">
        <v>5.2099999999999998E-4</v>
      </c>
      <c r="BI88" s="45">
        <v>5.2099999999999998E-4</v>
      </c>
      <c r="BJ88" s="45">
        <v>5.0500000000000002E-4</v>
      </c>
      <c r="BK88" s="45">
        <v>5.0500000000000002E-4</v>
      </c>
      <c r="BL88" s="45">
        <v>5.0500000000000002E-4</v>
      </c>
      <c r="BM88" s="45">
        <v>5.0500000000000002E-4</v>
      </c>
      <c r="BN88" s="45">
        <v>5.0500000000000002E-4</v>
      </c>
      <c r="BO88" s="45">
        <v>4.9700000000000005E-4</v>
      </c>
      <c r="BP88" s="45">
        <v>4.9700000000000005E-4</v>
      </c>
      <c r="BQ88" s="45">
        <v>4.9700000000000005E-4</v>
      </c>
      <c r="BR88" s="45">
        <v>4.9700000000000005E-4</v>
      </c>
      <c r="BS88" s="45">
        <v>4.9700000000000005E-4</v>
      </c>
      <c r="BT88" s="45">
        <v>4.8899999999999996E-4</v>
      </c>
      <c r="BU88" s="45">
        <v>4.8899999999999996E-4</v>
      </c>
      <c r="BV88" s="45">
        <v>4.8899999999999996E-4</v>
      </c>
      <c r="BW88" s="45">
        <v>4.8899999999999996E-4</v>
      </c>
      <c r="BX88" s="45">
        <v>4.8899999999999996E-4</v>
      </c>
      <c r="BY88" s="45">
        <v>4.8500000000000003E-4</v>
      </c>
      <c r="BZ88" s="45">
        <v>4.8500000000000003E-4</v>
      </c>
      <c r="CA88" s="45">
        <v>4.8500000000000003E-4</v>
      </c>
      <c r="CB88" s="45">
        <v>4.8500000000000003E-4</v>
      </c>
      <c r="CC88" s="45">
        <v>4.8500000000000003E-4</v>
      </c>
      <c r="CD88" s="45">
        <v>4.8500000000000003E-4</v>
      </c>
      <c r="CE88" s="45">
        <v>4.8500000000000003E-4</v>
      </c>
      <c r="CF88" s="45">
        <v>4.8500000000000003E-4</v>
      </c>
      <c r="CG88" s="45">
        <v>4.8500000000000003E-4</v>
      </c>
      <c r="CH88" s="45">
        <v>4.8500000000000003E-4</v>
      </c>
      <c r="CI88" s="45">
        <v>4.8500000000000003E-4</v>
      </c>
      <c r="CJ88" s="45">
        <v>4.8500000000000003E-4</v>
      </c>
      <c r="CK88" s="45">
        <v>4.8500000000000003E-4</v>
      </c>
      <c r="CL88" s="45">
        <v>4.8500000000000003E-4</v>
      </c>
      <c r="CM88" s="45">
        <v>4.8500000000000003E-4</v>
      </c>
      <c r="CN88" s="45">
        <v>4.8500000000000003E-4</v>
      </c>
      <c r="CO88" s="45">
        <v>4.8500000000000003E-4</v>
      </c>
      <c r="CP88" s="45">
        <v>4.8500000000000003E-4</v>
      </c>
      <c r="CQ88" s="45">
        <v>4.8500000000000003E-4</v>
      </c>
      <c r="CR88" s="45">
        <v>4.8500000000000003E-4</v>
      </c>
      <c r="CS88" s="45">
        <v>4.8500000000000003E-4</v>
      </c>
      <c r="CT88" s="45">
        <v>4.8500000000000003E-4</v>
      </c>
      <c r="CU88" s="45">
        <v>4.8500000000000003E-4</v>
      </c>
      <c r="CV88" s="45">
        <v>4.8500000000000003E-4</v>
      </c>
      <c r="CW88" s="45">
        <v>4.8500000000000003E-4</v>
      </c>
      <c r="CX88" s="45">
        <v>4.8500000000000003E-4</v>
      </c>
    </row>
    <row r="89" spans="1:102" ht="14.25" customHeight="1" x14ac:dyDescent="0.3">
      <c r="A89" s="45" t="s">
        <v>296</v>
      </c>
      <c r="B89" s="45">
        <v>0</v>
      </c>
      <c r="C89" s="45">
        <v>0</v>
      </c>
      <c r="D89" s="45">
        <v>0</v>
      </c>
      <c r="E89" s="45">
        <v>0</v>
      </c>
      <c r="F89" s="45">
        <v>0</v>
      </c>
      <c r="G89" s="45">
        <v>0</v>
      </c>
      <c r="H89" s="45">
        <v>0</v>
      </c>
      <c r="I89" s="45">
        <v>0</v>
      </c>
      <c r="J89" s="45">
        <v>0</v>
      </c>
      <c r="K89" s="45">
        <v>0</v>
      </c>
      <c r="L89" s="45">
        <v>0</v>
      </c>
      <c r="M89" s="45">
        <v>0</v>
      </c>
      <c r="N89" s="45">
        <v>0</v>
      </c>
      <c r="O89" s="45">
        <v>0</v>
      </c>
      <c r="P89" s="45">
        <v>0</v>
      </c>
      <c r="Q89" s="45">
        <v>1.13E-4</v>
      </c>
      <c r="R89" s="45">
        <v>1.13E-4</v>
      </c>
      <c r="S89" s="45">
        <v>1.13E-4</v>
      </c>
      <c r="T89" s="45">
        <v>1.13E-4</v>
      </c>
      <c r="U89" s="45">
        <v>1.13E-4</v>
      </c>
      <c r="V89" s="45">
        <v>1.13E-4</v>
      </c>
      <c r="W89" s="45">
        <v>1.13E-4</v>
      </c>
      <c r="X89" s="45">
        <v>1.13E-4</v>
      </c>
      <c r="Y89" s="45">
        <v>1.13E-4</v>
      </c>
      <c r="Z89" s="45">
        <v>1.13E-4</v>
      </c>
      <c r="AA89" s="45">
        <v>1.13E-4</v>
      </c>
      <c r="AB89" s="45">
        <v>1.13E-4</v>
      </c>
      <c r="AC89" s="45">
        <v>1.13E-4</v>
      </c>
      <c r="AD89" s="45">
        <v>1.13E-4</v>
      </c>
      <c r="AE89" s="45">
        <v>1.13E-4</v>
      </c>
      <c r="AF89" s="45">
        <v>1.13E-4</v>
      </c>
      <c r="AG89" s="45">
        <v>1.13E-4</v>
      </c>
      <c r="AH89" s="45">
        <v>1.13E-4</v>
      </c>
      <c r="AI89" s="45">
        <v>1.13E-4</v>
      </c>
      <c r="AJ89" s="45">
        <v>1.13E-4</v>
      </c>
      <c r="AK89" s="45">
        <v>1.13E-4</v>
      </c>
      <c r="AL89" s="45">
        <v>1.13E-4</v>
      </c>
      <c r="AM89" s="45">
        <v>1.13E-4</v>
      </c>
      <c r="AN89" s="45">
        <v>1.13E-4</v>
      </c>
      <c r="AO89" s="45">
        <v>1.13E-4</v>
      </c>
      <c r="AP89" s="45">
        <v>6.3500000000000004E-4</v>
      </c>
      <c r="AQ89" s="45">
        <v>6.3500000000000004E-4</v>
      </c>
      <c r="AR89" s="45">
        <v>6.3500000000000004E-4</v>
      </c>
      <c r="AS89" s="45">
        <v>6.3500000000000004E-4</v>
      </c>
      <c r="AT89" s="45">
        <v>6.3500000000000004E-4</v>
      </c>
      <c r="AU89" s="45">
        <v>8.4000000000000003E-4</v>
      </c>
      <c r="AV89" s="45">
        <v>8.4000000000000003E-4</v>
      </c>
      <c r="AW89" s="45">
        <v>8.4000000000000003E-4</v>
      </c>
      <c r="AX89" s="45">
        <v>8.4000000000000003E-4</v>
      </c>
      <c r="AY89" s="45">
        <v>8.4000000000000003E-4</v>
      </c>
      <c r="AZ89" s="45">
        <v>1.0449999999999999E-3</v>
      </c>
      <c r="BA89" s="45">
        <v>1.0449999999999999E-3</v>
      </c>
      <c r="BB89" s="45">
        <v>1.0449999999999999E-3</v>
      </c>
      <c r="BC89" s="45">
        <v>1.0449999999999999E-3</v>
      </c>
      <c r="BD89" s="45">
        <v>1.0449999999999999E-3</v>
      </c>
      <c r="BE89" s="45">
        <v>1.3129999999999999E-3</v>
      </c>
      <c r="BF89" s="45">
        <v>1.3129999999999999E-3</v>
      </c>
      <c r="BG89" s="45">
        <v>1.3129999999999999E-3</v>
      </c>
      <c r="BH89" s="45">
        <v>1.3129999999999999E-3</v>
      </c>
      <c r="BI89" s="45">
        <v>1.3129999999999999E-3</v>
      </c>
      <c r="BJ89" s="45">
        <v>1.518E-3</v>
      </c>
      <c r="BK89" s="45">
        <v>1.518E-3</v>
      </c>
      <c r="BL89" s="45">
        <v>1.518E-3</v>
      </c>
      <c r="BM89" s="45">
        <v>1.518E-3</v>
      </c>
      <c r="BN89" s="45">
        <v>1.518E-3</v>
      </c>
      <c r="BO89" s="45">
        <v>1.58E-3</v>
      </c>
      <c r="BP89" s="45">
        <v>1.58E-3</v>
      </c>
      <c r="BQ89" s="45">
        <v>1.58E-3</v>
      </c>
      <c r="BR89" s="45">
        <v>1.58E-3</v>
      </c>
      <c r="BS89" s="45">
        <v>1.58E-3</v>
      </c>
      <c r="BT89" s="45">
        <v>1.524E-3</v>
      </c>
      <c r="BU89" s="45">
        <v>1.524E-3</v>
      </c>
      <c r="BV89" s="45">
        <v>1.524E-3</v>
      </c>
      <c r="BW89" s="45">
        <v>1.524E-3</v>
      </c>
      <c r="BX89" s="45">
        <v>1.524E-3</v>
      </c>
      <c r="BY89" s="45">
        <v>1.346E-3</v>
      </c>
      <c r="BZ89" s="45">
        <v>1.346E-3</v>
      </c>
      <c r="CA89" s="45">
        <v>1.346E-3</v>
      </c>
      <c r="CB89" s="45">
        <v>1.346E-3</v>
      </c>
      <c r="CC89" s="45">
        <v>1.346E-3</v>
      </c>
      <c r="CD89" s="45">
        <v>1.346E-3</v>
      </c>
      <c r="CE89" s="45">
        <v>1.346E-3</v>
      </c>
      <c r="CF89" s="45">
        <v>1.346E-3</v>
      </c>
      <c r="CG89" s="45">
        <v>1.346E-3</v>
      </c>
      <c r="CH89" s="45">
        <v>1.346E-3</v>
      </c>
      <c r="CI89" s="45">
        <v>1.346E-3</v>
      </c>
      <c r="CJ89" s="45">
        <v>1.346E-3</v>
      </c>
      <c r="CK89" s="45">
        <v>1.346E-3</v>
      </c>
      <c r="CL89" s="45">
        <v>1.346E-3</v>
      </c>
      <c r="CM89" s="45">
        <v>1.346E-3</v>
      </c>
      <c r="CN89" s="45">
        <v>1.346E-3</v>
      </c>
      <c r="CO89" s="45">
        <v>1.346E-3</v>
      </c>
      <c r="CP89" s="45">
        <v>1.346E-3</v>
      </c>
      <c r="CQ89" s="45">
        <v>1.346E-3</v>
      </c>
      <c r="CR89" s="45">
        <v>1.346E-3</v>
      </c>
      <c r="CS89" s="45">
        <v>1.346E-3</v>
      </c>
      <c r="CT89" s="45">
        <v>1.346E-3</v>
      </c>
      <c r="CU89" s="45">
        <v>1.346E-3</v>
      </c>
      <c r="CV89" s="45">
        <v>1.346E-3</v>
      </c>
      <c r="CW89" s="45">
        <v>1.346E-3</v>
      </c>
      <c r="CX89" s="45">
        <v>1.346E-3</v>
      </c>
    </row>
    <row r="90" spans="1:102" ht="14.25" customHeight="1" x14ac:dyDescent="0.3">
      <c r="A90" s="45" t="s">
        <v>298</v>
      </c>
      <c r="B90" s="45">
        <v>0</v>
      </c>
      <c r="C90" s="45">
        <v>0</v>
      </c>
      <c r="D90" s="45">
        <v>0</v>
      </c>
      <c r="E90" s="45">
        <v>0</v>
      </c>
      <c r="F90" s="45">
        <v>0</v>
      </c>
      <c r="G90" s="45">
        <v>0</v>
      </c>
      <c r="H90" s="45">
        <v>0</v>
      </c>
      <c r="I90" s="45">
        <v>0</v>
      </c>
      <c r="J90" s="45">
        <v>0</v>
      </c>
      <c r="K90" s="45">
        <v>0</v>
      </c>
      <c r="L90" s="45">
        <v>0</v>
      </c>
      <c r="M90" s="45">
        <v>0</v>
      </c>
      <c r="N90" s="45">
        <v>0</v>
      </c>
      <c r="O90" s="45">
        <v>0</v>
      </c>
      <c r="P90" s="45">
        <v>0</v>
      </c>
      <c r="Q90" s="45">
        <v>7.2000000000000002E-5</v>
      </c>
      <c r="R90" s="45">
        <v>7.2000000000000002E-5</v>
      </c>
      <c r="S90" s="45">
        <v>7.2000000000000002E-5</v>
      </c>
      <c r="T90" s="45">
        <v>7.2000000000000002E-5</v>
      </c>
      <c r="U90" s="45">
        <v>7.2000000000000002E-5</v>
      </c>
      <c r="V90" s="45">
        <v>7.2000000000000002E-5</v>
      </c>
      <c r="W90" s="45">
        <v>7.2000000000000002E-5</v>
      </c>
      <c r="X90" s="45">
        <v>7.2000000000000002E-5</v>
      </c>
      <c r="Y90" s="45">
        <v>7.2000000000000002E-5</v>
      </c>
      <c r="Z90" s="45">
        <v>7.2000000000000002E-5</v>
      </c>
      <c r="AA90" s="45">
        <v>7.2000000000000002E-5</v>
      </c>
      <c r="AB90" s="45">
        <v>7.2000000000000002E-5</v>
      </c>
      <c r="AC90" s="45">
        <v>7.2000000000000002E-5</v>
      </c>
      <c r="AD90" s="45">
        <v>7.2000000000000002E-5</v>
      </c>
      <c r="AE90" s="45">
        <v>7.2000000000000002E-5</v>
      </c>
      <c r="AF90" s="45">
        <v>7.2000000000000002E-5</v>
      </c>
      <c r="AG90" s="45">
        <v>7.2000000000000002E-5</v>
      </c>
      <c r="AH90" s="45">
        <v>7.2000000000000002E-5</v>
      </c>
      <c r="AI90" s="45">
        <v>7.2000000000000002E-5</v>
      </c>
      <c r="AJ90" s="45">
        <v>7.2000000000000002E-5</v>
      </c>
      <c r="AK90" s="45">
        <v>7.2000000000000002E-5</v>
      </c>
      <c r="AL90" s="45">
        <v>7.2000000000000002E-5</v>
      </c>
      <c r="AM90" s="45">
        <v>7.2000000000000002E-5</v>
      </c>
      <c r="AN90" s="45">
        <v>7.2000000000000002E-5</v>
      </c>
      <c r="AO90" s="45">
        <v>7.2000000000000002E-5</v>
      </c>
      <c r="AP90" s="45">
        <v>1.9000000000000001E-4</v>
      </c>
      <c r="AQ90" s="45">
        <v>1.9000000000000001E-4</v>
      </c>
      <c r="AR90" s="45">
        <v>1.9000000000000001E-4</v>
      </c>
      <c r="AS90" s="45">
        <v>1.9000000000000001E-4</v>
      </c>
      <c r="AT90" s="45">
        <v>1.9000000000000001E-4</v>
      </c>
      <c r="AU90" s="45">
        <v>2.02E-4</v>
      </c>
      <c r="AV90" s="45">
        <v>2.02E-4</v>
      </c>
      <c r="AW90" s="45">
        <v>2.02E-4</v>
      </c>
      <c r="AX90" s="45">
        <v>2.02E-4</v>
      </c>
      <c r="AY90" s="45">
        <v>2.02E-4</v>
      </c>
      <c r="AZ90" s="45">
        <v>2.0100000000000001E-4</v>
      </c>
      <c r="BA90" s="45">
        <v>2.0100000000000001E-4</v>
      </c>
      <c r="BB90" s="45">
        <v>2.0100000000000001E-4</v>
      </c>
      <c r="BC90" s="45">
        <v>2.0100000000000001E-4</v>
      </c>
      <c r="BD90" s="45">
        <v>2.0100000000000001E-4</v>
      </c>
      <c r="BE90" s="45">
        <v>1.8200000000000001E-4</v>
      </c>
      <c r="BF90" s="45">
        <v>1.8200000000000001E-4</v>
      </c>
      <c r="BG90" s="45">
        <v>1.8200000000000001E-4</v>
      </c>
      <c r="BH90" s="45">
        <v>1.8200000000000001E-4</v>
      </c>
      <c r="BI90" s="45">
        <v>1.8200000000000001E-4</v>
      </c>
      <c r="BJ90" s="45">
        <v>1.6000000000000001E-4</v>
      </c>
      <c r="BK90" s="45">
        <v>1.6000000000000001E-4</v>
      </c>
      <c r="BL90" s="45">
        <v>1.6000000000000001E-4</v>
      </c>
      <c r="BM90" s="45">
        <v>1.6000000000000001E-4</v>
      </c>
      <c r="BN90" s="45">
        <v>1.6000000000000001E-4</v>
      </c>
      <c r="BO90" s="45">
        <v>1.5100000000000001E-4</v>
      </c>
      <c r="BP90" s="45">
        <v>1.5100000000000001E-4</v>
      </c>
      <c r="BQ90" s="45">
        <v>1.5100000000000001E-4</v>
      </c>
      <c r="BR90" s="45">
        <v>1.5100000000000001E-4</v>
      </c>
      <c r="BS90" s="45">
        <v>1.5100000000000001E-4</v>
      </c>
      <c r="BT90" s="45">
        <v>1.45E-4</v>
      </c>
      <c r="BU90" s="45">
        <v>1.45E-4</v>
      </c>
      <c r="BV90" s="45">
        <v>1.45E-4</v>
      </c>
      <c r="BW90" s="45">
        <v>1.45E-4</v>
      </c>
      <c r="BX90" s="45">
        <v>1.45E-4</v>
      </c>
      <c r="BY90" s="45">
        <v>1.5300000000000001E-4</v>
      </c>
      <c r="BZ90" s="45">
        <v>1.5300000000000001E-4</v>
      </c>
      <c r="CA90" s="45">
        <v>1.5300000000000001E-4</v>
      </c>
      <c r="CB90" s="45">
        <v>1.5300000000000001E-4</v>
      </c>
      <c r="CC90" s="45">
        <v>1.5300000000000001E-4</v>
      </c>
      <c r="CD90" s="45">
        <v>1.5300000000000001E-4</v>
      </c>
      <c r="CE90" s="45">
        <v>1.5300000000000001E-4</v>
      </c>
      <c r="CF90" s="45">
        <v>1.5300000000000001E-4</v>
      </c>
      <c r="CG90" s="45">
        <v>1.5300000000000001E-4</v>
      </c>
      <c r="CH90" s="45">
        <v>1.5300000000000001E-4</v>
      </c>
      <c r="CI90" s="45">
        <v>1.5300000000000001E-4</v>
      </c>
      <c r="CJ90" s="45">
        <v>1.5300000000000001E-4</v>
      </c>
      <c r="CK90" s="45">
        <v>1.5300000000000001E-4</v>
      </c>
      <c r="CL90" s="45">
        <v>1.5300000000000001E-4</v>
      </c>
      <c r="CM90" s="45">
        <v>1.5300000000000001E-4</v>
      </c>
      <c r="CN90" s="45">
        <v>1.5300000000000001E-4</v>
      </c>
      <c r="CO90" s="45">
        <v>1.5300000000000001E-4</v>
      </c>
      <c r="CP90" s="45">
        <v>1.5300000000000001E-4</v>
      </c>
      <c r="CQ90" s="45">
        <v>1.5300000000000001E-4</v>
      </c>
      <c r="CR90" s="45">
        <v>1.5300000000000001E-4</v>
      </c>
      <c r="CS90" s="45">
        <v>1.5300000000000001E-4</v>
      </c>
      <c r="CT90" s="45">
        <v>1.5300000000000001E-4</v>
      </c>
      <c r="CU90" s="45">
        <v>1.5300000000000001E-4</v>
      </c>
      <c r="CV90" s="45">
        <v>1.5300000000000001E-4</v>
      </c>
      <c r="CW90" s="45">
        <v>1.5300000000000001E-4</v>
      </c>
      <c r="CX90" s="45">
        <v>1.5300000000000001E-4</v>
      </c>
    </row>
    <row r="91" spans="1:102" ht="14.25" customHeight="1" x14ac:dyDescent="0.3">
      <c r="A91" s="45" t="s">
        <v>300</v>
      </c>
      <c r="B91" s="45">
        <v>0</v>
      </c>
      <c r="C91" s="45">
        <v>0</v>
      </c>
      <c r="D91" s="45">
        <v>0</v>
      </c>
      <c r="E91" s="45">
        <v>0</v>
      </c>
      <c r="F91" s="45">
        <v>0</v>
      </c>
      <c r="G91" s="45">
        <v>0</v>
      </c>
      <c r="H91" s="45">
        <v>0</v>
      </c>
      <c r="I91" s="45">
        <v>0</v>
      </c>
      <c r="J91" s="45">
        <v>0</v>
      </c>
      <c r="K91" s="45">
        <v>0</v>
      </c>
      <c r="L91" s="45">
        <v>0</v>
      </c>
      <c r="M91" s="45">
        <v>0</v>
      </c>
      <c r="N91" s="45">
        <v>0</v>
      </c>
      <c r="O91" s="45">
        <v>0</v>
      </c>
      <c r="P91" s="45">
        <v>0</v>
      </c>
      <c r="Q91" s="45">
        <v>9.7999999999999997E-5</v>
      </c>
      <c r="R91" s="45">
        <v>9.7999999999999997E-5</v>
      </c>
      <c r="S91" s="45">
        <v>9.7999999999999997E-5</v>
      </c>
      <c r="T91" s="45">
        <v>9.7999999999999997E-5</v>
      </c>
      <c r="U91" s="45">
        <v>9.7999999999999997E-5</v>
      </c>
      <c r="V91" s="45">
        <v>9.7999999999999997E-5</v>
      </c>
      <c r="W91" s="45">
        <v>9.7999999999999997E-5</v>
      </c>
      <c r="X91" s="45">
        <v>9.7999999999999997E-5</v>
      </c>
      <c r="Y91" s="45">
        <v>9.7999999999999997E-5</v>
      </c>
      <c r="Z91" s="45">
        <v>9.7999999999999997E-5</v>
      </c>
      <c r="AA91" s="45">
        <v>9.7999999999999997E-5</v>
      </c>
      <c r="AB91" s="45">
        <v>9.7999999999999997E-5</v>
      </c>
      <c r="AC91" s="45">
        <v>9.7999999999999997E-5</v>
      </c>
      <c r="AD91" s="45">
        <v>9.7999999999999997E-5</v>
      </c>
      <c r="AE91" s="45">
        <v>9.7999999999999997E-5</v>
      </c>
      <c r="AF91" s="45">
        <v>9.7999999999999997E-5</v>
      </c>
      <c r="AG91" s="45">
        <v>9.7999999999999997E-5</v>
      </c>
      <c r="AH91" s="45">
        <v>9.7999999999999997E-5</v>
      </c>
      <c r="AI91" s="45">
        <v>9.7999999999999997E-5</v>
      </c>
      <c r="AJ91" s="45">
        <v>9.7999999999999997E-5</v>
      </c>
      <c r="AK91" s="45">
        <v>9.7999999999999997E-5</v>
      </c>
      <c r="AL91" s="45">
        <v>9.7999999999999997E-5</v>
      </c>
      <c r="AM91" s="45">
        <v>9.7999999999999997E-5</v>
      </c>
      <c r="AN91" s="45">
        <v>9.7999999999999997E-5</v>
      </c>
      <c r="AO91" s="45">
        <v>9.7999999999999997E-5</v>
      </c>
      <c r="AP91" s="45">
        <v>3.2000000000000003E-4</v>
      </c>
      <c r="AQ91" s="45">
        <v>3.2000000000000003E-4</v>
      </c>
      <c r="AR91" s="45">
        <v>3.2000000000000003E-4</v>
      </c>
      <c r="AS91" s="45">
        <v>3.2000000000000003E-4</v>
      </c>
      <c r="AT91" s="45">
        <v>3.2000000000000003E-4</v>
      </c>
      <c r="AU91" s="45">
        <v>3.5199999999999999E-4</v>
      </c>
      <c r="AV91" s="45">
        <v>3.5199999999999999E-4</v>
      </c>
      <c r="AW91" s="45">
        <v>3.5199999999999999E-4</v>
      </c>
      <c r="AX91" s="45">
        <v>3.5199999999999999E-4</v>
      </c>
      <c r="AY91" s="45">
        <v>3.5199999999999999E-4</v>
      </c>
      <c r="AZ91" s="45">
        <v>3.2000000000000003E-4</v>
      </c>
      <c r="BA91" s="45">
        <v>3.2000000000000003E-4</v>
      </c>
      <c r="BB91" s="45">
        <v>3.2000000000000003E-4</v>
      </c>
      <c r="BC91" s="45">
        <v>3.2000000000000003E-4</v>
      </c>
      <c r="BD91" s="45">
        <v>3.2000000000000003E-4</v>
      </c>
      <c r="BE91" s="45">
        <v>2.5599999999999999E-4</v>
      </c>
      <c r="BF91" s="45">
        <v>2.5599999999999999E-4</v>
      </c>
      <c r="BG91" s="45">
        <v>2.5599999999999999E-4</v>
      </c>
      <c r="BH91" s="45">
        <v>2.5599999999999999E-4</v>
      </c>
      <c r="BI91" s="45">
        <v>2.5599999999999999E-4</v>
      </c>
      <c r="BJ91" s="45">
        <v>1.93E-4</v>
      </c>
      <c r="BK91" s="45">
        <v>1.93E-4</v>
      </c>
      <c r="BL91" s="45">
        <v>1.93E-4</v>
      </c>
      <c r="BM91" s="45">
        <v>1.93E-4</v>
      </c>
      <c r="BN91" s="45">
        <v>1.93E-4</v>
      </c>
      <c r="BO91" s="45">
        <v>1.92E-4</v>
      </c>
      <c r="BP91" s="45">
        <v>1.92E-4</v>
      </c>
      <c r="BQ91" s="45">
        <v>1.92E-4</v>
      </c>
      <c r="BR91" s="45">
        <v>1.92E-4</v>
      </c>
      <c r="BS91" s="45">
        <v>1.92E-4</v>
      </c>
      <c r="BT91" s="45">
        <v>1.9699999999999999E-4</v>
      </c>
      <c r="BU91" s="45">
        <v>1.9699999999999999E-4</v>
      </c>
      <c r="BV91" s="45">
        <v>1.9699999999999999E-4</v>
      </c>
      <c r="BW91" s="45">
        <v>1.9699999999999999E-4</v>
      </c>
      <c r="BX91" s="45">
        <v>1.9699999999999999E-4</v>
      </c>
      <c r="BY91" s="45">
        <v>1.73E-4</v>
      </c>
      <c r="BZ91" s="45">
        <v>1.73E-4</v>
      </c>
      <c r="CA91" s="45">
        <v>1.73E-4</v>
      </c>
      <c r="CB91" s="45">
        <v>1.73E-4</v>
      </c>
      <c r="CC91" s="45">
        <v>1.73E-4</v>
      </c>
      <c r="CD91" s="45">
        <v>1.73E-4</v>
      </c>
      <c r="CE91" s="45">
        <v>1.73E-4</v>
      </c>
      <c r="CF91" s="45">
        <v>1.73E-4</v>
      </c>
      <c r="CG91" s="45">
        <v>1.73E-4</v>
      </c>
      <c r="CH91" s="45">
        <v>1.73E-4</v>
      </c>
      <c r="CI91" s="45">
        <v>1.73E-4</v>
      </c>
      <c r="CJ91" s="45">
        <v>1.73E-4</v>
      </c>
      <c r="CK91" s="45">
        <v>1.73E-4</v>
      </c>
      <c r="CL91" s="45">
        <v>1.73E-4</v>
      </c>
      <c r="CM91" s="45">
        <v>1.73E-4</v>
      </c>
      <c r="CN91" s="45">
        <v>1.73E-4</v>
      </c>
      <c r="CO91" s="45">
        <v>1.73E-4</v>
      </c>
      <c r="CP91" s="45">
        <v>1.73E-4</v>
      </c>
      <c r="CQ91" s="45">
        <v>1.73E-4</v>
      </c>
      <c r="CR91" s="45">
        <v>1.73E-4</v>
      </c>
      <c r="CS91" s="45">
        <v>1.73E-4</v>
      </c>
      <c r="CT91" s="45">
        <v>1.73E-4</v>
      </c>
      <c r="CU91" s="45">
        <v>1.73E-4</v>
      </c>
      <c r="CV91" s="45">
        <v>1.73E-4</v>
      </c>
      <c r="CW91" s="45">
        <v>1.73E-4</v>
      </c>
      <c r="CX91" s="45">
        <v>1.73E-4</v>
      </c>
    </row>
    <row r="92" spans="1:102" ht="14.25" customHeight="1" x14ac:dyDescent="0.3">
      <c r="A92" s="45" t="s">
        <v>302</v>
      </c>
      <c r="B92" s="45">
        <v>0</v>
      </c>
      <c r="C92" s="45">
        <v>0</v>
      </c>
      <c r="D92" s="45">
        <v>0</v>
      </c>
      <c r="E92" s="45">
        <v>0</v>
      </c>
      <c r="F92" s="45">
        <v>0</v>
      </c>
      <c r="G92" s="45">
        <v>0</v>
      </c>
      <c r="H92" s="45">
        <v>0</v>
      </c>
      <c r="I92" s="45">
        <v>0</v>
      </c>
      <c r="J92" s="45">
        <v>0</v>
      </c>
      <c r="K92" s="45">
        <v>0</v>
      </c>
      <c r="L92" s="45">
        <v>0</v>
      </c>
      <c r="M92" s="45">
        <v>0</v>
      </c>
      <c r="N92" s="45">
        <v>0</v>
      </c>
      <c r="O92" s="45">
        <v>0</v>
      </c>
      <c r="P92" s="45">
        <v>0</v>
      </c>
      <c r="Q92" s="45">
        <v>7.2999999999999999E-5</v>
      </c>
      <c r="R92" s="45">
        <v>7.2999999999999999E-5</v>
      </c>
      <c r="S92" s="45">
        <v>7.2999999999999999E-5</v>
      </c>
      <c r="T92" s="45">
        <v>7.2999999999999999E-5</v>
      </c>
      <c r="U92" s="45">
        <v>7.2999999999999999E-5</v>
      </c>
      <c r="V92" s="45">
        <v>7.2999999999999999E-5</v>
      </c>
      <c r="W92" s="45">
        <v>7.2999999999999999E-5</v>
      </c>
      <c r="X92" s="45">
        <v>7.2999999999999999E-5</v>
      </c>
      <c r="Y92" s="45">
        <v>7.2999999999999999E-5</v>
      </c>
      <c r="Z92" s="45">
        <v>7.2999999999999999E-5</v>
      </c>
      <c r="AA92" s="45">
        <v>7.2999999999999999E-5</v>
      </c>
      <c r="AB92" s="45">
        <v>7.2999999999999999E-5</v>
      </c>
      <c r="AC92" s="45">
        <v>7.2999999999999999E-5</v>
      </c>
      <c r="AD92" s="45">
        <v>7.2999999999999999E-5</v>
      </c>
      <c r="AE92" s="45">
        <v>7.2999999999999999E-5</v>
      </c>
      <c r="AF92" s="45">
        <v>7.2999999999999999E-5</v>
      </c>
      <c r="AG92" s="45">
        <v>7.2999999999999999E-5</v>
      </c>
      <c r="AH92" s="45">
        <v>7.2999999999999999E-5</v>
      </c>
      <c r="AI92" s="45">
        <v>7.2999999999999999E-5</v>
      </c>
      <c r="AJ92" s="45">
        <v>7.2999999999999999E-5</v>
      </c>
      <c r="AK92" s="45">
        <v>7.2999999999999999E-5</v>
      </c>
      <c r="AL92" s="45">
        <v>7.2999999999999999E-5</v>
      </c>
      <c r="AM92" s="45">
        <v>7.2999999999999999E-5</v>
      </c>
      <c r="AN92" s="45">
        <v>7.2999999999999999E-5</v>
      </c>
      <c r="AO92" s="45">
        <v>7.2999999999999999E-5</v>
      </c>
      <c r="AP92" s="45">
        <v>1.6899999999999999E-4</v>
      </c>
      <c r="AQ92" s="45">
        <v>1.6899999999999999E-4</v>
      </c>
      <c r="AR92" s="45">
        <v>1.6899999999999999E-4</v>
      </c>
      <c r="AS92" s="45">
        <v>1.6899999999999999E-4</v>
      </c>
      <c r="AT92" s="45">
        <v>1.6899999999999999E-4</v>
      </c>
      <c r="AU92" s="45">
        <v>1.84E-4</v>
      </c>
      <c r="AV92" s="45">
        <v>1.84E-4</v>
      </c>
      <c r="AW92" s="45">
        <v>1.84E-4</v>
      </c>
      <c r="AX92" s="45">
        <v>1.84E-4</v>
      </c>
      <c r="AY92" s="45">
        <v>1.84E-4</v>
      </c>
      <c r="AZ92" s="45">
        <v>1.9799999999999999E-4</v>
      </c>
      <c r="BA92" s="45">
        <v>1.9799999999999999E-4</v>
      </c>
      <c r="BB92" s="45">
        <v>1.9799999999999999E-4</v>
      </c>
      <c r="BC92" s="45">
        <v>1.9799999999999999E-4</v>
      </c>
      <c r="BD92" s="45">
        <v>1.9799999999999999E-4</v>
      </c>
      <c r="BE92" s="45">
        <v>2.1800000000000001E-4</v>
      </c>
      <c r="BF92" s="45">
        <v>2.1800000000000001E-4</v>
      </c>
      <c r="BG92" s="45">
        <v>2.1800000000000001E-4</v>
      </c>
      <c r="BH92" s="45">
        <v>2.1800000000000001E-4</v>
      </c>
      <c r="BI92" s="45">
        <v>2.1800000000000001E-4</v>
      </c>
      <c r="BJ92" s="45">
        <v>2.3800000000000001E-4</v>
      </c>
      <c r="BK92" s="45">
        <v>2.3800000000000001E-4</v>
      </c>
      <c r="BL92" s="45">
        <v>2.3800000000000001E-4</v>
      </c>
      <c r="BM92" s="45">
        <v>2.3800000000000001E-4</v>
      </c>
      <c r="BN92" s="45">
        <v>2.3800000000000001E-4</v>
      </c>
      <c r="BO92" s="45">
        <v>2.5799999999999998E-4</v>
      </c>
      <c r="BP92" s="45">
        <v>2.5799999999999998E-4</v>
      </c>
      <c r="BQ92" s="45">
        <v>2.5799999999999998E-4</v>
      </c>
      <c r="BR92" s="45">
        <v>2.5799999999999998E-4</v>
      </c>
      <c r="BS92" s="45">
        <v>2.5799999999999998E-4</v>
      </c>
      <c r="BT92" s="45">
        <v>2.7300000000000002E-4</v>
      </c>
      <c r="BU92" s="45">
        <v>2.7300000000000002E-4</v>
      </c>
      <c r="BV92" s="45">
        <v>2.7300000000000002E-4</v>
      </c>
      <c r="BW92" s="45">
        <v>2.7300000000000002E-4</v>
      </c>
      <c r="BX92" s="45">
        <v>2.7300000000000002E-4</v>
      </c>
      <c r="BY92" s="45">
        <v>2.8400000000000002E-4</v>
      </c>
      <c r="BZ92" s="45">
        <v>2.8400000000000002E-4</v>
      </c>
      <c r="CA92" s="45">
        <v>2.8400000000000002E-4</v>
      </c>
      <c r="CB92" s="45">
        <v>2.8400000000000002E-4</v>
      </c>
      <c r="CC92" s="45">
        <v>2.8400000000000002E-4</v>
      </c>
      <c r="CD92" s="45">
        <v>2.8400000000000002E-4</v>
      </c>
      <c r="CE92" s="45">
        <v>2.8400000000000002E-4</v>
      </c>
      <c r="CF92" s="45">
        <v>2.8400000000000002E-4</v>
      </c>
      <c r="CG92" s="45">
        <v>2.8400000000000002E-4</v>
      </c>
      <c r="CH92" s="45">
        <v>2.8400000000000002E-4</v>
      </c>
      <c r="CI92" s="45">
        <v>2.8400000000000002E-4</v>
      </c>
      <c r="CJ92" s="45">
        <v>2.8400000000000002E-4</v>
      </c>
      <c r="CK92" s="45">
        <v>2.8400000000000002E-4</v>
      </c>
      <c r="CL92" s="45">
        <v>2.8400000000000002E-4</v>
      </c>
      <c r="CM92" s="45">
        <v>2.8400000000000002E-4</v>
      </c>
      <c r="CN92" s="45">
        <v>2.8400000000000002E-4</v>
      </c>
      <c r="CO92" s="45">
        <v>2.8400000000000002E-4</v>
      </c>
      <c r="CP92" s="45">
        <v>2.8400000000000002E-4</v>
      </c>
      <c r="CQ92" s="45">
        <v>2.8400000000000002E-4</v>
      </c>
      <c r="CR92" s="45">
        <v>2.8400000000000002E-4</v>
      </c>
      <c r="CS92" s="45">
        <v>2.8400000000000002E-4</v>
      </c>
      <c r="CT92" s="45">
        <v>2.8400000000000002E-4</v>
      </c>
      <c r="CU92" s="45">
        <v>2.8400000000000002E-4</v>
      </c>
      <c r="CV92" s="45">
        <v>2.8400000000000002E-4</v>
      </c>
      <c r="CW92" s="45">
        <v>2.8400000000000002E-4</v>
      </c>
      <c r="CX92" s="45">
        <v>2.8400000000000002E-4</v>
      </c>
    </row>
    <row r="93" spans="1:102" ht="14.25" customHeight="1" x14ac:dyDescent="0.3">
      <c r="A93" s="45" t="s">
        <v>304</v>
      </c>
      <c r="B93" s="45">
        <v>0</v>
      </c>
      <c r="C93" s="45">
        <v>0</v>
      </c>
      <c r="D93" s="45">
        <v>0</v>
      </c>
      <c r="E93" s="45">
        <v>0</v>
      </c>
      <c r="F93" s="45">
        <v>0</v>
      </c>
      <c r="G93" s="45">
        <v>0</v>
      </c>
      <c r="H93" s="45">
        <v>0</v>
      </c>
      <c r="I93" s="45">
        <v>0</v>
      </c>
      <c r="J93" s="45">
        <v>0</v>
      </c>
      <c r="K93" s="45">
        <v>0</v>
      </c>
      <c r="L93" s="45">
        <v>0</v>
      </c>
      <c r="M93" s="45">
        <v>0</v>
      </c>
      <c r="N93" s="45">
        <v>0</v>
      </c>
      <c r="O93" s="45">
        <v>0</v>
      </c>
      <c r="P93" s="45">
        <v>0</v>
      </c>
      <c r="Q93" s="45">
        <v>1.2999999999999999E-5</v>
      </c>
      <c r="R93" s="45">
        <v>1.2999999999999999E-5</v>
      </c>
      <c r="S93" s="45">
        <v>1.2999999999999999E-5</v>
      </c>
      <c r="T93" s="45">
        <v>1.2999999999999999E-5</v>
      </c>
      <c r="U93" s="45">
        <v>1.2999999999999999E-5</v>
      </c>
      <c r="V93" s="45">
        <v>1.2999999999999999E-5</v>
      </c>
      <c r="W93" s="45">
        <v>1.2999999999999999E-5</v>
      </c>
      <c r="X93" s="45">
        <v>1.2999999999999999E-5</v>
      </c>
      <c r="Y93" s="45">
        <v>1.2999999999999999E-5</v>
      </c>
      <c r="Z93" s="45">
        <v>1.2999999999999999E-5</v>
      </c>
      <c r="AA93" s="45">
        <v>1.2999999999999999E-5</v>
      </c>
      <c r="AB93" s="45">
        <v>1.2999999999999999E-5</v>
      </c>
      <c r="AC93" s="45">
        <v>1.2999999999999999E-5</v>
      </c>
      <c r="AD93" s="45">
        <v>1.2999999999999999E-5</v>
      </c>
      <c r="AE93" s="45">
        <v>1.2999999999999999E-5</v>
      </c>
      <c r="AF93" s="45">
        <v>1.2999999999999999E-5</v>
      </c>
      <c r="AG93" s="45">
        <v>1.2999999999999999E-5</v>
      </c>
      <c r="AH93" s="45">
        <v>1.2999999999999999E-5</v>
      </c>
      <c r="AI93" s="45">
        <v>1.2999999999999999E-5</v>
      </c>
      <c r="AJ93" s="45">
        <v>1.2999999999999999E-5</v>
      </c>
      <c r="AK93" s="45">
        <v>1.2999999999999999E-5</v>
      </c>
      <c r="AL93" s="45">
        <v>1.2999999999999999E-5</v>
      </c>
      <c r="AM93" s="45">
        <v>1.2999999999999999E-5</v>
      </c>
      <c r="AN93" s="45">
        <v>1.2999999999999999E-5</v>
      </c>
      <c r="AO93" s="45">
        <v>1.2999999999999999E-5</v>
      </c>
      <c r="AP93" s="45">
        <v>4.6999999999999997E-5</v>
      </c>
      <c r="AQ93" s="45">
        <v>4.6999999999999997E-5</v>
      </c>
      <c r="AR93" s="45">
        <v>4.6999999999999997E-5</v>
      </c>
      <c r="AS93" s="45">
        <v>4.6999999999999997E-5</v>
      </c>
      <c r="AT93" s="45">
        <v>4.6999999999999997E-5</v>
      </c>
      <c r="AU93" s="45">
        <v>7.1000000000000005E-5</v>
      </c>
      <c r="AV93" s="45">
        <v>7.1000000000000005E-5</v>
      </c>
      <c r="AW93" s="45">
        <v>7.1000000000000005E-5</v>
      </c>
      <c r="AX93" s="45">
        <v>7.1000000000000005E-5</v>
      </c>
      <c r="AY93" s="45">
        <v>7.1000000000000005E-5</v>
      </c>
      <c r="AZ93" s="45">
        <v>1.25E-4</v>
      </c>
      <c r="BA93" s="45">
        <v>1.25E-4</v>
      </c>
      <c r="BB93" s="45">
        <v>1.25E-4</v>
      </c>
      <c r="BC93" s="45">
        <v>1.25E-4</v>
      </c>
      <c r="BD93" s="45">
        <v>1.25E-4</v>
      </c>
      <c r="BE93" s="45">
        <v>1.5899999999999999E-4</v>
      </c>
      <c r="BF93" s="45">
        <v>1.5899999999999999E-4</v>
      </c>
      <c r="BG93" s="45">
        <v>1.5899999999999999E-4</v>
      </c>
      <c r="BH93" s="45">
        <v>1.5899999999999999E-4</v>
      </c>
      <c r="BI93" s="45">
        <v>1.5899999999999999E-4</v>
      </c>
      <c r="BJ93" s="45">
        <v>1.2E-4</v>
      </c>
      <c r="BK93" s="45">
        <v>1.2E-4</v>
      </c>
      <c r="BL93" s="45">
        <v>1.2E-4</v>
      </c>
      <c r="BM93" s="45">
        <v>1.2E-4</v>
      </c>
      <c r="BN93" s="45">
        <v>1.2E-4</v>
      </c>
      <c r="BO93" s="45">
        <v>2.12E-4</v>
      </c>
      <c r="BP93" s="45">
        <v>2.12E-4</v>
      </c>
      <c r="BQ93" s="45">
        <v>2.12E-4</v>
      </c>
      <c r="BR93" s="45">
        <v>2.12E-4</v>
      </c>
      <c r="BS93" s="45">
        <v>2.12E-4</v>
      </c>
      <c r="BT93" s="45">
        <v>1.2799999999999999E-4</v>
      </c>
      <c r="BU93" s="45">
        <v>1.2799999999999999E-4</v>
      </c>
      <c r="BV93" s="45">
        <v>1.2799999999999999E-4</v>
      </c>
      <c r="BW93" s="45">
        <v>1.2799999999999999E-4</v>
      </c>
      <c r="BX93" s="45">
        <v>1.2799999999999999E-4</v>
      </c>
      <c r="BY93" s="45">
        <v>9.5000000000000005E-5</v>
      </c>
      <c r="BZ93" s="45">
        <v>9.5000000000000005E-5</v>
      </c>
      <c r="CA93" s="45">
        <v>9.5000000000000005E-5</v>
      </c>
      <c r="CB93" s="45">
        <v>9.5000000000000005E-5</v>
      </c>
      <c r="CC93" s="45">
        <v>9.5000000000000005E-5</v>
      </c>
      <c r="CD93" s="45">
        <v>9.5000000000000005E-5</v>
      </c>
      <c r="CE93" s="45">
        <v>9.5000000000000005E-5</v>
      </c>
      <c r="CF93" s="45">
        <v>9.5000000000000005E-5</v>
      </c>
      <c r="CG93" s="45">
        <v>9.5000000000000005E-5</v>
      </c>
      <c r="CH93" s="45">
        <v>9.5000000000000005E-5</v>
      </c>
      <c r="CI93" s="45">
        <v>9.5000000000000005E-5</v>
      </c>
      <c r="CJ93" s="45">
        <v>9.5000000000000005E-5</v>
      </c>
      <c r="CK93" s="45">
        <v>9.5000000000000005E-5</v>
      </c>
      <c r="CL93" s="45">
        <v>9.5000000000000005E-5</v>
      </c>
      <c r="CM93" s="45">
        <v>9.5000000000000005E-5</v>
      </c>
      <c r="CN93" s="45">
        <v>9.5000000000000005E-5</v>
      </c>
      <c r="CO93" s="45">
        <v>9.5000000000000005E-5</v>
      </c>
      <c r="CP93" s="45">
        <v>9.5000000000000005E-5</v>
      </c>
      <c r="CQ93" s="45">
        <v>9.5000000000000005E-5</v>
      </c>
      <c r="CR93" s="45">
        <v>9.5000000000000005E-5</v>
      </c>
      <c r="CS93" s="45">
        <v>9.5000000000000005E-5</v>
      </c>
      <c r="CT93" s="45">
        <v>9.5000000000000005E-5</v>
      </c>
      <c r="CU93" s="45">
        <v>9.5000000000000005E-5</v>
      </c>
      <c r="CV93" s="45">
        <v>9.5000000000000005E-5</v>
      </c>
      <c r="CW93" s="45">
        <v>9.5000000000000005E-5</v>
      </c>
      <c r="CX93" s="45">
        <v>9.5000000000000005E-5</v>
      </c>
    </row>
    <row r="94" spans="1:102" ht="14.25" customHeight="1" x14ac:dyDescent="0.3">
      <c r="A94" s="45" t="s">
        <v>306</v>
      </c>
      <c r="B94" s="45">
        <v>0</v>
      </c>
      <c r="C94" s="45">
        <v>0</v>
      </c>
      <c r="D94" s="45">
        <v>0</v>
      </c>
      <c r="E94" s="45">
        <v>0</v>
      </c>
      <c r="F94" s="45">
        <v>0</v>
      </c>
      <c r="G94" s="45">
        <v>0</v>
      </c>
      <c r="H94" s="45">
        <v>0</v>
      </c>
      <c r="I94" s="45">
        <v>0</v>
      </c>
      <c r="J94" s="45">
        <v>0</v>
      </c>
      <c r="K94" s="45">
        <v>0</v>
      </c>
      <c r="L94" s="45">
        <v>0</v>
      </c>
      <c r="M94" s="45">
        <v>0</v>
      </c>
      <c r="N94" s="45">
        <v>0</v>
      </c>
      <c r="O94" s="45">
        <v>0</v>
      </c>
      <c r="P94" s="45">
        <v>0</v>
      </c>
      <c r="Q94" s="45">
        <v>2.12E-4</v>
      </c>
      <c r="R94" s="45">
        <v>2.12E-4</v>
      </c>
      <c r="S94" s="45">
        <v>2.12E-4</v>
      </c>
      <c r="T94" s="45">
        <v>2.12E-4</v>
      </c>
      <c r="U94" s="45">
        <v>2.12E-4</v>
      </c>
      <c r="V94" s="45">
        <v>2.12E-4</v>
      </c>
      <c r="W94" s="45">
        <v>2.12E-4</v>
      </c>
      <c r="X94" s="45">
        <v>2.12E-4</v>
      </c>
      <c r="Y94" s="45">
        <v>2.12E-4</v>
      </c>
      <c r="Z94" s="45">
        <v>2.12E-4</v>
      </c>
      <c r="AA94" s="45">
        <v>2.12E-4</v>
      </c>
      <c r="AB94" s="45">
        <v>2.12E-4</v>
      </c>
      <c r="AC94" s="45">
        <v>2.12E-4</v>
      </c>
      <c r="AD94" s="45">
        <v>2.12E-4</v>
      </c>
      <c r="AE94" s="45">
        <v>2.12E-4</v>
      </c>
      <c r="AF94" s="45">
        <v>2.12E-4</v>
      </c>
      <c r="AG94" s="45">
        <v>2.12E-4</v>
      </c>
      <c r="AH94" s="45">
        <v>2.12E-4</v>
      </c>
      <c r="AI94" s="45">
        <v>2.12E-4</v>
      </c>
      <c r="AJ94" s="45">
        <v>2.12E-4</v>
      </c>
      <c r="AK94" s="45">
        <v>2.12E-4</v>
      </c>
      <c r="AL94" s="45">
        <v>2.12E-4</v>
      </c>
      <c r="AM94" s="45">
        <v>2.12E-4</v>
      </c>
      <c r="AN94" s="45">
        <v>2.12E-4</v>
      </c>
      <c r="AO94" s="45">
        <v>2.12E-4</v>
      </c>
      <c r="AP94" s="45">
        <v>5.6999999999999998E-4</v>
      </c>
      <c r="AQ94" s="45">
        <v>5.6999999999999998E-4</v>
      </c>
      <c r="AR94" s="45">
        <v>5.6999999999999998E-4</v>
      </c>
      <c r="AS94" s="45">
        <v>5.6999999999999998E-4</v>
      </c>
      <c r="AT94" s="45">
        <v>5.6999999999999998E-4</v>
      </c>
      <c r="AU94" s="45">
        <v>5.5999999999999995E-4</v>
      </c>
      <c r="AV94" s="45">
        <v>5.5999999999999995E-4</v>
      </c>
      <c r="AW94" s="45">
        <v>5.5999999999999995E-4</v>
      </c>
      <c r="AX94" s="45">
        <v>5.5999999999999995E-4</v>
      </c>
      <c r="AY94" s="45">
        <v>5.5999999999999995E-4</v>
      </c>
      <c r="AZ94" s="45">
        <v>5.2400000000000005E-4</v>
      </c>
      <c r="BA94" s="45">
        <v>5.2400000000000005E-4</v>
      </c>
      <c r="BB94" s="45">
        <v>5.2400000000000005E-4</v>
      </c>
      <c r="BC94" s="45">
        <v>5.2400000000000005E-4</v>
      </c>
      <c r="BD94" s="45">
        <v>5.2400000000000005E-4</v>
      </c>
      <c r="BE94" s="45">
        <v>4.9200000000000003E-4</v>
      </c>
      <c r="BF94" s="45">
        <v>4.9200000000000003E-4</v>
      </c>
      <c r="BG94" s="45">
        <v>4.9200000000000003E-4</v>
      </c>
      <c r="BH94" s="45">
        <v>4.9200000000000003E-4</v>
      </c>
      <c r="BI94" s="45">
        <v>4.9200000000000003E-4</v>
      </c>
      <c r="BJ94" s="45">
        <v>4.4999999999999999E-4</v>
      </c>
      <c r="BK94" s="45">
        <v>4.4999999999999999E-4</v>
      </c>
      <c r="BL94" s="45">
        <v>4.4999999999999999E-4</v>
      </c>
      <c r="BM94" s="45">
        <v>4.4999999999999999E-4</v>
      </c>
      <c r="BN94" s="45">
        <v>4.4999999999999999E-4</v>
      </c>
      <c r="BO94" s="45">
        <v>4.1599999999999997E-4</v>
      </c>
      <c r="BP94" s="45">
        <v>4.1599999999999997E-4</v>
      </c>
      <c r="BQ94" s="45">
        <v>4.1599999999999997E-4</v>
      </c>
      <c r="BR94" s="45">
        <v>4.1599999999999997E-4</v>
      </c>
      <c r="BS94" s="45">
        <v>4.1599999999999997E-4</v>
      </c>
      <c r="BT94" s="45">
        <v>3.7800000000000003E-4</v>
      </c>
      <c r="BU94" s="45">
        <v>3.7800000000000003E-4</v>
      </c>
      <c r="BV94" s="45">
        <v>3.7800000000000003E-4</v>
      </c>
      <c r="BW94" s="45">
        <v>3.7800000000000003E-4</v>
      </c>
      <c r="BX94" s="45">
        <v>3.7800000000000003E-4</v>
      </c>
      <c r="BY94" s="45">
        <v>3.6200000000000002E-4</v>
      </c>
      <c r="BZ94" s="45">
        <v>3.6200000000000002E-4</v>
      </c>
      <c r="CA94" s="45">
        <v>3.6200000000000002E-4</v>
      </c>
      <c r="CB94" s="45">
        <v>3.6200000000000002E-4</v>
      </c>
      <c r="CC94" s="45">
        <v>3.6200000000000002E-4</v>
      </c>
      <c r="CD94" s="45">
        <v>3.6200000000000002E-4</v>
      </c>
      <c r="CE94" s="45">
        <v>3.6200000000000002E-4</v>
      </c>
      <c r="CF94" s="45">
        <v>3.6200000000000002E-4</v>
      </c>
      <c r="CG94" s="45">
        <v>3.6200000000000002E-4</v>
      </c>
      <c r="CH94" s="45">
        <v>3.6200000000000002E-4</v>
      </c>
      <c r="CI94" s="45">
        <v>3.6200000000000002E-4</v>
      </c>
      <c r="CJ94" s="45">
        <v>3.6200000000000002E-4</v>
      </c>
      <c r="CK94" s="45">
        <v>3.6200000000000002E-4</v>
      </c>
      <c r="CL94" s="45">
        <v>3.6200000000000002E-4</v>
      </c>
      <c r="CM94" s="45">
        <v>3.6200000000000002E-4</v>
      </c>
      <c r="CN94" s="45">
        <v>3.6200000000000002E-4</v>
      </c>
      <c r="CO94" s="45">
        <v>3.6200000000000002E-4</v>
      </c>
      <c r="CP94" s="45">
        <v>3.6200000000000002E-4</v>
      </c>
      <c r="CQ94" s="45">
        <v>3.6200000000000002E-4</v>
      </c>
      <c r="CR94" s="45">
        <v>3.6200000000000002E-4</v>
      </c>
      <c r="CS94" s="45">
        <v>3.6200000000000002E-4</v>
      </c>
      <c r="CT94" s="45">
        <v>3.6200000000000002E-4</v>
      </c>
      <c r="CU94" s="45">
        <v>3.6200000000000002E-4</v>
      </c>
      <c r="CV94" s="45">
        <v>3.6200000000000002E-4</v>
      </c>
      <c r="CW94" s="45">
        <v>3.6200000000000002E-4</v>
      </c>
      <c r="CX94" s="45">
        <v>3.6200000000000002E-4</v>
      </c>
    </row>
    <row r="95" spans="1:102" ht="14.25" customHeight="1" x14ac:dyDescent="0.3">
      <c r="A95" s="45" t="s">
        <v>308</v>
      </c>
      <c r="B95" s="45">
        <v>0</v>
      </c>
      <c r="C95" s="45">
        <v>0</v>
      </c>
      <c r="D95" s="45">
        <v>0</v>
      </c>
      <c r="E95" s="45">
        <v>0</v>
      </c>
      <c r="F95" s="45">
        <v>0</v>
      </c>
      <c r="G95" s="45">
        <v>0</v>
      </c>
      <c r="H95" s="45">
        <v>0</v>
      </c>
      <c r="I95" s="45">
        <v>0</v>
      </c>
      <c r="J95" s="45">
        <v>0</v>
      </c>
      <c r="K95" s="45">
        <v>0</v>
      </c>
      <c r="L95" s="45">
        <v>0</v>
      </c>
      <c r="M95" s="45">
        <v>0</v>
      </c>
      <c r="N95" s="45">
        <v>0</v>
      </c>
      <c r="O95" s="45">
        <v>0</v>
      </c>
      <c r="P95" s="45">
        <v>0</v>
      </c>
      <c r="Q95" s="45">
        <v>5.3000000000000001E-5</v>
      </c>
      <c r="R95" s="45">
        <v>5.3000000000000001E-5</v>
      </c>
      <c r="S95" s="45">
        <v>5.3000000000000001E-5</v>
      </c>
      <c r="T95" s="45">
        <v>5.3000000000000001E-5</v>
      </c>
      <c r="U95" s="45">
        <v>5.3000000000000001E-5</v>
      </c>
      <c r="V95" s="45">
        <v>5.3000000000000001E-5</v>
      </c>
      <c r="W95" s="45">
        <v>5.3000000000000001E-5</v>
      </c>
      <c r="X95" s="45">
        <v>5.3000000000000001E-5</v>
      </c>
      <c r="Y95" s="45">
        <v>5.3000000000000001E-5</v>
      </c>
      <c r="Z95" s="45">
        <v>5.3000000000000001E-5</v>
      </c>
      <c r="AA95" s="45">
        <v>5.3000000000000001E-5</v>
      </c>
      <c r="AB95" s="45">
        <v>5.3000000000000001E-5</v>
      </c>
      <c r="AC95" s="45">
        <v>5.3000000000000001E-5</v>
      </c>
      <c r="AD95" s="45">
        <v>5.3000000000000001E-5</v>
      </c>
      <c r="AE95" s="45">
        <v>5.3000000000000001E-5</v>
      </c>
      <c r="AF95" s="45">
        <v>5.3000000000000001E-5</v>
      </c>
      <c r="AG95" s="45">
        <v>5.3000000000000001E-5</v>
      </c>
      <c r="AH95" s="45">
        <v>5.3000000000000001E-5</v>
      </c>
      <c r="AI95" s="45">
        <v>5.3000000000000001E-5</v>
      </c>
      <c r="AJ95" s="45">
        <v>5.3000000000000001E-5</v>
      </c>
      <c r="AK95" s="45">
        <v>5.3000000000000001E-5</v>
      </c>
      <c r="AL95" s="45">
        <v>5.3000000000000001E-5</v>
      </c>
      <c r="AM95" s="45">
        <v>5.3000000000000001E-5</v>
      </c>
      <c r="AN95" s="45">
        <v>5.3000000000000001E-5</v>
      </c>
      <c r="AO95" s="45">
        <v>5.3000000000000001E-5</v>
      </c>
      <c r="AP95" s="45">
        <v>2.6899999999999998E-4</v>
      </c>
      <c r="AQ95" s="45">
        <v>2.6899999999999998E-4</v>
      </c>
      <c r="AR95" s="45">
        <v>2.6899999999999998E-4</v>
      </c>
      <c r="AS95" s="45">
        <v>2.6899999999999998E-4</v>
      </c>
      <c r="AT95" s="45">
        <v>2.6899999999999998E-4</v>
      </c>
      <c r="AU95" s="45">
        <v>3.3300000000000002E-4</v>
      </c>
      <c r="AV95" s="45">
        <v>3.3300000000000002E-4</v>
      </c>
      <c r="AW95" s="45">
        <v>3.3300000000000002E-4</v>
      </c>
      <c r="AX95" s="45">
        <v>3.3300000000000002E-4</v>
      </c>
      <c r="AY95" s="45">
        <v>3.3300000000000002E-4</v>
      </c>
      <c r="AZ95" s="45">
        <v>3.7100000000000002E-4</v>
      </c>
      <c r="BA95" s="45">
        <v>3.7100000000000002E-4</v>
      </c>
      <c r="BB95" s="45">
        <v>3.7100000000000002E-4</v>
      </c>
      <c r="BC95" s="45">
        <v>3.7100000000000002E-4</v>
      </c>
      <c r="BD95" s="45">
        <v>3.7100000000000002E-4</v>
      </c>
      <c r="BE95" s="45">
        <v>3.6900000000000002E-4</v>
      </c>
      <c r="BF95" s="45">
        <v>3.6900000000000002E-4</v>
      </c>
      <c r="BG95" s="45">
        <v>3.6900000000000002E-4</v>
      </c>
      <c r="BH95" s="45">
        <v>3.6900000000000002E-4</v>
      </c>
      <c r="BI95" s="45">
        <v>3.6900000000000002E-4</v>
      </c>
      <c r="BJ95" s="45">
        <v>3.48E-4</v>
      </c>
      <c r="BK95" s="45">
        <v>3.48E-4</v>
      </c>
      <c r="BL95" s="45">
        <v>3.48E-4</v>
      </c>
      <c r="BM95" s="45">
        <v>3.48E-4</v>
      </c>
      <c r="BN95" s="45">
        <v>3.48E-4</v>
      </c>
      <c r="BO95" s="45">
        <v>3.3700000000000001E-4</v>
      </c>
      <c r="BP95" s="45">
        <v>3.3700000000000001E-4</v>
      </c>
      <c r="BQ95" s="45">
        <v>3.3700000000000001E-4</v>
      </c>
      <c r="BR95" s="45">
        <v>3.3700000000000001E-4</v>
      </c>
      <c r="BS95" s="45">
        <v>3.3700000000000001E-4</v>
      </c>
      <c r="BT95" s="45">
        <v>3.0499999999999999E-4</v>
      </c>
      <c r="BU95" s="45">
        <v>3.0499999999999999E-4</v>
      </c>
      <c r="BV95" s="45">
        <v>3.0499999999999999E-4</v>
      </c>
      <c r="BW95" s="45">
        <v>3.0499999999999999E-4</v>
      </c>
      <c r="BX95" s="45">
        <v>3.0499999999999999E-4</v>
      </c>
      <c r="BY95" s="45">
        <v>2.9E-4</v>
      </c>
      <c r="BZ95" s="45">
        <v>2.9E-4</v>
      </c>
      <c r="CA95" s="45">
        <v>2.9E-4</v>
      </c>
      <c r="CB95" s="45">
        <v>2.9E-4</v>
      </c>
      <c r="CC95" s="45">
        <v>2.9E-4</v>
      </c>
      <c r="CD95" s="45">
        <v>2.9E-4</v>
      </c>
      <c r="CE95" s="45">
        <v>2.9E-4</v>
      </c>
      <c r="CF95" s="45">
        <v>2.9E-4</v>
      </c>
      <c r="CG95" s="45">
        <v>2.9E-4</v>
      </c>
      <c r="CH95" s="45">
        <v>2.9E-4</v>
      </c>
      <c r="CI95" s="45">
        <v>2.9E-4</v>
      </c>
      <c r="CJ95" s="45">
        <v>2.9E-4</v>
      </c>
      <c r="CK95" s="45">
        <v>2.9E-4</v>
      </c>
      <c r="CL95" s="45">
        <v>2.9E-4</v>
      </c>
      <c r="CM95" s="45">
        <v>2.9E-4</v>
      </c>
      <c r="CN95" s="45">
        <v>2.9E-4</v>
      </c>
      <c r="CO95" s="45">
        <v>2.9E-4</v>
      </c>
      <c r="CP95" s="45">
        <v>2.9E-4</v>
      </c>
      <c r="CQ95" s="45">
        <v>2.9E-4</v>
      </c>
      <c r="CR95" s="45">
        <v>2.9E-4</v>
      </c>
      <c r="CS95" s="45">
        <v>2.9E-4</v>
      </c>
      <c r="CT95" s="45">
        <v>2.9E-4</v>
      </c>
      <c r="CU95" s="45">
        <v>2.9E-4</v>
      </c>
      <c r="CV95" s="45">
        <v>2.9E-4</v>
      </c>
      <c r="CW95" s="45">
        <v>2.9E-4</v>
      </c>
      <c r="CX95" s="45">
        <v>2.9E-4</v>
      </c>
    </row>
    <row r="96" spans="1:102" ht="14.25" customHeight="1" x14ac:dyDescent="0.3">
      <c r="A96" s="45" t="s">
        <v>310</v>
      </c>
      <c r="B96" s="45">
        <v>0</v>
      </c>
      <c r="C96" s="45">
        <v>0</v>
      </c>
      <c r="D96" s="45">
        <v>0</v>
      </c>
      <c r="E96" s="45">
        <v>0</v>
      </c>
      <c r="F96" s="45">
        <v>0</v>
      </c>
      <c r="G96" s="45">
        <v>0</v>
      </c>
      <c r="H96" s="45">
        <v>0</v>
      </c>
      <c r="I96" s="45">
        <v>0</v>
      </c>
      <c r="J96" s="45">
        <v>0</v>
      </c>
      <c r="K96" s="45">
        <v>0</v>
      </c>
      <c r="L96" s="45">
        <v>0</v>
      </c>
      <c r="M96" s="45">
        <v>0</v>
      </c>
      <c r="N96" s="45">
        <v>0</v>
      </c>
      <c r="O96" s="45">
        <v>0</v>
      </c>
      <c r="P96" s="45">
        <v>0</v>
      </c>
      <c r="Q96" s="45">
        <v>1.34E-4</v>
      </c>
      <c r="R96" s="45">
        <v>1.34E-4</v>
      </c>
      <c r="S96" s="45">
        <v>1.34E-4</v>
      </c>
      <c r="T96" s="45">
        <v>1.34E-4</v>
      </c>
      <c r="U96" s="45">
        <v>1.34E-4</v>
      </c>
      <c r="V96" s="45">
        <v>1.34E-4</v>
      </c>
      <c r="W96" s="45">
        <v>1.34E-4</v>
      </c>
      <c r="X96" s="45">
        <v>1.34E-4</v>
      </c>
      <c r="Y96" s="45">
        <v>1.34E-4</v>
      </c>
      <c r="Z96" s="45">
        <v>1.34E-4</v>
      </c>
      <c r="AA96" s="45">
        <v>1.34E-4</v>
      </c>
      <c r="AB96" s="45">
        <v>1.34E-4</v>
      </c>
      <c r="AC96" s="45">
        <v>1.34E-4</v>
      </c>
      <c r="AD96" s="45">
        <v>1.34E-4</v>
      </c>
      <c r="AE96" s="45">
        <v>1.34E-4</v>
      </c>
      <c r="AF96" s="45">
        <v>1.34E-4</v>
      </c>
      <c r="AG96" s="45">
        <v>1.34E-4</v>
      </c>
      <c r="AH96" s="45">
        <v>1.34E-4</v>
      </c>
      <c r="AI96" s="45">
        <v>1.34E-4</v>
      </c>
      <c r="AJ96" s="45">
        <v>1.34E-4</v>
      </c>
      <c r="AK96" s="45">
        <v>1.34E-4</v>
      </c>
      <c r="AL96" s="45">
        <v>1.34E-4</v>
      </c>
      <c r="AM96" s="45">
        <v>1.34E-4</v>
      </c>
      <c r="AN96" s="45">
        <v>1.34E-4</v>
      </c>
      <c r="AO96" s="45">
        <v>1.34E-4</v>
      </c>
      <c r="AP96" s="45">
        <v>4.0499999999999998E-4</v>
      </c>
      <c r="AQ96" s="45">
        <v>4.0499999999999998E-4</v>
      </c>
      <c r="AR96" s="45">
        <v>4.0499999999999998E-4</v>
      </c>
      <c r="AS96" s="45">
        <v>4.0499999999999998E-4</v>
      </c>
      <c r="AT96" s="45">
        <v>4.0499999999999998E-4</v>
      </c>
      <c r="AU96" s="45">
        <v>4.4799999999999999E-4</v>
      </c>
      <c r="AV96" s="45">
        <v>4.4799999999999999E-4</v>
      </c>
      <c r="AW96" s="45">
        <v>4.4799999999999999E-4</v>
      </c>
      <c r="AX96" s="45">
        <v>4.4799999999999999E-4</v>
      </c>
      <c r="AY96" s="45">
        <v>4.4799999999999999E-4</v>
      </c>
      <c r="AZ96" s="45">
        <v>4.4499999999999997E-4</v>
      </c>
      <c r="BA96" s="45">
        <v>4.4499999999999997E-4</v>
      </c>
      <c r="BB96" s="45">
        <v>4.4499999999999997E-4</v>
      </c>
      <c r="BC96" s="45">
        <v>4.4499999999999997E-4</v>
      </c>
      <c r="BD96" s="45">
        <v>4.4499999999999997E-4</v>
      </c>
      <c r="BE96" s="45">
        <v>4.0700000000000003E-4</v>
      </c>
      <c r="BF96" s="45">
        <v>4.0700000000000003E-4</v>
      </c>
      <c r="BG96" s="45">
        <v>4.0700000000000003E-4</v>
      </c>
      <c r="BH96" s="45">
        <v>4.0700000000000003E-4</v>
      </c>
      <c r="BI96" s="45">
        <v>4.0700000000000003E-4</v>
      </c>
      <c r="BJ96" s="45">
        <v>3.4699999999999998E-4</v>
      </c>
      <c r="BK96" s="45">
        <v>3.4699999999999998E-4</v>
      </c>
      <c r="BL96" s="45">
        <v>3.4699999999999998E-4</v>
      </c>
      <c r="BM96" s="45">
        <v>3.4699999999999998E-4</v>
      </c>
      <c r="BN96" s="45">
        <v>3.4699999999999998E-4</v>
      </c>
      <c r="BO96" s="45">
        <v>3.1100000000000002E-4</v>
      </c>
      <c r="BP96" s="45">
        <v>3.1100000000000002E-4</v>
      </c>
      <c r="BQ96" s="45">
        <v>3.1100000000000002E-4</v>
      </c>
      <c r="BR96" s="45">
        <v>3.1100000000000002E-4</v>
      </c>
      <c r="BS96" s="45">
        <v>3.1100000000000002E-4</v>
      </c>
      <c r="BT96" s="45">
        <v>2.7700000000000001E-4</v>
      </c>
      <c r="BU96" s="45">
        <v>2.7700000000000001E-4</v>
      </c>
      <c r="BV96" s="45">
        <v>2.7700000000000001E-4</v>
      </c>
      <c r="BW96" s="45">
        <v>2.7700000000000001E-4</v>
      </c>
      <c r="BX96" s="45">
        <v>2.7700000000000001E-4</v>
      </c>
      <c r="BY96" s="45">
        <v>2.1900000000000001E-4</v>
      </c>
      <c r="BZ96" s="45">
        <v>2.1900000000000001E-4</v>
      </c>
      <c r="CA96" s="45">
        <v>2.1900000000000001E-4</v>
      </c>
      <c r="CB96" s="45">
        <v>2.1900000000000001E-4</v>
      </c>
      <c r="CC96" s="45">
        <v>2.1900000000000001E-4</v>
      </c>
      <c r="CD96" s="45">
        <v>2.1900000000000001E-4</v>
      </c>
      <c r="CE96" s="45">
        <v>2.1900000000000001E-4</v>
      </c>
      <c r="CF96" s="45">
        <v>2.1900000000000001E-4</v>
      </c>
      <c r="CG96" s="45">
        <v>2.1900000000000001E-4</v>
      </c>
      <c r="CH96" s="45">
        <v>2.1900000000000001E-4</v>
      </c>
      <c r="CI96" s="45">
        <v>2.1900000000000001E-4</v>
      </c>
      <c r="CJ96" s="45">
        <v>2.1900000000000001E-4</v>
      </c>
      <c r="CK96" s="45">
        <v>2.1900000000000001E-4</v>
      </c>
      <c r="CL96" s="45">
        <v>2.1900000000000001E-4</v>
      </c>
      <c r="CM96" s="45">
        <v>2.1900000000000001E-4</v>
      </c>
      <c r="CN96" s="45">
        <v>2.1900000000000001E-4</v>
      </c>
      <c r="CO96" s="45">
        <v>2.1900000000000001E-4</v>
      </c>
      <c r="CP96" s="45">
        <v>2.1900000000000001E-4</v>
      </c>
      <c r="CQ96" s="45">
        <v>2.1900000000000001E-4</v>
      </c>
      <c r="CR96" s="45">
        <v>2.1900000000000001E-4</v>
      </c>
      <c r="CS96" s="45">
        <v>2.1900000000000001E-4</v>
      </c>
      <c r="CT96" s="45">
        <v>2.1900000000000001E-4</v>
      </c>
      <c r="CU96" s="45">
        <v>2.1900000000000001E-4</v>
      </c>
      <c r="CV96" s="45">
        <v>2.1900000000000001E-4</v>
      </c>
      <c r="CW96" s="45">
        <v>2.1900000000000001E-4</v>
      </c>
      <c r="CX96" s="45">
        <v>2.1900000000000001E-4</v>
      </c>
    </row>
    <row r="97" spans="1:102" ht="14.25" customHeight="1" x14ac:dyDescent="0.3">
      <c r="A97" s="45" t="s">
        <v>312</v>
      </c>
      <c r="B97" s="45">
        <v>0</v>
      </c>
      <c r="C97" s="45">
        <v>0</v>
      </c>
      <c r="D97" s="45">
        <v>0</v>
      </c>
      <c r="E97" s="45">
        <v>0</v>
      </c>
      <c r="F97" s="45">
        <v>0</v>
      </c>
      <c r="G97" s="45">
        <v>0</v>
      </c>
      <c r="H97" s="45">
        <v>0</v>
      </c>
      <c r="I97" s="45">
        <v>0</v>
      </c>
      <c r="J97" s="45">
        <v>0</v>
      </c>
      <c r="K97" s="45">
        <v>0</v>
      </c>
      <c r="L97" s="45">
        <v>0</v>
      </c>
      <c r="M97" s="45">
        <v>0</v>
      </c>
      <c r="N97" s="45">
        <v>0</v>
      </c>
      <c r="O97" s="45">
        <v>0</v>
      </c>
      <c r="P97" s="45">
        <v>0</v>
      </c>
      <c r="Q97" s="45">
        <v>2.0000000000000002E-5</v>
      </c>
      <c r="R97" s="45">
        <v>2.0000000000000002E-5</v>
      </c>
      <c r="S97" s="45">
        <v>2.0000000000000002E-5</v>
      </c>
      <c r="T97" s="45">
        <v>2.0000000000000002E-5</v>
      </c>
      <c r="U97" s="45">
        <v>2.0000000000000002E-5</v>
      </c>
      <c r="V97" s="45">
        <v>2.0000000000000002E-5</v>
      </c>
      <c r="W97" s="45">
        <v>2.0000000000000002E-5</v>
      </c>
      <c r="X97" s="45">
        <v>2.0000000000000002E-5</v>
      </c>
      <c r="Y97" s="45">
        <v>2.0000000000000002E-5</v>
      </c>
      <c r="Z97" s="45">
        <v>2.0000000000000002E-5</v>
      </c>
      <c r="AA97" s="45">
        <v>2.0000000000000002E-5</v>
      </c>
      <c r="AB97" s="45">
        <v>2.0000000000000002E-5</v>
      </c>
      <c r="AC97" s="45">
        <v>2.0000000000000002E-5</v>
      </c>
      <c r="AD97" s="45">
        <v>2.0000000000000002E-5</v>
      </c>
      <c r="AE97" s="45">
        <v>2.0000000000000002E-5</v>
      </c>
      <c r="AF97" s="45">
        <v>2.0000000000000002E-5</v>
      </c>
      <c r="AG97" s="45">
        <v>2.0000000000000002E-5</v>
      </c>
      <c r="AH97" s="45">
        <v>2.0000000000000002E-5</v>
      </c>
      <c r="AI97" s="45">
        <v>2.0000000000000002E-5</v>
      </c>
      <c r="AJ97" s="45">
        <v>2.0000000000000002E-5</v>
      </c>
      <c r="AK97" s="45">
        <v>2.0000000000000002E-5</v>
      </c>
      <c r="AL97" s="45">
        <v>2.0000000000000002E-5</v>
      </c>
      <c r="AM97" s="45">
        <v>2.0000000000000002E-5</v>
      </c>
      <c r="AN97" s="45">
        <v>2.0000000000000002E-5</v>
      </c>
      <c r="AO97" s="45">
        <v>2.0000000000000002E-5</v>
      </c>
      <c r="AP97" s="45">
        <v>7.6000000000000004E-5</v>
      </c>
      <c r="AQ97" s="45">
        <v>7.6000000000000004E-5</v>
      </c>
      <c r="AR97" s="45">
        <v>7.6000000000000004E-5</v>
      </c>
      <c r="AS97" s="45">
        <v>7.6000000000000004E-5</v>
      </c>
      <c r="AT97" s="45">
        <v>7.6000000000000004E-5</v>
      </c>
      <c r="AU97" s="45">
        <v>1.05E-4</v>
      </c>
      <c r="AV97" s="45">
        <v>1.05E-4</v>
      </c>
      <c r="AW97" s="45">
        <v>1.05E-4</v>
      </c>
      <c r="AX97" s="45">
        <v>1.05E-4</v>
      </c>
      <c r="AY97" s="45">
        <v>1.05E-4</v>
      </c>
      <c r="AZ97" s="45">
        <v>1.2799999999999999E-4</v>
      </c>
      <c r="BA97" s="45">
        <v>1.2799999999999999E-4</v>
      </c>
      <c r="BB97" s="45">
        <v>1.2799999999999999E-4</v>
      </c>
      <c r="BC97" s="45">
        <v>1.2799999999999999E-4</v>
      </c>
      <c r="BD97" s="45">
        <v>1.2799999999999999E-4</v>
      </c>
      <c r="BE97" s="45">
        <v>1.4100000000000001E-4</v>
      </c>
      <c r="BF97" s="45">
        <v>1.4100000000000001E-4</v>
      </c>
      <c r="BG97" s="45">
        <v>1.4100000000000001E-4</v>
      </c>
      <c r="BH97" s="45">
        <v>1.4100000000000001E-4</v>
      </c>
      <c r="BI97" s="45">
        <v>1.4100000000000001E-4</v>
      </c>
      <c r="BJ97" s="45">
        <v>1.3999999999999999E-4</v>
      </c>
      <c r="BK97" s="45">
        <v>1.3999999999999999E-4</v>
      </c>
      <c r="BL97" s="45">
        <v>1.3999999999999999E-4</v>
      </c>
      <c r="BM97" s="45">
        <v>1.3999999999999999E-4</v>
      </c>
      <c r="BN97" s="45">
        <v>1.3999999999999999E-4</v>
      </c>
      <c r="BO97" s="45">
        <v>1.37E-4</v>
      </c>
      <c r="BP97" s="45">
        <v>1.37E-4</v>
      </c>
      <c r="BQ97" s="45">
        <v>1.37E-4</v>
      </c>
      <c r="BR97" s="45">
        <v>1.37E-4</v>
      </c>
      <c r="BS97" s="45">
        <v>1.37E-4</v>
      </c>
      <c r="BT97" s="45">
        <v>1.44E-4</v>
      </c>
      <c r="BU97" s="45">
        <v>1.44E-4</v>
      </c>
      <c r="BV97" s="45">
        <v>1.44E-4</v>
      </c>
      <c r="BW97" s="45">
        <v>1.44E-4</v>
      </c>
      <c r="BX97" s="45">
        <v>1.44E-4</v>
      </c>
      <c r="BY97" s="45">
        <v>1.6699999999999999E-4</v>
      </c>
      <c r="BZ97" s="45">
        <v>1.6699999999999999E-4</v>
      </c>
      <c r="CA97" s="45">
        <v>1.6699999999999999E-4</v>
      </c>
      <c r="CB97" s="45">
        <v>1.6699999999999999E-4</v>
      </c>
      <c r="CC97" s="45">
        <v>1.6699999999999999E-4</v>
      </c>
      <c r="CD97" s="45">
        <v>1.6699999999999999E-4</v>
      </c>
      <c r="CE97" s="45">
        <v>1.6699999999999999E-4</v>
      </c>
      <c r="CF97" s="45">
        <v>1.6699999999999999E-4</v>
      </c>
      <c r="CG97" s="45">
        <v>1.6699999999999999E-4</v>
      </c>
      <c r="CH97" s="45">
        <v>1.6699999999999999E-4</v>
      </c>
      <c r="CI97" s="45">
        <v>1.6699999999999999E-4</v>
      </c>
      <c r="CJ97" s="45">
        <v>1.6699999999999999E-4</v>
      </c>
      <c r="CK97" s="45">
        <v>1.6699999999999999E-4</v>
      </c>
      <c r="CL97" s="45">
        <v>1.6699999999999999E-4</v>
      </c>
      <c r="CM97" s="45">
        <v>1.6699999999999999E-4</v>
      </c>
      <c r="CN97" s="45">
        <v>1.6699999999999999E-4</v>
      </c>
      <c r="CO97" s="45">
        <v>1.6699999999999999E-4</v>
      </c>
      <c r="CP97" s="45">
        <v>1.6699999999999999E-4</v>
      </c>
      <c r="CQ97" s="45">
        <v>1.6699999999999999E-4</v>
      </c>
      <c r="CR97" s="45">
        <v>1.6699999999999999E-4</v>
      </c>
      <c r="CS97" s="45">
        <v>1.6699999999999999E-4</v>
      </c>
      <c r="CT97" s="45">
        <v>1.6699999999999999E-4</v>
      </c>
      <c r="CU97" s="45">
        <v>1.6699999999999999E-4</v>
      </c>
      <c r="CV97" s="45">
        <v>1.6699999999999999E-4</v>
      </c>
      <c r="CW97" s="45">
        <v>1.6699999999999999E-4</v>
      </c>
      <c r="CX97" s="45">
        <v>1.6699999999999999E-4</v>
      </c>
    </row>
    <row r="98" spans="1:102" ht="14.25" customHeight="1" x14ac:dyDescent="0.3">
      <c r="A98" s="45" t="s">
        <v>314</v>
      </c>
      <c r="B98" s="45">
        <v>0</v>
      </c>
      <c r="C98" s="45">
        <v>0</v>
      </c>
      <c r="D98" s="45">
        <v>0</v>
      </c>
      <c r="E98" s="45">
        <v>0</v>
      </c>
      <c r="F98" s="45">
        <v>0</v>
      </c>
      <c r="G98" s="45">
        <v>0</v>
      </c>
      <c r="H98" s="45">
        <v>0</v>
      </c>
      <c r="I98" s="45">
        <v>0</v>
      </c>
      <c r="J98" s="45">
        <v>0</v>
      </c>
      <c r="K98" s="45">
        <v>0</v>
      </c>
      <c r="L98" s="45">
        <v>0</v>
      </c>
      <c r="M98" s="45">
        <v>0</v>
      </c>
      <c r="N98" s="45">
        <v>0</v>
      </c>
      <c r="O98" s="45">
        <v>0</v>
      </c>
      <c r="P98" s="45">
        <v>0</v>
      </c>
      <c r="Q98" s="45">
        <v>1.4100000000000001E-4</v>
      </c>
      <c r="R98" s="45">
        <v>1.4100000000000001E-4</v>
      </c>
      <c r="S98" s="45">
        <v>1.4100000000000001E-4</v>
      </c>
      <c r="T98" s="45">
        <v>1.4100000000000001E-4</v>
      </c>
      <c r="U98" s="45">
        <v>1.4100000000000001E-4</v>
      </c>
      <c r="V98" s="45">
        <v>1.4100000000000001E-4</v>
      </c>
      <c r="W98" s="45">
        <v>1.4100000000000001E-4</v>
      </c>
      <c r="X98" s="45">
        <v>1.4100000000000001E-4</v>
      </c>
      <c r="Y98" s="45">
        <v>1.4100000000000001E-4</v>
      </c>
      <c r="Z98" s="45">
        <v>1.4100000000000001E-4</v>
      </c>
      <c r="AA98" s="45">
        <v>1.4100000000000001E-4</v>
      </c>
      <c r="AB98" s="45">
        <v>1.4100000000000001E-4</v>
      </c>
      <c r="AC98" s="45">
        <v>1.4100000000000001E-4</v>
      </c>
      <c r="AD98" s="45">
        <v>1.4100000000000001E-4</v>
      </c>
      <c r="AE98" s="45">
        <v>1.4100000000000001E-4</v>
      </c>
      <c r="AF98" s="45">
        <v>1.4100000000000001E-4</v>
      </c>
      <c r="AG98" s="45">
        <v>1.4100000000000001E-4</v>
      </c>
      <c r="AH98" s="45">
        <v>1.4100000000000001E-4</v>
      </c>
      <c r="AI98" s="45">
        <v>1.4100000000000001E-4</v>
      </c>
      <c r="AJ98" s="45">
        <v>1.4100000000000001E-4</v>
      </c>
      <c r="AK98" s="45">
        <v>1.4100000000000001E-4</v>
      </c>
      <c r="AL98" s="45">
        <v>1.4100000000000001E-4</v>
      </c>
      <c r="AM98" s="45">
        <v>1.4100000000000001E-4</v>
      </c>
      <c r="AN98" s="45">
        <v>1.4100000000000001E-4</v>
      </c>
      <c r="AO98" s="45">
        <v>1.4100000000000001E-4</v>
      </c>
      <c r="AP98" s="45">
        <v>6.7000000000000002E-4</v>
      </c>
      <c r="AQ98" s="45">
        <v>6.7000000000000002E-4</v>
      </c>
      <c r="AR98" s="45">
        <v>6.7000000000000002E-4</v>
      </c>
      <c r="AS98" s="45">
        <v>6.7000000000000002E-4</v>
      </c>
      <c r="AT98" s="45">
        <v>6.7000000000000002E-4</v>
      </c>
      <c r="AU98" s="45">
        <v>9.2599999999999996E-4</v>
      </c>
      <c r="AV98" s="45">
        <v>9.2599999999999996E-4</v>
      </c>
      <c r="AW98" s="45">
        <v>9.2599999999999996E-4</v>
      </c>
      <c r="AX98" s="45">
        <v>9.2599999999999996E-4</v>
      </c>
      <c r="AY98" s="45">
        <v>9.2599999999999996E-4</v>
      </c>
      <c r="AZ98" s="45">
        <v>9.0600000000000001E-4</v>
      </c>
      <c r="BA98" s="45">
        <v>9.0600000000000001E-4</v>
      </c>
      <c r="BB98" s="45">
        <v>9.0600000000000001E-4</v>
      </c>
      <c r="BC98" s="45">
        <v>9.0600000000000001E-4</v>
      </c>
      <c r="BD98" s="45">
        <v>9.0600000000000001E-4</v>
      </c>
      <c r="BE98" s="45">
        <v>1.0640000000000001E-3</v>
      </c>
      <c r="BF98" s="45">
        <v>1.0640000000000001E-3</v>
      </c>
      <c r="BG98" s="45">
        <v>1.0640000000000001E-3</v>
      </c>
      <c r="BH98" s="45">
        <v>1.0640000000000001E-3</v>
      </c>
      <c r="BI98" s="45">
        <v>1.0640000000000001E-3</v>
      </c>
      <c r="BJ98" s="45">
        <v>1.3500000000000001E-3</v>
      </c>
      <c r="BK98" s="45">
        <v>1.3500000000000001E-3</v>
      </c>
      <c r="BL98" s="45">
        <v>1.3500000000000001E-3</v>
      </c>
      <c r="BM98" s="45">
        <v>1.3500000000000001E-3</v>
      </c>
      <c r="BN98" s="45">
        <v>1.3500000000000001E-3</v>
      </c>
      <c r="BO98" s="45">
        <v>1.0690000000000001E-3</v>
      </c>
      <c r="BP98" s="45">
        <v>1.0690000000000001E-3</v>
      </c>
      <c r="BQ98" s="45">
        <v>1.0690000000000001E-3</v>
      </c>
      <c r="BR98" s="45">
        <v>1.0690000000000001E-3</v>
      </c>
      <c r="BS98" s="45">
        <v>1.0690000000000001E-3</v>
      </c>
      <c r="BT98" s="45">
        <v>9.7499999999999996E-4</v>
      </c>
      <c r="BU98" s="45">
        <v>9.7499999999999996E-4</v>
      </c>
      <c r="BV98" s="45">
        <v>9.7499999999999996E-4</v>
      </c>
      <c r="BW98" s="45">
        <v>9.7499999999999996E-4</v>
      </c>
      <c r="BX98" s="45">
        <v>9.7499999999999996E-4</v>
      </c>
      <c r="BY98" s="45">
        <v>2.1280000000000001E-3</v>
      </c>
      <c r="BZ98" s="45">
        <v>2.1280000000000001E-3</v>
      </c>
      <c r="CA98" s="45">
        <v>2.1280000000000001E-3</v>
      </c>
      <c r="CB98" s="45">
        <v>2.1280000000000001E-3</v>
      </c>
      <c r="CC98" s="45">
        <v>2.1280000000000001E-3</v>
      </c>
      <c r="CD98" s="45">
        <v>2.1280000000000001E-3</v>
      </c>
      <c r="CE98" s="45">
        <v>2.1280000000000001E-3</v>
      </c>
      <c r="CF98" s="45">
        <v>2.1280000000000001E-3</v>
      </c>
      <c r="CG98" s="45">
        <v>2.1280000000000001E-3</v>
      </c>
      <c r="CH98" s="45">
        <v>2.1280000000000001E-3</v>
      </c>
      <c r="CI98" s="45">
        <v>2.1280000000000001E-3</v>
      </c>
      <c r="CJ98" s="45">
        <v>2.1280000000000001E-3</v>
      </c>
      <c r="CK98" s="45">
        <v>2.1280000000000001E-3</v>
      </c>
      <c r="CL98" s="45">
        <v>2.1280000000000001E-3</v>
      </c>
      <c r="CM98" s="45">
        <v>2.1280000000000001E-3</v>
      </c>
      <c r="CN98" s="45">
        <v>2.1280000000000001E-3</v>
      </c>
      <c r="CO98" s="45">
        <v>2.1280000000000001E-3</v>
      </c>
      <c r="CP98" s="45">
        <v>2.1280000000000001E-3</v>
      </c>
      <c r="CQ98" s="45">
        <v>2.1280000000000001E-3</v>
      </c>
      <c r="CR98" s="45">
        <v>2.1280000000000001E-3</v>
      </c>
      <c r="CS98" s="45">
        <v>2.1280000000000001E-3</v>
      </c>
      <c r="CT98" s="45">
        <v>2.1280000000000001E-3</v>
      </c>
      <c r="CU98" s="45">
        <v>2.1280000000000001E-3</v>
      </c>
      <c r="CV98" s="45">
        <v>2.1280000000000001E-3</v>
      </c>
      <c r="CW98" s="45">
        <v>2.1280000000000001E-3</v>
      </c>
      <c r="CX98" s="45">
        <v>2.1280000000000001E-3</v>
      </c>
    </row>
    <row r="99" spans="1:102" ht="14.25" customHeight="1" x14ac:dyDescent="0.3">
      <c r="A99" s="45" t="s">
        <v>316</v>
      </c>
      <c r="B99" s="45">
        <v>0</v>
      </c>
      <c r="C99" s="45">
        <v>0</v>
      </c>
      <c r="D99" s="45">
        <v>0</v>
      </c>
      <c r="E99" s="45">
        <v>0</v>
      </c>
      <c r="F99" s="45">
        <v>0</v>
      </c>
      <c r="G99" s="45">
        <v>0</v>
      </c>
      <c r="H99" s="45">
        <v>0</v>
      </c>
      <c r="I99" s="45">
        <v>0</v>
      </c>
      <c r="J99" s="45">
        <v>0</v>
      </c>
      <c r="K99" s="45">
        <v>0</v>
      </c>
      <c r="L99" s="45">
        <v>0</v>
      </c>
      <c r="M99" s="45">
        <v>0</v>
      </c>
      <c r="N99" s="45">
        <v>0</v>
      </c>
      <c r="O99" s="45">
        <v>0</v>
      </c>
      <c r="P99" s="45">
        <v>0</v>
      </c>
      <c r="Q99" s="45">
        <v>8.1000000000000004E-5</v>
      </c>
      <c r="R99" s="45">
        <v>8.1000000000000004E-5</v>
      </c>
      <c r="S99" s="45">
        <v>8.1000000000000004E-5</v>
      </c>
      <c r="T99" s="45">
        <v>8.1000000000000004E-5</v>
      </c>
      <c r="U99" s="45">
        <v>8.1000000000000004E-5</v>
      </c>
      <c r="V99" s="45">
        <v>8.1000000000000004E-5</v>
      </c>
      <c r="W99" s="45">
        <v>8.1000000000000004E-5</v>
      </c>
      <c r="X99" s="45">
        <v>8.1000000000000004E-5</v>
      </c>
      <c r="Y99" s="45">
        <v>8.1000000000000004E-5</v>
      </c>
      <c r="Z99" s="45">
        <v>8.1000000000000004E-5</v>
      </c>
      <c r="AA99" s="45">
        <v>8.1000000000000004E-5</v>
      </c>
      <c r="AB99" s="45">
        <v>8.1000000000000004E-5</v>
      </c>
      <c r="AC99" s="45">
        <v>8.1000000000000004E-5</v>
      </c>
      <c r="AD99" s="45">
        <v>8.1000000000000004E-5</v>
      </c>
      <c r="AE99" s="45">
        <v>8.1000000000000004E-5</v>
      </c>
      <c r="AF99" s="45">
        <v>8.1000000000000004E-5</v>
      </c>
      <c r="AG99" s="45">
        <v>8.1000000000000004E-5</v>
      </c>
      <c r="AH99" s="45">
        <v>8.1000000000000004E-5</v>
      </c>
      <c r="AI99" s="45">
        <v>8.1000000000000004E-5</v>
      </c>
      <c r="AJ99" s="45">
        <v>8.1000000000000004E-5</v>
      </c>
      <c r="AK99" s="45">
        <v>8.1000000000000004E-5</v>
      </c>
      <c r="AL99" s="45">
        <v>8.1000000000000004E-5</v>
      </c>
      <c r="AM99" s="45">
        <v>8.1000000000000004E-5</v>
      </c>
      <c r="AN99" s="45">
        <v>8.1000000000000004E-5</v>
      </c>
      <c r="AO99" s="45">
        <v>8.1000000000000004E-5</v>
      </c>
      <c r="AP99" s="45">
        <v>4.2299999999999998E-4</v>
      </c>
      <c r="AQ99" s="45">
        <v>4.2299999999999998E-4</v>
      </c>
      <c r="AR99" s="45">
        <v>4.2299999999999998E-4</v>
      </c>
      <c r="AS99" s="45">
        <v>4.2299999999999998E-4</v>
      </c>
      <c r="AT99" s="45">
        <v>4.2299999999999998E-4</v>
      </c>
      <c r="AU99" s="45">
        <v>5.53E-4</v>
      </c>
      <c r="AV99" s="45">
        <v>5.53E-4</v>
      </c>
      <c r="AW99" s="45">
        <v>5.53E-4</v>
      </c>
      <c r="AX99" s="45">
        <v>5.53E-4</v>
      </c>
      <c r="AY99" s="45">
        <v>5.53E-4</v>
      </c>
      <c r="AZ99" s="45">
        <v>7.4700000000000005E-4</v>
      </c>
      <c r="BA99" s="45">
        <v>7.4700000000000005E-4</v>
      </c>
      <c r="BB99" s="45">
        <v>7.4700000000000005E-4</v>
      </c>
      <c r="BC99" s="45">
        <v>7.4700000000000005E-4</v>
      </c>
      <c r="BD99" s="45">
        <v>7.4700000000000005E-4</v>
      </c>
      <c r="BE99" s="45">
        <v>9.1100000000000003E-4</v>
      </c>
      <c r="BF99" s="45">
        <v>9.1100000000000003E-4</v>
      </c>
      <c r="BG99" s="45">
        <v>9.1100000000000003E-4</v>
      </c>
      <c r="BH99" s="45">
        <v>9.1100000000000003E-4</v>
      </c>
      <c r="BI99" s="45">
        <v>9.1100000000000003E-4</v>
      </c>
      <c r="BJ99" s="45">
        <v>1.075E-3</v>
      </c>
      <c r="BK99" s="45">
        <v>1.075E-3</v>
      </c>
      <c r="BL99" s="45">
        <v>1.075E-3</v>
      </c>
      <c r="BM99" s="45">
        <v>1.075E-3</v>
      </c>
      <c r="BN99" s="45">
        <v>1.075E-3</v>
      </c>
      <c r="BO99" s="45">
        <v>1.235E-3</v>
      </c>
      <c r="BP99" s="45">
        <v>1.235E-3</v>
      </c>
      <c r="BQ99" s="45">
        <v>1.235E-3</v>
      </c>
      <c r="BR99" s="45">
        <v>1.235E-3</v>
      </c>
      <c r="BS99" s="45">
        <v>1.235E-3</v>
      </c>
      <c r="BT99" s="45">
        <v>1.3780000000000001E-3</v>
      </c>
      <c r="BU99" s="45">
        <v>1.3780000000000001E-3</v>
      </c>
      <c r="BV99" s="45">
        <v>1.3780000000000001E-3</v>
      </c>
      <c r="BW99" s="45">
        <v>1.3780000000000001E-3</v>
      </c>
      <c r="BX99" s="45">
        <v>1.3780000000000001E-3</v>
      </c>
      <c r="BY99" s="45">
        <v>1.557E-3</v>
      </c>
      <c r="BZ99" s="45">
        <v>1.557E-3</v>
      </c>
      <c r="CA99" s="45">
        <v>1.557E-3</v>
      </c>
      <c r="CB99" s="45">
        <v>1.557E-3</v>
      </c>
      <c r="CC99" s="45">
        <v>1.557E-3</v>
      </c>
      <c r="CD99" s="45">
        <v>1.557E-3</v>
      </c>
      <c r="CE99" s="45">
        <v>1.557E-3</v>
      </c>
      <c r="CF99" s="45">
        <v>1.557E-3</v>
      </c>
      <c r="CG99" s="45">
        <v>1.557E-3</v>
      </c>
      <c r="CH99" s="45">
        <v>1.557E-3</v>
      </c>
      <c r="CI99" s="45">
        <v>1.557E-3</v>
      </c>
      <c r="CJ99" s="45">
        <v>1.557E-3</v>
      </c>
      <c r="CK99" s="45">
        <v>1.557E-3</v>
      </c>
      <c r="CL99" s="45">
        <v>1.557E-3</v>
      </c>
      <c r="CM99" s="45">
        <v>1.557E-3</v>
      </c>
      <c r="CN99" s="45">
        <v>1.557E-3</v>
      </c>
      <c r="CO99" s="45">
        <v>1.557E-3</v>
      </c>
      <c r="CP99" s="45">
        <v>1.557E-3</v>
      </c>
      <c r="CQ99" s="45">
        <v>1.557E-3</v>
      </c>
      <c r="CR99" s="45">
        <v>1.557E-3</v>
      </c>
      <c r="CS99" s="45">
        <v>1.557E-3</v>
      </c>
      <c r="CT99" s="45">
        <v>1.557E-3</v>
      </c>
      <c r="CU99" s="45">
        <v>1.557E-3</v>
      </c>
      <c r="CV99" s="45">
        <v>1.557E-3</v>
      </c>
      <c r="CW99" s="45">
        <v>1.557E-3</v>
      </c>
      <c r="CX99" s="45">
        <v>1.557E-3</v>
      </c>
    </row>
    <row r="100" spans="1:102" ht="14.25" customHeight="1" x14ac:dyDescent="0.3">
      <c r="A100" s="45" t="s">
        <v>318</v>
      </c>
      <c r="B100" s="45">
        <v>0</v>
      </c>
      <c r="C100" s="45">
        <v>0</v>
      </c>
      <c r="D100" s="45">
        <v>0</v>
      </c>
      <c r="E100" s="45">
        <v>0</v>
      </c>
      <c r="F100" s="45">
        <v>0</v>
      </c>
      <c r="G100" s="45">
        <v>0</v>
      </c>
      <c r="H100" s="45">
        <v>0</v>
      </c>
      <c r="I100" s="45">
        <v>0</v>
      </c>
      <c r="J100" s="45">
        <v>0</v>
      </c>
      <c r="K100" s="45">
        <v>0</v>
      </c>
      <c r="L100" s="45">
        <v>0</v>
      </c>
      <c r="M100" s="45">
        <v>0</v>
      </c>
      <c r="N100" s="45">
        <v>0</v>
      </c>
      <c r="O100" s="45">
        <v>0</v>
      </c>
      <c r="P100" s="45">
        <v>0</v>
      </c>
      <c r="Q100" s="45">
        <v>7.9999999999999996E-6</v>
      </c>
      <c r="R100" s="45">
        <v>7.9999999999999996E-6</v>
      </c>
      <c r="S100" s="45">
        <v>7.9999999999999996E-6</v>
      </c>
      <c r="T100" s="45">
        <v>7.9999999999999996E-6</v>
      </c>
      <c r="U100" s="45">
        <v>7.9999999999999996E-6</v>
      </c>
      <c r="V100" s="45">
        <v>7.9999999999999996E-6</v>
      </c>
      <c r="W100" s="45">
        <v>7.9999999999999996E-6</v>
      </c>
      <c r="X100" s="45">
        <v>7.9999999999999996E-6</v>
      </c>
      <c r="Y100" s="45">
        <v>7.9999999999999996E-6</v>
      </c>
      <c r="Z100" s="45">
        <v>7.9999999999999996E-6</v>
      </c>
      <c r="AA100" s="45">
        <v>7.9999999999999996E-6</v>
      </c>
      <c r="AB100" s="45">
        <v>7.9999999999999996E-6</v>
      </c>
      <c r="AC100" s="45">
        <v>7.9999999999999996E-6</v>
      </c>
      <c r="AD100" s="45">
        <v>7.9999999999999996E-6</v>
      </c>
      <c r="AE100" s="45">
        <v>7.9999999999999996E-6</v>
      </c>
      <c r="AF100" s="45">
        <v>7.9999999999999996E-6</v>
      </c>
      <c r="AG100" s="45">
        <v>7.9999999999999996E-6</v>
      </c>
      <c r="AH100" s="45">
        <v>7.9999999999999996E-6</v>
      </c>
      <c r="AI100" s="45">
        <v>7.9999999999999996E-6</v>
      </c>
      <c r="AJ100" s="45">
        <v>7.9999999999999996E-6</v>
      </c>
      <c r="AK100" s="45">
        <v>7.9999999999999996E-6</v>
      </c>
      <c r="AL100" s="45">
        <v>7.9999999999999996E-6</v>
      </c>
      <c r="AM100" s="45">
        <v>7.9999999999999996E-6</v>
      </c>
      <c r="AN100" s="45">
        <v>7.9999999999999996E-6</v>
      </c>
      <c r="AO100" s="45">
        <v>7.9999999999999996E-6</v>
      </c>
      <c r="AP100" s="45">
        <v>1.15E-4</v>
      </c>
      <c r="AQ100" s="45">
        <v>1.15E-4</v>
      </c>
      <c r="AR100" s="45">
        <v>1.15E-4</v>
      </c>
      <c r="AS100" s="45">
        <v>1.15E-4</v>
      </c>
      <c r="AT100" s="45">
        <v>1.15E-4</v>
      </c>
      <c r="AU100" s="45">
        <v>2.4000000000000001E-4</v>
      </c>
      <c r="AV100" s="45">
        <v>2.4000000000000001E-4</v>
      </c>
      <c r="AW100" s="45">
        <v>2.4000000000000001E-4</v>
      </c>
      <c r="AX100" s="45">
        <v>2.4000000000000001E-4</v>
      </c>
      <c r="AY100" s="45">
        <v>2.4000000000000001E-4</v>
      </c>
      <c r="AZ100" s="45">
        <v>3.2299999999999999E-4</v>
      </c>
      <c r="BA100" s="45">
        <v>3.2299999999999999E-4</v>
      </c>
      <c r="BB100" s="45">
        <v>3.2299999999999999E-4</v>
      </c>
      <c r="BC100" s="45">
        <v>3.2299999999999999E-4</v>
      </c>
      <c r="BD100" s="45">
        <v>3.2299999999999999E-4</v>
      </c>
      <c r="BE100" s="45">
        <v>3.2499999999999999E-4</v>
      </c>
      <c r="BF100" s="45">
        <v>3.2499999999999999E-4</v>
      </c>
      <c r="BG100" s="45">
        <v>3.2499999999999999E-4</v>
      </c>
      <c r="BH100" s="45">
        <v>3.2499999999999999E-4</v>
      </c>
      <c r="BI100" s="45">
        <v>3.2499999999999999E-4</v>
      </c>
      <c r="BJ100" s="45">
        <v>3.1500000000000001E-4</v>
      </c>
      <c r="BK100" s="45">
        <v>3.1500000000000001E-4</v>
      </c>
      <c r="BL100" s="45">
        <v>3.1500000000000001E-4</v>
      </c>
      <c r="BM100" s="45">
        <v>3.1500000000000001E-4</v>
      </c>
      <c r="BN100" s="45">
        <v>3.1500000000000001E-4</v>
      </c>
      <c r="BO100" s="45">
        <v>3.6999999999999999E-4</v>
      </c>
      <c r="BP100" s="45">
        <v>3.6999999999999999E-4</v>
      </c>
      <c r="BQ100" s="45">
        <v>3.6999999999999999E-4</v>
      </c>
      <c r="BR100" s="45">
        <v>3.6999999999999999E-4</v>
      </c>
      <c r="BS100" s="45">
        <v>3.6999999999999999E-4</v>
      </c>
      <c r="BT100" s="45">
        <v>4.4200000000000001E-4</v>
      </c>
      <c r="BU100" s="45">
        <v>4.4200000000000001E-4</v>
      </c>
      <c r="BV100" s="45">
        <v>4.4200000000000001E-4</v>
      </c>
      <c r="BW100" s="45">
        <v>4.4200000000000001E-4</v>
      </c>
      <c r="BX100" s="45">
        <v>4.4200000000000001E-4</v>
      </c>
      <c r="BY100" s="45">
        <v>5.6099999999999998E-4</v>
      </c>
      <c r="BZ100" s="45">
        <v>5.6099999999999998E-4</v>
      </c>
      <c r="CA100" s="45">
        <v>5.6099999999999998E-4</v>
      </c>
      <c r="CB100" s="45">
        <v>5.6099999999999998E-4</v>
      </c>
      <c r="CC100" s="45">
        <v>5.6099999999999998E-4</v>
      </c>
      <c r="CD100" s="45">
        <v>5.6099999999999998E-4</v>
      </c>
      <c r="CE100" s="45">
        <v>5.6099999999999998E-4</v>
      </c>
      <c r="CF100" s="45">
        <v>5.6099999999999998E-4</v>
      </c>
      <c r="CG100" s="45">
        <v>5.6099999999999998E-4</v>
      </c>
      <c r="CH100" s="45">
        <v>5.6099999999999998E-4</v>
      </c>
      <c r="CI100" s="45">
        <v>5.6099999999999998E-4</v>
      </c>
      <c r="CJ100" s="45">
        <v>5.6099999999999998E-4</v>
      </c>
      <c r="CK100" s="45">
        <v>5.6099999999999998E-4</v>
      </c>
      <c r="CL100" s="45">
        <v>5.6099999999999998E-4</v>
      </c>
      <c r="CM100" s="45">
        <v>5.6099999999999998E-4</v>
      </c>
      <c r="CN100" s="45">
        <v>5.6099999999999998E-4</v>
      </c>
      <c r="CO100" s="45">
        <v>5.6099999999999998E-4</v>
      </c>
      <c r="CP100" s="45">
        <v>5.6099999999999998E-4</v>
      </c>
      <c r="CQ100" s="45">
        <v>5.6099999999999998E-4</v>
      </c>
      <c r="CR100" s="45">
        <v>5.6099999999999998E-4</v>
      </c>
      <c r="CS100" s="45">
        <v>5.6099999999999998E-4</v>
      </c>
      <c r="CT100" s="45">
        <v>5.6099999999999998E-4</v>
      </c>
      <c r="CU100" s="45">
        <v>5.6099999999999998E-4</v>
      </c>
      <c r="CV100" s="45">
        <v>5.6099999999999998E-4</v>
      </c>
      <c r="CW100" s="45">
        <v>5.6099999999999998E-4</v>
      </c>
      <c r="CX100" s="45">
        <v>5.6099999999999998E-4</v>
      </c>
    </row>
    <row r="101" spans="1:102" ht="14.25" customHeight="1" x14ac:dyDescent="0.3">
      <c r="A101" s="45" t="s">
        <v>320</v>
      </c>
      <c r="B101" s="45">
        <v>0</v>
      </c>
      <c r="C101" s="45">
        <v>0</v>
      </c>
      <c r="D101" s="45">
        <v>0</v>
      </c>
      <c r="E101" s="45">
        <v>0</v>
      </c>
      <c r="F101" s="45">
        <v>0</v>
      </c>
      <c r="G101" s="45">
        <v>0</v>
      </c>
      <c r="H101" s="45">
        <v>0</v>
      </c>
      <c r="I101" s="45">
        <v>0</v>
      </c>
      <c r="J101" s="45">
        <v>0</v>
      </c>
      <c r="K101" s="45">
        <v>0</v>
      </c>
      <c r="L101" s="45">
        <v>0</v>
      </c>
      <c r="M101" s="45">
        <v>0</v>
      </c>
      <c r="N101" s="45">
        <v>0</v>
      </c>
      <c r="O101" s="45">
        <v>0</v>
      </c>
      <c r="P101" s="45">
        <v>0</v>
      </c>
      <c r="Q101" s="45">
        <v>2.0900000000000001E-4</v>
      </c>
      <c r="R101" s="45">
        <v>2.0900000000000001E-4</v>
      </c>
      <c r="S101" s="45">
        <v>2.0900000000000001E-4</v>
      </c>
      <c r="T101" s="45">
        <v>2.0900000000000001E-4</v>
      </c>
      <c r="U101" s="45">
        <v>2.0900000000000001E-4</v>
      </c>
      <c r="V101" s="45">
        <v>2.0900000000000001E-4</v>
      </c>
      <c r="W101" s="45">
        <v>2.0900000000000001E-4</v>
      </c>
      <c r="X101" s="45">
        <v>2.0900000000000001E-4</v>
      </c>
      <c r="Y101" s="45">
        <v>2.0900000000000001E-4</v>
      </c>
      <c r="Z101" s="45">
        <v>2.0900000000000001E-4</v>
      </c>
      <c r="AA101" s="45">
        <v>2.0900000000000001E-4</v>
      </c>
      <c r="AB101" s="45">
        <v>2.0900000000000001E-4</v>
      </c>
      <c r="AC101" s="45">
        <v>2.0900000000000001E-4</v>
      </c>
      <c r="AD101" s="45">
        <v>2.0900000000000001E-4</v>
      </c>
      <c r="AE101" s="45">
        <v>2.0900000000000001E-4</v>
      </c>
      <c r="AF101" s="45">
        <v>2.0900000000000001E-4</v>
      </c>
      <c r="AG101" s="45">
        <v>2.0900000000000001E-4</v>
      </c>
      <c r="AH101" s="45">
        <v>2.0900000000000001E-4</v>
      </c>
      <c r="AI101" s="45">
        <v>2.0900000000000001E-4</v>
      </c>
      <c r="AJ101" s="45">
        <v>2.0900000000000001E-4</v>
      </c>
      <c r="AK101" s="45">
        <v>2.0900000000000001E-4</v>
      </c>
      <c r="AL101" s="45">
        <v>2.0900000000000001E-4</v>
      </c>
      <c r="AM101" s="45">
        <v>2.0900000000000001E-4</v>
      </c>
      <c r="AN101" s="45">
        <v>2.0900000000000001E-4</v>
      </c>
      <c r="AO101" s="45">
        <v>2.0900000000000001E-4</v>
      </c>
      <c r="AP101" s="45">
        <v>6.0599999999999998E-4</v>
      </c>
      <c r="AQ101" s="45">
        <v>6.0599999999999998E-4</v>
      </c>
      <c r="AR101" s="45">
        <v>6.0599999999999998E-4</v>
      </c>
      <c r="AS101" s="45">
        <v>6.0599999999999998E-4</v>
      </c>
      <c r="AT101" s="45">
        <v>6.0599999999999998E-4</v>
      </c>
      <c r="AU101" s="45">
        <v>6.6799999999999997E-4</v>
      </c>
      <c r="AV101" s="45">
        <v>6.6799999999999997E-4</v>
      </c>
      <c r="AW101" s="45">
        <v>6.6799999999999997E-4</v>
      </c>
      <c r="AX101" s="45">
        <v>6.6799999999999997E-4</v>
      </c>
      <c r="AY101" s="45">
        <v>6.6799999999999997E-4</v>
      </c>
      <c r="AZ101" s="45">
        <v>6.7599999999999995E-4</v>
      </c>
      <c r="BA101" s="45">
        <v>6.7599999999999995E-4</v>
      </c>
      <c r="BB101" s="45">
        <v>6.7599999999999995E-4</v>
      </c>
      <c r="BC101" s="45">
        <v>6.7599999999999995E-4</v>
      </c>
      <c r="BD101" s="45">
        <v>6.7599999999999995E-4</v>
      </c>
      <c r="BE101" s="45">
        <v>6.3400000000000001E-4</v>
      </c>
      <c r="BF101" s="45">
        <v>6.3400000000000001E-4</v>
      </c>
      <c r="BG101" s="45">
        <v>6.3400000000000001E-4</v>
      </c>
      <c r="BH101" s="45">
        <v>6.3400000000000001E-4</v>
      </c>
      <c r="BI101" s="45">
        <v>6.3400000000000001E-4</v>
      </c>
      <c r="BJ101" s="45">
        <v>5.4799999999999998E-4</v>
      </c>
      <c r="BK101" s="45">
        <v>5.4799999999999998E-4</v>
      </c>
      <c r="BL101" s="45">
        <v>5.4799999999999998E-4</v>
      </c>
      <c r="BM101" s="45">
        <v>5.4799999999999998E-4</v>
      </c>
      <c r="BN101" s="45">
        <v>5.4799999999999998E-4</v>
      </c>
      <c r="BO101" s="45">
        <v>4.6200000000000001E-4</v>
      </c>
      <c r="BP101" s="45">
        <v>4.6200000000000001E-4</v>
      </c>
      <c r="BQ101" s="45">
        <v>4.6200000000000001E-4</v>
      </c>
      <c r="BR101" s="45">
        <v>4.6200000000000001E-4</v>
      </c>
      <c r="BS101" s="45">
        <v>4.6200000000000001E-4</v>
      </c>
      <c r="BT101" s="45">
        <v>3.8299999999999999E-4</v>
      </c>
      <c r="BU101" s="45">
        <v>3.8299999999999999E-4</v>
      </c>
      <c r="BV101" s="45">
        <v>3.8299999999999999E-4</v>
      </c>
      <c r="BW101" s="45">
        <v>3.8299999999999999E-4</v>
      </c>
      <c r="BX101" s="45">
        <v>3.8299999999999999E-4</v>
      </c>
      <c r="BY101" s="45">
        <v>2.5099999999999998E-4</v>
      </c>
      <c r="BZ101" s="45">
        <v>2.5099999999999998E-4</v>
      </c>
      <c r="CA101" s="45">
        <v>2.5099999999999998E-4</v>
      </c>
      <c r="CB101" s="45">
        <v>2.5099999999999998E-4</v>
      </c>
      <c r="CC101" s="45">
        <v>2.5099999999999998E-4</v>
      </c>
      <c r="CD101" s="45">
        <v>2.5099999999999998E-4</v>
      </c>
      <c r="CE101" s="45">
        <v>2.5099999999999998E-4</v>
      </c>
      <c r="CF101" s="45">
        <v>2.5099999999999998E-4</v>
      </c>
      <c r="CG101" s="45">
        <v>2.5099999999999998E-4</v>
      </c>
      <c r="CH101" s="45">
        <v>2.5099999999999998E-4</v>
      </c>
      <c r="CI101" s="45">
        <v>2.5099999999999998E-4</v>
      </c>
      <c r="CJ101" s="45">
        <v>2.5099999999999998E-4</v>
      </c>
      <c r="CK101" s="45">
        <v>2.5099999999999998E-4</v>
      </c>
      <c r="CL101" s="45">
        <v>2.5099999999999998E-4</v>
      </c>
      <c r="CM101" s="45">
        <v>2.5099999999999998E-4</v>
      </c>
      <c r="CN101" s="45">
        <v>2.5099999999999998E-4</v>
      </c>
      <c r="CO101" s="45">
        <v>2.5099999999999998E-4</v>
      </c>
      <c r="CP101" s="45">
        <v>2.5099999999999998E-4</v>
      </c>
      <c r="CQ101" s="45">
        <v>2.5099999999999998E-4</v>
      </c>
      <c r="CR101" s="45">
        <v>2.5099999999999998E-4</v>
      </c>
      <c r="CS101" s="45">
        <v>2.5099999999999998E-4</v>
      </c>
      <c r="CT101" s="45">
        <v>2.5099999999999998E-4</v>
      </c>
      <c r="CU101" s="45">
        <v>2.5099999999999998E-4</v>
      </c>
      <c r="CV101" s="45">
        <v>2.5099999999999998E-4</v>
      </c>
      <c r="CW101" s="45">
        <v>2.5099999999999998E-4</v>
      </c>
      <c r="CX101" s="45">
        <v>2.5099999999999998E-4</v>
      </c>
    </row>
    <row r="102" spans="1:102" ht="14.25" customHeight="1" x14ac:dyDescent="0.3">
      <c r="A102" s="45" t="s">
        <v>322</v>
      </c>
      <c r="B102" s="45">
        <v>0</v>
      </c>
      <c r="C102" s="45">
        <v>0</v>
      </c>
      <c r="D102" s="45">
        <v>0</v>
      </c>
      <c r="E102" s="45">
        <v>0</v>
      </c>
      <c r="F102" s="45">
        <v>0</v>
      </c>
      <c r="G102" s="45">
        <v>0</v>
      </c>
      <c r="H102" s="45">
        <v>0</v>
      </c>
      <c r="I102" s="45">
        <v>0</v>
      </c>
      <c r="J102" s="45">
        <v>0</v>
      </c>
      <c r="K102" s="45">
        <v>0</v>
      </c>
      <c r="L102" s="45">
        <v>0</v>
      </c>
      <c r="M102" s="45">
        <v>0</v>
      </c>
      <c r="N102" s="45">
        <v>0</v>
      </c>
      <c r="O102" s="45">
        <v>0</v>
      </c>
      <c r="P102" s="45">
        <v>0</v>
      </c>
      <c r="Q102" s="45">
        <v>0</v>
      </c>
      <c r="R102" s="45">
        <v>0</v>
      </c>
      <c r="S102" s="45">
        <v>0</v>
      </c>
      <c r="T102" s="45">
        <v>0</v>
      </c>
      <c r="U102" s="45">
        <v>0</v>
      </c>
      <c r="V102" s="45">
        <v>0</v>
      </c>
      <c r="W102" s="45">
        <v>0</v>
      </c>
      <c r="X102" s="45">
        <v>0</v>
      </c>
      <c r="Y102" s="45">
        <v>0</v>
      </c>
      <c r="Z102" s="45">
        <v>0</v>
      </c>
      <c r="AA102" s="45">
        <v>0</v>
      </c>
      <c r="AB102" s="45">
        <v>0</v>
      </c>
      <c r="AC102" s="45">
        <v>0</v>
      </c>
      <c r="AD102" s="45">
        <v>0</v>
      </c>
      <c r="AE102" s="45">
        <v>0</v>
      </c>
      <c r="AF102" s="45">
        <v>0</v>
      </c>
      <c r="AG102" s="45">
        <v>0</v>
      </c>
      <c r="AH102" s="45">
        <v>0</v>
      </c>
      <c r="AI102" s="45">
        <v>0</v>
      </c>
      <c r="AJ102" s="45">
        <v>0</v>
      </c>
      <c r="AK102" s="45">
        <v>0</v>
      </c>
      <c r="AL102" s="45">
        <v>0</v>
      </c>
      <c r="AM102" s="45">
        <v>0</v>
      </c>
      <c r="AN102" s="45">
        <v>0</v>
      </c>
      <c r="AO102" s="45">
        <v>0</v>
      </c>
      <c r="AP102" s="45">
        <v>4.6999999999999997E-5</v>
      </c>
      <c r="AQ102" s="45">
        <v>4.6999999999999997E-5</v>
      </c>
      <c r="AR102" s="45">
        <v>4.6999999999999997E-5</v>
      </c>
      <c r="AS102" s="45">
        <v>4.6999999999999997E-5</v>
      </c>
      <c r="AT102" s="45">
        <v>4.6999999999999997E-5</v>
      </c>
      <c r="AU102" s="45">
        <v>0</v>
      </c>
      <c r="AV102" s="45">
        <v>0</v>
      </c>
      <c r="AW102" s="45">
        <v>0</v>
      </c>
      <c r="AX102" s="45">
        <v>0</v>
      </c>
      <c r="AY102" s="45">
        <v>0</v>
      </c>
      <c r="AZ102" s="45">
        <v>1.0900000000000001E-4</v>
      </c>
      <c r="BA102" s="45">
        <v>1.0900000000000001E-4</v>
      </c>
      <c r="BB102" s="45">
        <v>1.0900000000000001E-4</v>
      </c>
      <c r="BC102" s="45">
        <v>1.0900000000000001E-4</v>
      </c>
      <c r="BD102" s="45">
        <v>1.0900000000000001E-4</v>
      </c>
      <c r="BE102" s="45">
        <v>1.27E-4</v>
      </c>
      <c r="BF102" s="45">
        <v>1.27E-4</v>
      </c>
      <c r="BG102" s="45">
        <v>1.27E-4</v>
      </c>
      <c r="BH102" s="45">
        <v>1.27E-4</v>
      </c>
      <c r="BI102" s="45">
        <v>1.27E-4</v>
      </c>
      <c r="BJ102" s="45">
        <v>3.0400000000000002E-4</v>
      </c>
      <c r="BK102" s="45">
        <v>3.0400000000000002E-4</v>
      </c>
      <c r="BL102" s="45">
        <v>3.0400000000000002E-4</v>
      </c>
      <c r="BM102" s="45">
        <v>3.0400000000000002E-4</v>
      </c>
      <c r="BN102" s="45">
        <v>3.0400000000000002E-4</v>
      </c>
      <c r="BO102" s="45">
        <v>2.8400000000000002E-4</v>
      </c>
      <c r="BP102" s="45">
        <v>2.8400000000000002E-4</v>
      </c>
      <c r="BQ102" s="45">
        <v>2.8400000000000002E-4</v>
      </c>
      <c r="BR102" s="45">
        <v>2.8400000000000002E-4</v>
      </c>
      <c r="BS102" s="45">
        <v>2.8400000000000002E-4</v>
      </c>
      <c r="BT102" s="45">
        <v>3.2200000000000002E-4</v>
      </c>
      <c r="BU102" s="45">
        <v>3.2200000000000002E-4</v>
      </c>
      <c r="BV102" s="45">
        <v>3.2200000000000002E-4</v>
      </c>
      <c r="BW102" s="45">
        <v>3.2200000000000002E-4</v>
      </c>
      <c r="BX102" s="45">
        <v>3.2200000000000002E-4</v>
      </c>
      <c r="BY102" s="45">
        <v>4.1399999999999998E-4</v>
      </c>
      <c r="BZ102" s="45">
        <v>4.1399999999999998E-4</v>
      </c>
      <c r="CA102" s="45">
        <v>4.1399999999999998E-4</v>
      </c>
      <c r="CB102" s="45">
        <v>4.1399999999999998E-4</v>
      </c>
      <c r="CC102" s="45">
        <v>4.1399999999999998E-4</v>
      </c>
      <c r="CD102" s="45">
        <v>4.1399999999999998E-4</v>
      </c>
      <c r="CE102" s="45">
        <v>4.1399999999999998E-4</v>
      </c>
      <c r="CF102" s="45">
        <v>4.1399999999999998E-4</v>
      </c>
      <c r="CG102" s="45">
        <v>4.1399999999999998E-4</v>
      </c>
      <c r="CH102" s="45">
        <v>4.1399999999999998E-4</v>
      </c>
      <c r="CI102" s="45">
        <v>4.1399999999999998E-4</v>
      </c>
      <c r="CJ102" s="45">
        <v>4.1399999999999998E-4</v>
      </c>
      <c r="CK102" s="45">
        <v>4.1399999999999998E-4</v>
      </c>
      <c r="CL102" s="45">
        <v>4.1399999999999998E-4</v>
      </c>
      <c r="CM102" s="45">
        <v>4.1399999999999998E-4</v>
      </c>
      <c r="CN102" s="45">
        <v>4.1399999999999998E-4</v>
      </c>
      <c r="CO102" s="45">
        <v>4.1399999999999998E-4</v>
      </c>
      <c r="CP102" s="45">
        <v>4.1399999999999998E-4</v>
      </c>
      <c r="CQ102" s="45">
        <v>4.1399999999999998E-4</v>
      </c>
      <c r="CR102" s="45">
        <v>4.1399999999999998E-4</v>
      </c>
      <c r="CS102" s="45">
        <v>4.1399999999999998E-4</v>
      </c>
      <c r="CT102" s="45">
        <v>4.1399999999999998E-4</v>
      </c>
      <c r="CU102" s="45">
        <v>4.1399999999999998E-4</v>
      </c>
      <c r="CV102" s="45">
        <v>4.1399999999999998E-4</v>
      </c>
      <c r="CW102" s="45">
        <v>4.1399999999999998E-4</v>
      </c>
      <c r="CX102" s="45">
        <v>4.1399999999999998E-4</v>
      </c>
    </row>
    <row r="103" spans="1:102" ht="14.25" customHeight="1" x14ac:dyDescent="0.3">
      <c r="A103" s="45" t="s">
        <v>324</v>
      </c>
      <c r="B103" s="45">
        <v>0</v>
      </c>
      <c r="C103" s="45">
        <v>0</v>
      </c>
      <c r="D103" s="45">
        <v>0</v>
      </c>
      <c r="E103" s="45">
        <v>0</v>
      </c>
      <c r="F103" s="45">
        <v>0</v>
      </c>
      <c r="G103" s="45">
        <v>0</v>
      </c>
      <c r="H103" s="45">
        <v>0</v>
      </c>
      <c r="I103" s="45">
        <v>0</v>
      </c>
      <c r="J103" s="45">
        <v>0</v>
      </c>
      <c r="K103" s="45">
        <v>0</v>
      </c>
      <c r="L103" s="45">
        <v>0</v>
      </c>
      <c r="M103" s="45">
        <v>0</v>
      </c>
      <c r="N103" s="45">
        <v>0</v>
      </c>
      <c r="O103" s="45">
        <v>0</v>
      </c>
      <c r="P103" s="45">
        <v>0</v>
      </c>
      <c r="Q103" s="45">
        <v>6.0000000000000002E-5</v>
      </c>
      <c r="R103" s="45">
        <v>6.0000000000000002E-5</v>
      </c>
      <c r="S103" s="45">
        <v>6.0000000000000002E-5</v>
      </c>
      <c r="T103" s="45">
        <v>6.0000000000000002E-5</v>
      </c>
      <c r="U103" s="45">
        <v>6.0000000000000002E-5</v>
      </c>
      <c r="V103" s="45">
        <v>6.0000000000000002E-5</v>
      </c>
      <c r="W103" s="45">
        <v>6.0000000000000002E-5</v>
      </c>
      <c r="X103" s="45">
        <v>6.0000000000000002E-5</v>
      </c>
      <c r="Y103" s="45">
        <v>6.0000000000000002E-5</v>
      </c>
      <c r="Z103" s="45">
        <v>6.0000000000000002E-5</v>
      </c>
      <c r="AA103" s="45">
        <v>6.0000000000000002E-5</v>
      </c>
      <c r="AB103" s="45">
        <v>6.0000000000000002E-5</v>
      </c>
      <c r="AC103" s="45">
        <v>6.0000000000000002E-5</v>
      </c>
      <c r="AD103" s="45">
        <v>6.0000000000000002E-5</v>
      </c>
      <c r="AE103" s="45">
        <v>6.0000000000000002E-5</v>
      </c>
      <c r="AF103" s="45">
        <v>6.0000000000000002E-5</v>
      </c>
      <c r="AG103" s="45">
        <v>6.0000000000000002E-5</v>
      </c>
      <c r="AH103" s="45">
        <v>6.0000000000000002E-5</v>
      </c>
      <c r="AI103" s="45">
        <v>6.0000000000000002E-5</v>
      </c>
      <c r="AJ103" s="45">
        <v>6.0000000000000002E-5</v>
      </c>
      <c r="AK103" s="45">
        <v>6.0000000000000002E-5</v>
      </c>
      <c r="AL103" s="45">
        <v>6.0000000000000002E-5</v>
      </c>
      <c r="AM103" s="45">
        <v>6.0000000000000002E-5</v>
      </c>
      <c r="AN103" s="45">
        <v>6.0000000000000002E-5</v>
      </c>
      <c r="AO103" s="45">
        <v>6.0000000000000002E-5</v>
      </c>
      <c r="AP103" s="45">
        <v>2.6200000000000003E-4</v>
      </c>
      <c r="AQ103" s="45">
        <v>2.6200000000000003E-4</v>
      </c>
      <c r="AR103" s="45">
        <v>2.6200000000000003E-4</v>
      </c>
      <c r="AS103" s="45">
        <v>2.6200000000000003E-4</v>
      </c>
      <c r="AT103" s="45">
        <v>2.6200000000000003E-4</v>
      </c>
      <c r="AU103" s="45">
        <v>3.4900000000000003E-4</v>
      </c>
      <c r="AV103" s="45">
        <v>3.4900000000000003E-4</v>
      </c>
      <c r="AW103" s="45">
        <v>3.4900000000000003E-4</v>
      </c>
      <c r="AX103" s="45">
        <v>3.4900000000000003E-4</v>
      </c>
      <c r="AY103" s="45">
        <v>3.4900000000000003E-4</v>
      </c>
      <c r="AZ103" s="45">
        <v>3.8900000000000002E-4</v>
      </c>
      <c r="BA103" s="45">
        <v>3.8900000000000002E-4</v>
      </c>
      <c r="BB103" s="45">
        <v>3.8900000000000002E-4</v>
      </c>
      <c r="BC103" s="45">
        <v>3.8900000000000002E-4</v>
      </c>
      <c r="BD103" s="45">
        <v>3.8900000000000002E-4</v>
      </c>
      <c r="BE103" s="45">
        <v>3.7399999999999998E-4</v>
      </c>
      <c r="BF103" s="45">
        <v>3.7399999999999998E-4</v>
      </c>
      <c r="BG103" s="45">
        <v>3.7399999999999998E-4</v>
      </c>
      <c r="BH103" s="45">
        <v>3.7399999999999998E-4</v>
      </c>
      <c r="BI103" s="45">
        <v>3.7399999999999998E-4</v>
      </c>
      <c r="BJ103" s="45">
        <v>3.3399999999999999E-4</v>
      </c>
      <c r="BK103" s="45">
        <v>3.3399999999999999E-4</v>
      </c>
      <c r="BL103" s="45">
        <v>3.3399999999999999E-4</v>
      </c>
      <c r="BM103" s="45">
        <v>3.3399999999999999E-4</v>
      </c>
      <c r="BN103" s="45">
        <v>3.3399999999999999E-4</v>
      </c>
      <c r="BO103" s="45">
        <v>2.8899999999999998E-4</v>
      </c>
      <c r="BP103" s="45">
        <v>2.8899999999999998E-4</v>
      </c>
      <c r="BQ103" s="45">
        <v>2.8899999999999998E-4</v>
      </c>
      <c r="BR103" s="45">
        <v>2.8899999999999998E-4</v>
      </c>
      <c r="BS103" s="45">
        <v>2.8899999999999998E-4</v>
      </c>
      <c r="BT103" s="45">
        <v>2.3900000000000001E-4</v>
      </c>
      <c r="BU103" s="45">
        <v>2.3900000000000001E-4</v>
      </c>
      <c r="BV103" s="45">
        <v>2.3900000000000001E-4</v>
      </c>
      <c r="BW103" s="45">
        <v>2.3900000000000001E-4</v>
      </c>
      <c r="BX103" s="45">
        <v>2.3900000000000001E-4</v>
      </c>
      <c r="BY103" s="45">
        <v>1.8100000000000001E-4</v>
      </c>
      <c r="BZ103" s="45">
        <v>1.8100000000000001E-4</v>
      </c>
      <c r="CA103" s="45">
        <v>1.8100000000000001E-4</v>
      </c>
      <c r="CB103" s="45">
        <v>1.8100000000000001E-4</v>
      </c>
      <c r="CC103" s="45">
        <v>1.8100000000000001E-4</v>
      </c>
      <c r="CD103" s="45">
        <v>1.8100000000000001E-4</v>
      </c>
      <c r="CE103" s="45">
        <v>1.8100000000000001E-4</v>
      </c>
      <c r="CF103" s="45">
        <v>1.8100000000000001E-4</v>
      </c>
      <c r="CG103" s="45">
        <v>1.8100000000000001E-4</v>
      </c>
      <c r="CH103" s="45">
        <v>1.8100000000000001E-4</v>
      </c>
      <c r="CI103" s="45">
        <v>1.8100000000000001E-4</v>
      </c>
      <c r="CJ103" s="45">
        <v>1.8100000000000001E-4</v>
      </c>
      <c r="CK103" s="45">
        <v>1.8100000000000001E-4</v>
      </c>
      <c r="CL103" s="45">
        <v>1.8100000000000001E-4</v>
      </c>
      <c r="CM103" s="45">
        <v>1.8100000000000001E-4</v>
      </c>
      <c r="CN103" s="45">
        <v>1.8100000000000001E-4</v>
      </c>
      <c r="CO103" s="45">
        <v>1.8100000000000001E-4</v>
      </c>
      <c r="CP103" s="45">
        <v>1.8100000000000001E-4</v>
      </c>
      <c r="CQ103" s="45">
        <v>1.8100000000000001E-4</v>
      </c>
      <c r="CR103" s="45">
        <v>1.8100000000000001E-4</v>
      </c>
      <c r="CS103" s="45">
        <v>1.8100000000000001E-4</v>
      </c>
      <c r="CT103" s="45">
        <v>1.8100000000000001E-4</v>
      </c>
      <c r="CU103" s="45">
        <v>1.8100000000000001E-4</v>
      </c>
      <c r="CV103" s="45">
        <v>1.8100000000000001E-4</v>
      </c>
      <c r="CW103" s="45">
        <v>1.8100000000000001E-4</v>
      </c>
      <c r="CX103" s="45">
        <v>1.8100000000000001E-4</v>
      </c>
    </row>
    <row r="104" spans="1:102" ht="14.25" customHeight="1" x14ac:dyDescent="0.3">
      <c r="A104" s="45" t="s">
        <v>326</v>
      </c>
      <c r="B104" s="45">
        <v>9.9999999999999995E-7</v>
      </c>
      <c r="C104" s="45">
        <v>9.9999999999999995E-7</v>
      </c>
      <c r="D104" s="45">
        <v>9.9999999999999995E-7</v>
      </c>
      <c r="E104" s="45">
        <v>9.9999999999999995E-7</v>
      </c>
      <c r="F104" s="45">
        <v>9.9999999999999995E-7</v>
      </c>
      <c r="G104" s="45">
        <v>9.9999999999999995E-7</v>
      </c>
      <c r="H104" s="45">
        <v>9.9999999999999995E-7</v>
      </c>
      <c r="I104" s="45">
        <v>9.9999999999999995E-7</v>
      </c>
      <c r="J104" s="45">
        <v>9.9999999999999995E-7</v>
      </c>
      <c r="K104" s="45">
        <v>9.9999999999999995E-7</v>
      </c>
      <c r="L104" s="45">
        <v>9.9999999999999995E-7</v>
      </c>
      <c r="M104" s="45">
        <v>9.9999999999999995E-7</v>
      </c>
      <c r="N104" s="45">
        <v>9.9999999999999995E-7</v>
      </c>
      <c r="O104" s="45">
        <v>9.9999999999999995E-7</v>
      </c>
      <c r="P104" s="45">
        <v>9.9999999999999995E-7</v>
      </c>
      <c r="Q104" s="45">
        <v>2.1599999999999999E-4</v>
      </c>
      <c r="R104" s="45">
        <v>2.1599999999999999E-4</v>
      </c>
      <c r="S104" s="45">
        <v>2.1599999999999999E-4</v>
      </c>
      <c r="T104" s="45">
        <v>2.1599999999999999E-4</v>
      </c>
      <c r="U104" s="45">
        <v>2.1599999999999999E-4</v>
      </c>
      <c r="V104" s="45">
        <v>2.1599999999999999E-4</v>
      </c>
      <c r="W104" s="45">
        <v>2.1599999999999999E-4</v>
      </c>
      <c r="X104" s="45">
        <v>2.1599999999999999E-4</v>
      </c>
      <c r="Y104" s="45">
        <v>2.1599999999999999E-4</v>
      </c>
      <c r="Z104" s="45">
        <v>2.1599999999999999E-4</v>
      </c>
      <c r="AA104" s="45">
        <v>2.1599999999999999E-4</v>
      </c>
      <c r="AB104" s="45">
        <v>2.1599999999999999E-4</v>
      </c>
      <c r="AC104" s="45">
        <v>2.1599999999999999E-4</v>
      </c>
      <c r="AD104" s="45">
        <v>2.1599999999999999E-4</v>
      </c>
      <c r="AE104" s="45">
        <v>2.1599999999999999E-4</v>
      </c>
      <c r="AF104" s="45">
        <v>2.1599999999999999E-4</v>
      </c>
      <c r="AG104" s="45">
        <v>2.1599999999999999E-4</v>
      </c>
      <c r="AH104" s="45">
        <v>2.1599999999999999E-4</v>
      </c>
      <c r="AI104" s="45">
        <v>2.1599999999999999E-4</v>
      </c>
      <c r="AJ104" s="45">
        <v>2.1599999999999999E-4</v>
      </c>
      <c r="AK104" s="45">
        <v>2.1599999999999999E-4</v>
      </c>
      <c r="AL104" s="45">
        <v>2.1599999999999999E-4</v>
      </c>
      <c r="AM104" s="45">
        <v>2.1599999999999999E-4</v>
      </c>
      <c r="AN104" s="45">
        <v>2.1599999999999999E-4</v>
      </c>
      <c r="AO104" s="45">
        <v>2.1599999999999999E-4</v>
      </c>
      <c r="AP104" s="45">
        <v>7.1500000000000003E-4</v>
      </c>
      <c r="AQ104" s="45">
        <v>7.1500000000000003E-4</v>
      </c>
      <c r="AR104" s="45">
        <v>7.1500000000000003E-4</v>
      </c>
      <c r="AS104" s="45">
        <v>7.1500000000000003E-4</v>
      </c>
      <c r="AT104" s="45">
        <v>7.1500000000000003E-4</v>
      </c>
      <c r="AU104" s="45">
        <v>9.0899999999999998E-4</v>
      </c>
      <c r="AV104" s="45">
        <v>9.0899999999999998E-4</v>
      </c>
      <c r="AW104" s="45">
        <v>9.0899999999999998E-4</v>
      </c>
      <c r="AX104" s="45">
        <v>9.0899999999999998E-4</v>
      </c>
      <c r="AY104" s="45">
        <v>9.0899999999999998E-4</v>
      </c>
      <c r="AZ104" s="45">
        <v>1.1379999999999999E-3</v>
      </c>
      <c r="BA104" s="45">
        <v>1.1379999999999999E-3</v>
      </c>
      <c r="BB104" s="45">
        <v>1.1379999999999999E-3</v>
      </c>
      <c r="BC104" s="45">
        <v>1.1379999999999999E-3</v>
      </c>
      <c r="BD104" s="45">
        <v>1.1379999999999999E-3</v>
      </c>
      <c r="BE104" s="45">
        <v>1.3129999999999999E-3</v>
      </c>
      <c r="BF104" s="45">
        <v>1.3129999999999999E-3</v>
      </c>
      <c r="BG104" s="45">
        <v>1.3129999999999999E-3</v>
      </c>
      <c r="BH104" s="45">
        <v>1.3129999999999999E-3</v>
      </c>
      <c r="BI104" s="45">
        <v>1.3129999999999999E-3</v>
      </c>
      <c r="BJ104" s="45">
        <v>1.4009999999999999E-3</v>
      </c>
      <c r="BK104" s="45">
        <v>1.4009999999999999E-3</v>
      </c>
      <c r="BL104" s="45">
        <v>1.4009999999999999E-3</v>
      </c>
      <c r="BM104" s="45">
        <v>1.4009999999999999E-3</v>
      </c>
      <c r="BN104" s="45">
        <v>1.4009999999999999E-3</v>
      </c>
      <c r="BO104" s="45">
        <v>1.567E-3</v>
      </c>
      <c r="BP104" s="45">
        <v>1.567E-3</v>
      </c>
      <c r="BQ104" s="45">
        <v>1.567E-3</v>
      </c>
      <c r="BR104" s="45">
        <v>1.567E-3</v>
      </c>
      <c r="BS104" s="45">
        <v>1.567E-3</v>
      </c>
      <c r="BT104" s="45">
        <v>1.441E-3</v>
      </c>
      <c r="BU104" s="45">
        <v>1.441E-3</v>
      </c>
      <c r="BV104" s="45">
        <v>1.441E-3</v>
      </c>
      <c r="BW104" s="45">
        <v>1.441E-3</v>
      </c>
      <c r="BX104" s="45">
        <v>1.441E-3</v>
      </c>
      <c r="BY104" s="45">
        <v>1.351E-3</v>
      </c>
      <c r="BZ104" s="45">
        <v>1.351E-3</v>
      </c>
      <c r="CA104" s="45">
        <v>1.351E-3</v>
      </c>
      <c r="CB104" s="45">
        <v>1.351E-3</v>
      </c>
      <c r="CC104" s="45">
        <v>1.351E-3</v>
      </c>
      <c r="CD104" s="45">
        <v>1.351E-3</v>
      </c>
      <c r="CE104" s="45">
        <v>1.351E-3</v>
      </c>
      <c r="CF104" s="45">
        <v>1.351E-3</v>
      </c>
      <c r="CG104" s="45">
        <v>1.351E-3</v>
      </c>
      <c r="CH104" s="45">
        <v>1.351E-3</v>
      </c>
      <c r="CI104" s="45">
        <v>1.351E-3</v>
      </c>
      <c r="CJ104" s="45">
        <v>1.351E-3</v>
      </c>
      <c r="CK104" s="45">
        <v>1.351E-3</v>
      </c>
      <c r="CL104" s="45">
        <v>1.351E-3</v>
      </c>
      <c r="CM104" s="45">
        <v>1.351E-3</v>
      </c>
      <c r="CN104" s="45">
        <v>1.351E-3</v>
      </c>
      <c r="CO104" s="45">
        <v>1.351E-3</v>
      </c>
      <c r="CP104" s="45">
        <v>1.351E-3</v>
      </c>
      <c r="CQ104" s="45">
        <v>1.351E-3</v>
      </c>
      <c r="CR104" s="45">
        <v>1.351E-3</v>
      </c>
      <c r="CS104" s="45">
        <v>1.351E-3</v>
      </c>
      <c r="CT104" s="45">
        <v>1.351E-3</v>
      </c>
      <c r="CU104" s="45">
        <v>1.351E-3</v>
      </c>
      <c r="CV104" s="45">
        <v>1.351E-3</v>
      </c>
      <c r="CW104" s="45">
        <v>1.351E-3</v>
      </c>
      <c r="CX104" s="45">
        <v>1.351E-3</v>
      </c>
    </row>
    <row r="105" spans="1:102" ht="14.25" customHeight="1" x14ac:dyDescent="0.3">
      <c r="A105" s="45" t="s">
        <v>328</v>
      </c>
      <c r="B105" s="45">
        <v>0</v>
      </c>
      <c r="C105" s="45">
        <v>0</v>
      </c>
      <c r="D105" s="45">
        <v>0</v>
      </c>
      <c r="E105" s="45">
        <v>0</v>
      </c>
      <c r="F105" s="45">
        <v>0</v>
      </c>
      <c r="G105" s="45">
        <v>0</v>
      </c>
      <c r="H105" s="45">
        <v>0</v>
      </c>
      <c r="I105" s="45">
        <v>0</v>
      </c>
      <c r="J105" s="45">
        <v>0</v>
      </c>
      <c r="K105" s="45">
        <v>0</v>
      </c>
      <c r="L105" s="45">
        <v>0</v>
      </c>
      <c r="M105" s="45">
        <v>0</v>
      </c>
      <c r="N105" s="45">
        <v>0</v>
      </c>
      <c r="O105" s="45">
        <v>0</v>
      </c>
      <c r="P105" s="45">
        <v>0</v>
      </c>
      <c r="Q105" s="45">
        <v>4.2200000000000001E-4</v>
      </c>
      <c r="R105" s="45">
        <v>4.2200000000000001E-4</v>
      </c>
      <c r="S105" s="45">
        <v>4.2200000000000001E-4</v>
      </c>
      <c r="T105" s="45">
        <v>4.2200000000000001E-4</v>
      </c>
      <c r="U105" s="45">
        <v>4.2200000000000001E-4</v>
      </c>
      <c r="V105" s="45">
        <v>4.2200000000000001E-4</v>
      </c>
      <c r="W105" s="45">
        <v>4.2200000000000001E-4</v>
      </c>
      <c r="X105" s="45">
        <v>4.2200000000000001E-4</v>
      </c>
      <c r="Y105" s="45">
        <v>4.2200000000000001E-4</v>
      </c>
      <c r="Z105" s="45">
        <v>4.2200000000000001E-4</v>
      </c>
      <c r="AA105" s="45">
        <v>4.2200000000000001E-4</v>
      </c>
      <c r="AB105" s="45">
        <v>4.2200000000000001E-4</v>
      </c>
      <c r="AC105" s="45">
        <v>4.2200000000000001E-4</v>
      </c>
      <c r="AD105" s="45">
        <v>4.2200000000000001E-4</v>
      </c>
      <c r="AE105" s="45">
        <v>4.2200000000000001E-4</v>
      </c>
      <c r="AF105" s="45">
        <v>4.2200000000000001E-4</v>
      </c>
      <c r="AG105" s="45">
        <v>4.2200000000000001E-4</v>
      </c>
      <c r="AH105" s="45">
        <v>4.2200000000000001E-4</v>
      </c>
      <c r="AI105" s="45">
        <v>4.2200000000000001E-4</v>
      </c>
      <c r="AJ105" s="45">
        <v>4.2200000000000001E-4</v>
      </c>
      <c r="AK105" s="45">
        <v>4.2200000000000001E-4</v>
      </c>
      <c r="AL105" s="45">
        <v>4.2200000000000001E-4</v>
      </c>
      <c r="AM105" s="45">
        <v>4.2200000000000001E-4</v>
      </c>
      <c r="AN105" s="45">
        <v>4.2200000000000001E-4</v>
      </c>
      <c r="AO105" s="45">
        <v>4.2200000000000001E-4</v>
      </c>
      <c r="AP105" s="45">
        <v>1.717E-3</v>
      </c>
      <c r="AQ105" s="45">
        <v>1.717E-3</v>
      </c>
      <c r="AR105" s="45">
        <v>1.717E-3</v>
      </c>
      <c r="AS105" s="45">
        <v>1.717E-3</v>
      </c>
      <c r="AT105" s="45">
        <v>1.717E-3</v>
      </c>
      <c r="AU105" s="45">
        <v>1.892E-3</v>
      </c>
      <c r="AV105" s="45">
        <v>1.892E-3</v>
      </c>
      <c r="AW105" s="45">
        <v>1.892E-3</v>
      </c>
      <c r="AX105" s="45">
        <v>1.892E-3</v>
      </c>
      <c r="AY105" s="45">
        <v>1.892E-3</v>
      </c>
      <c r="AZ105" s="45">
        <v>1.964E-3</v>
      </c>
      <c r="BA105" s="45">
        <v>1.964E-3</v>
      </c>
      <c r="BB105" s="45">
        <v>1.964E-3</v>
      </c>
      <c r="BC105" s="45">
        <v>1.964E-3</v>
      </c>
      <c r="BD105" s="45">
        <v>1.964E-3</v>
      </c>
      <c r="BE105" s="45">
        <v>2.0920000000000001E-3</v>
      </c>
      <c r="BF105" s="45">
        <v>2.0920000000000001E-3</v>
      </c>
      <c r="BG105" s="45">
        <v>2.0920000000000001E-3</v>
      </c>
      <c r="BH105" s="45">
        <v>2.0920000000000001E-3</v>
      </c>
      <c r="BI105" s="45">
        <v>2.0920000000000001E-3</v>
      </c>
      <c r="BJ105" s="45">
        <v>1.9740000000000001E-3</v>
      </c>
      <c r="BK105" s="45">
        <v>1.9740000000000001E-3</v>
      </c>
      <c r="BL105" s="45">
        <v>1.9740000000000001E-3</v>
      </c>
      <c r="BM105" s="45">
        <v>1.9740000000000001E-3</v>
      </c>
      <c r="BN105" s="45">
        <v>1.9740000000000001E-3</v>
      </c>
      <c r="BO105" s="45">
        <v>1.8890000000000001E-3</v>
      </c>
      <c r="BP105" s="45">
        <v>1.8890000000000001E-3</v>
      </c>
      <c r="BQ105" s="45">
        <v>1.8890000000000001E-3</v>
      </c>
      <c r="BR105" s="45">
        <v>1.8890000000000001E-3</v>
      </c>
      <c r="BS105" s="45">
        <v>1.8890000000000001E-3</v>
      </c>
      <c r="BT105" s="45">
        <v>1.789E-3</v>
      </c>
      <c r="BU105" s="45">
        <v>1.789E-3</v>
      </c>
      <c r="BV105" s="45">
        <v>1.789E-3</v>
      </c>
      <c r="BW105" s="45">
        <v>1.789E-3</v>
      </c>
      <c r="BX105" s="45">
        <v>1.789E-3</v>
      </c>
      <c r="BY105" s="45">
        <v>1.6739999999999999E-3</v>
      </c>
      <c r="BZ105" s="45">
        <v>1.6739999999999999E-3</v>
      </c>
      <c r="CA105" s="45">
        <v>1.6739999999999999E-3</v>
      </c>
      <c r="CB105" s="45">
        <v>1.6739999999999999E-3</v>
      </c>
      <c r="CC105" s="45">
        <v>1.6739999999999999E-3</v>
      </c>
      <c r="CD105" s="45">
        <v>1.6739999999999999E-3</v>
      </c>
      <c r="CE105" s="45">
        <v>1.6739999999999999E-3</v>
      </c>
      <c r="CF105" s="45">
        <v>1.6739999999999999E-3</v>
      </c>
      <c r="CG105" s="45">
        <v>1.6739999999999999E-3</v>
      </c>
      <c r="CH105" s="45">
        <v>1.6739999999999999E-3</v>
      </c>
      <c r="CI105" s="45">
        <v>1.6739999999999999E-3</v>
      </c>
      <c r="CJ105" s="45">
        <v>1.6739999999999999E-3</v>
      </c>
      <c r="CK105" s="45">
        <v>1.6739999999999999E-3</v>
      </c>
      <c r="CL105" s="45">
        <v>1.6739999999999999E-3</v>
      </c>
      <c r="CM105" s="45">
        <v>1.6739999999999999E-3</v>
      </c>
      <c r="CN105" s="45">
        <v>1.6739999999999999E-3</v>
      </c>
      <c r="CO105" s="45">
        <v>1.6739999999999999E-3</v>
      </c>
      <c r="CP105" s="45">
        <v>1.6739999999999999E-3</v>
      </c>
      <c r="CQ105" s="45">
        <v>1.6739999999999999E-3</v>
      </c>
      <c r="CR105" s="45">
        <v>1.6739999999999999E-3</v>
      </c>
      <c r="CS105" s="45">
        <v>1.6739999999999999E-3</v>
      </c>
      <c r="CT105" s="45">
        <v>1.6739999999999999E-3</v>
      </c>
      <c r="CU105" s="45">
        <v>1.6739999999999999E-3</v>
      </c>
      <c r="CV105" s="45">
        <v>1.6739999999999999E-3</v>
      </c>
      <c r="CW105" s="45">
        <v>1.6739999999999999E-3</v>
      </c>
      <c r="CX105" s="45">
        <v>1.6739999999999999E-3</v>
      </c>
    </row>
    <row r="106" spans="1:102" ht="14.25" customHeight="1" x14ac:dyDescent="0.3">
      <c r="A106" s="45" t="s">
        <v>330</v>
      </c>
      <c r="B106" s="45">
        <v>0</v>
      </c>
      <c r="C106" s="45">
        <v>0</v>
      </c>
      <c r="D106" s="45">
        <v>0</v>
      </c>
      <c r="E106" s="45">
        <v>0</v>
      </c>
      <c r="F106" s="45">
        <v>0</v>
      </c>
      <c r="G106" s="45">
        <v>0</v>
      </c>
      <c r="H106" s="45">
        <v>0</v>
      </c>
      <c r="I106" s="45">
        <v>0</v>
      </c>
      <c r="J106" s="45">
        <v>0</v>
      </c>
      <c r="K106" s="45">
        <v>0</v>
      </c>
      <c r="L106" s="45">
        <v>0</v>
      </c>
      <c r="M106" s="45">
        <v>0</v>
      </c>
      <c r="N106" s="45">
        <v>0</v>
      </c>
      <c r="O106" s="45">
        <v>0</v>
      </c>
      <c r="P106" s="45">
        <v>0</v>
      </c>
      <c r="Q106" s="45">
        <v>5.5000000000000002E-5</v>
      </c>
      <c r="R106" s="45">
        <v>5.5000000000000002E-5</v>
      </c>
      <c r="S106" s="45">
        <v>5.5000000000000002E-5</v>
      </c>
      <c r="T106" s="45">
        <v>5.5000000000000002E-5</v>
      </c>
      <c r="U106" s="45">
        <v>5.5000000000000002E-5</v>
      </c>
      <c r="V106" s="45">
        <v>5.5000000000000002E-5</v>
      </c>
      <c r="W106" s="45">
        <v>5.5000000000000002E-5</v>
      </c>
      <c r="X106" s="45">
        <v>5.5000000000000002E-5</v>
      </c>
      <c r="Y106" s="45">
        <v>5.5000000000000002E-5</v>
      </c>
      <c r="Z106" s="45">
        <v>5.5000000000000002E-5</v>
      </c>
      <c r="AA106" s="45">
        <v>5.5000000000000002E-5</v>
      </c>
      <c r="AB106" s="45">
        <v>5.5000000000000002E-5</v>
      </c>
      <c r="AC106" s="45">
        <v>5.5000000000000002E-5</v>
      </c>
      <c r="AD106" s="45">
        <v>5.5000000000000002E-5</v>
      </c>
      <c r="AE106" s="45">
        <v>5.5000000000000002E-5</v>
      </c>
      <c r="AF106" s="45">
        <v>5.5000000000000002E-5</v>
      </c>
      <c r="AG106" s="45">
        <v>5.5000000000000002E-5</v>
      </c>
      <c r="AH106" s="45">
        <v>5.5000000000000002E-5</v>
      </c>
      <c r="AI106" s="45">
        <v>5.5000000000000002E-5</v>
      </c>
      <c r="AJ106" s="45">
        <v>5.5000000000000002E-5</v>
      </c>
      <c r="AK106" s="45">
        <v>5.5000000000000002E-5</v>
      </c>
      <c r="AL106" s="45">
        <v>5.5000000000000002E-5</v>
      </c>
      <c r="AM106" s="45">
        <v>5.5000000000000002E-5</v>
      </c>
      <c r="AN106" s="45">
        <v>5.5000000000000002E-5</v>
      </c>
      <c r="AO106" s="45">
        <v>5.5000000000000002E-5</v>
      </c>
      <c r="AP106" s="45">
        <v>2.5900000000000001E-4</v>
      </c>
      <c r="AQ106" s="45">
        <v>2.5900000000000001E-4</v>
      </c>
      <c r="AR106" s="45">
        <v>2.5900000000000001E-4</v>
      </c>
      <c r="AS106" s="45">
        <v>2.5900000000000001E-4</v>
      </c>
      <c r="AT106" s="45">
        <v>2.5900000000000001E-4</v>
      </c>
      <c r="AU106" s="45">
        <v>3.5399999999999999E-4</v>
      </c>
      <c r="AV106" s="45">
        <v>3.5399999999999999E-4</v>
      </c>
      <c r="AW106" s="45">
        <v>3.5399999999999999E-4</v>
      </c>
      <c r="AX106" s="45">
        <v>3.5399999999999999E-4</v>
      </c>
      <c r="AY106" s="45">
        <v>3.5399999999999999E-4</v>
      </c>
      <c r="AZ106" s="45">
        <v>4.3199999999999998E-4</v>
      </c>
      <c r="BA106" s="45">
        <v>4.3199999999999998E-4</v>
      </c>
      <c r="BB106" s="45">
        <v>4.3199999999999998E-4</v>
      </c>
      <c r="BC106" s="45">
        <v>4.3199999999999998E-4</v>
      </c>
      <c r="BD106" s="45">
        <v>4.3199999999999998E-4</v>
      </c>
      <c r="BE106" s="45">
        <v>4.9399999999999997E-4</v>
      </c>
      <c r="BF106" s="45">
        <v>4.9399999999999997E-4</v>
      </c>
      <c r="BG106" s="45">
        <v>4.9399999999999997E-4</v>
      </c>
      <c r="BH106" s="45">
        <v>4.9399999999999997E-4</v>
      </c>
      <c r="BI106" s="45">
        <v>4.9399999999999997E-4</v>
      </c>
      <c r="BJ106" s="45">
        <v>5.3399999999999997E-4</v>
      </c>
      <c r="BK106" s="45">
        <v>5.3399999999999997E-4</v>
      </c>
      <c r="BL106" s="45">
        <v>5.3399999999999997E-4</v>
      </c>
      <c r="BM106" s="45">
        <v>5.3399999999999997E-4</v>
      </c>
      <c r="BN106" s="45">
        <v>5.3399999999999997E-4</v>
      </c>
      <c r="BO106" s="45">
        <v>5.3899999999999998E-4</v>
      </c>
      <c r="BP106" s="45">
        <v>5.3899999999999998E-4</v>
      </c>
      <c r="BQ106" s="45">
        <v>5.3899999999999998E-4</v>
      </c>
      <c r="BR106" s="45">
        <v>5.3899999999999998E-4</v>
      </c>
      <c r="BS106" s="45">
        <v>5.3899999999999998E-4</v>
      </c>
      <c r="BT106" s="45">
        <v>5.1400000000000003E-4</v>
      </c>
      <c r="BU106" s="45">
        <v>5.1400000000000003E-4</v>
      </c>
      <c r="BV106" s="45">
        <v>5.1400000000000003E-4</v>
      </c>
      <c r="BW106" s="45">
        <v>5.1400000000000003E-4</v>
      </c>
      <c r="BX106" s="45">
        <v>5.1400000000000003E-4</v>
      </c>
      <c r="BY106" s="45">
        <v>4.5899999999999999E-4</v>
      </c>
      <c r="BZ106" s="45">
        <v>4.5899999999999999E-4</v>
      </c>
      <c r="CA106" s="45">
        <v>4.5899999999999999E-4</v>
      </c>
      <c r="CB106" s="45">
        <v>4.5899999999999999E-4</v>
      </c>
      <c r="CC106" s="45">
        <v>4.5899999999999999E-4</v>
      </c>
      <c r="CD106" s="45">
        <v>4.5899999999999999E-4</v>
      </c>
      <c r="CE106" s="45">
        <v>4.5899999999999999E-4</v>
      </c>
      <c r="CF106" s="45">
        <v>4.5899999999999999E-4</v>
      </c>
      <c r="CG106" s="45">
        <v>4.5899999999999999E-4</v>
      </c>
      <c r="CH106" s="45">
        <v>4.5899999999999999E-4</v>
      </c>
      <c r="CI106" s="45">
        <v>4.5899999999999999E-4</v>
      </c>
      <c r="CJ106" s="45">
        <v>4.5899999999999999E-4</v>
      </c>
      <c r="CK106" s="45">
        <v>4.5899999999999999E-4</v>
      </c>
      <c r="CL106" s="45">
        <v>4.5899999999999999E-4</v>
      </c>
      <c r="CM106" s="45">
        <v>4.5899999999999999E-4</v>
      </c>
      <c r="CN106" s="45">
        <v>4.5899999999999999E-4</v>
      </c>
      <c r="CO106" s="45">
        <v>4.5899999999999999E-4</v>
      </c>
      <c r="CP106" s="45">
        <v>4.5899999999999999E-4</v>
      </c>
      <c r="CQ106" s="45">
        <v>4.5899999999999999E-4</v>
      </c>
      <c r="CR106" s="45">
        <v>4.5899999999999999E-4</v>
      </c>
      <c r="CS106" s="45">
        <v>4.5899999999999999E-4</v>
      </c>
      <c r="CT106" s="45">
        <v>4.5899999999999999E-4</v>
      </c>
      <c r="CU106" s="45">
        <v>4.5899999999999999E-4</v>
      </c>
      <c r="CV106" s="45">
        <v>4.5899999999999999E-4</v>
      </c>
      <c r="CW106" s="45">
        <v>4.5899999999999999E-4</v>
      </c>
      <c r="CX106" s="45">
        <v>4.5899999999999999E-4</v>
      </c>
    </row>
    <row r="107" spans="1:102" ht="14.25" customHeight="1" x14ac:dyDescent="0.3">
      <c r="A107" s="45" t="s">
        <v>332</v>
      </c>
      <c r="B107" s="45">
        <v>0</v>
      </c>
      <c r="C107" s="45">
        <v>0</v>
      </c>
      <c r="D107" s="45">
        <v>0</v>
      </c>
      <c r="E107" s="45">
        <v>0</v>
      </c>
      <c r="F107" s="45">
        <v>0</v>
      </c>
      <c r="G107" s="45">
        <v>0</v>
      </c>
      <c r="H107" s="45">
        <v>0</v>
      </c>
      <c r="I107" s="45">
        <v>0</v>
      </c>
      <c r="J107" s="45">
        <v>0</v>
      </c>
      <c r="K107" s="45">
        <v>0</v>
      </c>
      <c r="L107" s="45">
        <v>0</v>
      </c>
      <c r="M107" s="45">
        <v>0</v>
      </c>
      <c r="N107" s="45">
        <v>0</v>
      </c>
      <c r="O107" s="45">
        <v>0</v>
      </c>
      <c r="P107" s="45">
        <v>0</v>
      </c>
      <c r="Q107" s="45">
        <v>1.2E-5</v>
      </c>
      <c r="R107" s="45">
        <v>1.2E-5</v>
      </c>
      <c r="S107" s="45">
        <v>1.2E-5</v>
      </c>
      <c r="T107" s="45">
        <v>1.2E-5</v>
      </c>
      <c r="U107" s="45">
        <v>1.2E-5</v>
      </c>
      <c r="V107" s="45">
        <v>1.2E-5</v>
      </c>
      <c r="W107" s="45">
        <v>1.2E-5</v>
      </c>
      <c r="X107" s="45">
        <v>1.2E-5</v>
      </c>
      <c r="Y107" s="45">
        <v>1.2E-5</v>
      </c>
      <c r="Z107" s="45">
        <v>1.2E-5</v>
      </c>
      <c r="AA107" s="45">
        <v>1.2E-5</v>
      </c>
      <c r="AB107" s="45">
        <v>1.2E-5</v>
      </c>
      <c r="AC107" s="45">
        <v>1.2E-5</v>
      </c>
      <c r="AD107" s="45">
        <v>1.2E-5</v>
      </c>
      <c r="AE107" s="45">
        <v>1.2E-5</v>
      </c>
      <c r="AF107" s="45">
        <v>1.2E-5</v>
      </c>
      <c r="AG107" s="45">
        <v>1.2E-5</v>
      </c>
      <c r="AH107" s="45">
        <v>1.2E-5</v>
      </c>
      <c r="AI107" s="45">
        <v>1.2E-5</v>
      </c>
      <c r="AJ107" s="45">
        <v>1.2E-5</v>
      </c>
      <c r="AK107" s="45">
        <v>1.2E-5</v>
      </c>
      <c r="AL107" s="45">
        <v>1.2E-5</v>
      </c>
      <c r="AM107" s="45">
        <v>1.2E-5</v>
      </c>
      <c r="AN107" s="45">
        <v>1.2E-5</v>
      </c>
      <c r="AO107" s="45">
        <v>1.2E-5</v>
      </c>
      <c r="AP107" s="45">
        <v>2.03E-4</v>
      </c>
      <c r="AQ107" s="45">
        <v>2.03E-4</v>
      </c>
      <c r="AR107" s="45">
        <v>2.03E-4</v>
      </c>
      <c r="AS107" s="45">
        <v>2.03E-4</v>
      </c>
      <c r="AT107" s="45">
        <v>2.03E-4</v>
      </c>
      <c r="AU107" s="45">
        <v>2.3499999999999999E-4</v>
      </c>
      <c r="AV107" s="45">
        <v>2.3499999999999999E-4</v>
      </c>
      <c r="AW107" s="45">
        <v>2.3499999999999999E-4</v>
      </c>
      <c r="AX107" s="45">
        <v>2.3499999999999999E-4</v>
      </c>
      <c r="AY107" s="45">
        <v>2.3499999999999999E-4</v>
      </c>
      <c r="AZ107" s="45">
        <v>4.3100000000000001E-4</v>
      </c>
      <c r="BA107" s="45">
        <v>4.3100000000000001E-4</v>
      </c>
      <c r="BB107" s="45">
        <v>4.3100000000000001E-4</v>
      </c>
      <c r="BC107" s="45">
        <v>4.3100000000000001E-4</v>
      </c>
      <c r="BD107" s="45">
        <v>4.3100000000000001E-4</v>
      </c>
      <c r="BE107" s="45">
        <v>4.2900000000000002E-4</v>
      </c>
      <c r="BF107" s="45">
        <v>4.2900000000000002E-4</v>
      </c>
      <c r="BG107" s="45">
        <v>4.2900000000000002E-4</v>
      </c>
      <c r="BH107" s="45">
        <v>4.2900000000000002E-4</v>
      </c>
      <c r="BI107" s="45">
        <v>4.2900000000000002E-4</v>
      </c>
      <c r="BJ107" s="45">
        <v>3.6000000000000002E-4</v>
      </c>
      <c r="BK107" s="45">
        <v>3.6000000000000002E-4</v>
      </c>
      <c r="BL107" s="45">
        <v>3.6000000000000002E-4</v>
      </c>
      <c r="BM107" s="45">
        <v>3.6000000000000002E-4</v>
      </c>
      <c r="BN107" s="45">
        <v>3.6000000000000002E-4</v>
      </c>
      <c r="BO107" s="45">
        <v>3.7199999999999999E-4</v>
      </c>
      <c r="BP107" s="45">
        <v>3.7199999999999999E-4</v>
      </c>
      <c r="BQ107" s="45">
        <v>3.7199999999999999E-4</v>
      </c>
      <c r="BR107" s="45">
        <v>3.7199999999999999E-4</v>
      </c>
      <c r="BS107" s="45">
        <v>3.7199999999999999E-4</v>
      </c>
      <c r="BT107" s="45">
        <v>3.7800000000000003E-4</v>
      </c>
      <c r="BU107" s="45">
        <v>3.7800000000000003E-4</v>
      </c>
      <c r="BV107" s="45">
        <v>3.7800000000000003E-4</v>
      </c>
      <c r="BW107" s="45">
        <v>3.7800000000000003E-4</v>
      </c>
      <c r="BX107" s="45">
        <v>3.7800000000000003E-4</v>
      </c>
      <c r="BY107" s="45">
        <v>3.7199999999999999E-4</v>
      </c>
      <c r="BZ107" s="45">
        <v>3.7199999999999999E-4</v>
      </c>
      <c r="CA107" s="45">
        <v>3.7199999999999999E-4</v>
      </c>
      <c r="CB107" s="45">
        <v>3.7199999999999999E-4</v>
      </c>
      <c r="CC107" s="45">
        <v>3.7199999999999999E-4</v>
      </c>
      <c r="CD107" s="45">
        <v>3.7199999999999999E-4</v>
      </c>
      <c r="CE107" s="45">
        <v>3.7199999999999999E-4</v>
      </c>
      <c r="CF107" s="45">
        <v>3.7199999999999999E-4</v>
      </c>
      <c r="CG107" s="45">
        <v>3.7199999999999999E-4</v>
      </c>
      <c r="CH107" s="45">
        <v>3.7199999999999999E-4</v>
      </c>
      <c r="CI107" s="45">
        <v>3.7199999999999999E-4</v>
      </c>
      <c r="CJ107" s="45">
        <v>3.7199999999999999E-4</v>
      </c>
      <c r="CK107" s="45">
        <v>3.7199999999999999E-4</v>
      </c>
      <c r="CL107" s="45">
        <v>3.7199999999999999E-4</v>
      </c>
      <c r="CM107" s="45">
        <v>3.7199999999999999E-4</v>
      </c>
      <c r="CN107" s="45">
        <v>3.7199999999999999E-4</v>
      </c>
      <c r="CO107" s="45">
        <v>3.7199999999999999E-4</v>
      </c>
      <c r="CP107" s="45">
        <v>3.7199999999999999E-4</v>
      </c>
      <c r="CQ107" s="45">
        <v>3.7199999999999999E-4</v>
      </c>
      <c r="CR107" s="45">
        <v>3.7199999999999999E-4</v>
      </c>
      <c r="CS107" s="45">
        <v>3.7199999999999999E-4</v>
      </c>
      <c r="CT107" s="45">
        <v>3.7199999999999999E-4</v>
      </c>
      <c r="CU107" s="45">
        <v>3.7199999999999999E-4</v>
      </c>
      <c r="CV107" s="45">
        <v>3.7199999999999999E-4</v>
      </c>
      <c r="CW107" s="45">
        <v>3.7199999999999999E-4</v>
      </c>
      <c r="CX107" s="45">
        <v>3.7199999999999999E-4</v>
      </c>
    </row>
    <row r="108" spans="1:102" ht="14.25" customHeight="1" x14ac:dyDescent="0.3">
      <c r="A108" s="45" t="s">
        <v>334</v>
      </c>
      <c r="B108" s="45">
        <v>0</v>
      </c>
      <c r="C108" s="45">
        <v>0</v>
      </c>
      <c r="D108" s="45">
        <v>0</v>
      </c>
      <c r="E108" s="45">
        <v>0</v>
      </c>
      <c r="F108" s="45">
        <v>0</v>
      </c>
      <c r="G108" s="45">
        <v>0</v>
      </c>
      <c r="H108" s="45">
        <v>0</v>
      </c>
      <c r="I108" s="45">
        <v>0</v>
      </c>
      <c r="J108" s="45">
        <v>0</v>
      </c>
      <c r="K108" s="45">
        <v>0</v>
      </c>
      <c r="L108" s="45">
        <v>0</v>
      </c>
      <c r="M108" s="45">
        <v>0</v>
      </c>
      <c r="N108" s="45">
        <v>0</v>
      </c>
      <c r="O108" s="45">
        <v>0</v>
      </c>
      <c r="P108" s="45">
        <v>0</v>
      </c>
      <c r="Q108" s="45">
        <v>1.06E-4</v>
      </c>
      <c r="R108" s="45">
        <v>1.06E-4</v>
      </c>
      <c r="S108" s="45">
        <v>1.06E-4</v>
      </c>
      <c r="T108" s="45">
        <v>1.06E-4</v>
      </c>
      <c r="U108" s="45">
        <v>1.06E-4</v>
      </c>
      <c r="V108" s="45">
        <v>1.06E-4</v>
      </c>
      <c r="W108" s="45">
        <v>1.06E-4</v>
      </c>
      <c r="X108" s="45">
        <v>1.06E-4</v>
      </c>
      <c r="Y108" s="45">
        <v>1.06E-4</v>
      </c>
      <c r="Z108" s="45">
        <v>1.06E-4</v>
      </c>
      <c r="AA108" s="45">
        <v>1.06E-4</v>
      </c>
      <c r="AB108" s="45">
        <v>1.06E-4</v>
      </c>
      <c r="AC108" s="45">
        <v>1.06E-4</v>
      </c>
      <c r="AD108" s="45">
        <v>1.06E-4</v>
      </c>
      <c r="AE108" s="45">
        <v>1.06E-4</v>
      </c>
      <c r="AF108" s="45">
        <v>1.06E-4</v>
      </c>
      <c r="AG108" s="45">
        <v>1.06E-4</v>
      </c>
      <c r="AH108" s="45">
        <v>1.06E-4</v>
      </c>
      <c r="AI108" s="45">
        <v>1.06E-4</v>
      </c>
      <c r="AJ108" s="45">
        <v>1.06E-4</v>
      </c>
      <c r="AK108" s="45">
        <v>1.06E-4</v>
      </c>
      <c r="AL108" s="45">
        <v>1.06E-4</v>
      </c>
      <c r="AM108" s="45">
        <v>1.06E-4</v>
      </c>
      <c r="AN108" s="45">
        <v>1.06E-4</v>
      </c>
      <c r="AO108" s="45">
        <v>1.06E-4</v>
      </c>
      <c r="AP108" s="45">
        <v>7.2499999999999995E-4</v>
      </c>
      <c r="AQ108" s="45">
        <v>7.2499999999999995E-4</v>
      </c>
      <c r="AR108" s="45">
        <v>7.2499999999999995E-4</v>
      </c>
      <c r="AS108" s="45">
        <v>7.2499999999999995E-4</v>
      </c>
      <c r="AT108" s="45">
        <v>7.2499999999999995E-4</v>
      </c>
      <c r="AU108" s="45">
        <v>1.072E-3</v>
      </c>
      <c r="AV108" s="45">
        <v>1.072E-3</v>
      </c>
      <c r="AW108" s="45">
        <v>1.072E-3</v>
      </c>
      <c r="AX108" s="45">
        <v>1.072E-3</v>
      </c>
      <c r="AY108" s="45">
        <v>1.072E-3</v>
      </c>
      <c r="AZ108" s="45">
        <v>1.395E-3</v>
      </c>
      <c r="BA108" s="45">
        <v>1.395E-3</v>
      </c>
      <c r="BB108" s="45">
        <v>1.395E-3</v>
      </c>
      <c r="BC108" s="45">
        <v>1.395E-3</v>
      </c>
      <c r="BD108" s="45">
        <v>1.395E-3</v>
      </c>
      <c r="BE108" s="45">
        <v>1.5460000000000001E-3</v>
      </c>
      <c r="BF108" s="45">
        <v>1.5460000000000001E-3</v>
      </c>
      <c r="BG108" s="45">
        <v>1.5460000000000001E-3</v>
      </c>
      <c r="BH108" s="45">
        <v>1.5460000000000001E-3</v>
      </c>
      <c r="BI108" s="45">
        <v>1.5460000000000001E-3</v>
      </c>
      <c r="BJ108" s="45">
        <v>1.632E-3</v>
      </c>
      <c r="BK108" s="45">
        <v>1.632E-3</v>
      </c>
      <c r="BL108" s="45">
        <v>1.632E-3</v>
      </c>
      <c r="BM108" s="45">
        <v>1.632E-3</v>
      </c>
      <c r="BN108" s="45">
        <v>1.632E-3</v>
      </c>
      <c r="BO108" s="45">
        <v>1.5889999999999999E-3</v>
      </c>
      <c r="BP108" s="45">
        <v>1.5889999999999999E-3</v>
      </c>
      <c r="BQ108" s="45">
        <v>1.5889999999999999E-3</v>
      </c>
      <c r="BR108" s="45">
        <v>1.5889999999999999E-3</v>
      </c>
      <c r="BS108" s="45">
        <v>1.5889999999999999E-3</v>
      </c>
      <c r="BT108" s="45">
        <v>1.4059999999999999E-3</v>
      </c>
      <c r="BU108" s="45">
        <v>1.4059999999999999E-3</v>
      </c>
      <c r="BV108" s="45">
        <v>1.4059999999999999E-3</v>
      </c>
      <c r="BW108" s="45">
        <v>1.4059999999999999E-3</v>
      </c>
      <c r="BX108" s="45">
        <v>1.4059999999999999E-3</v>
      </c>
      <c r="BY108" s="45">
        <v>1.101E-3</v>
      </c>
      <c r="BZ108" s="45">
        <v>1.101E-3</v>
      </c>
      <c r="CA108" s="45">
        <v>1.101E-3</v>
      </c>
      <c r="CB108" s="45">
        <v>1.101E-3</v>
      </c>
      <c r="CC108" s="45">
        <v>1.101E-3</v>
      </c>
      <c r="CD108" s="45">
        <v>1.101E-3</v>
      </c>
      <c r="CE108" s="45">
        <v>1.101E-3</v>
      </c>
      <c r="CF108" s="45">
        <v>1.101E-3</v>
      </c>
      <c r="CG108" s="45">
        <v>1.101E-3</v>
      </c>
      <c r="CH108" s="45">
        <v>1.101E-3</v>
      </c>
      <c r="CI108" s="45">
        <v>1.101E-3</v>
      </c>
      <c r="CJ108" s="45">
        <v>1.101E-3</v>
      </c>
      <c r="CK108" s="45">
        <v>1.101E-3</v>
      </c>
      <c r="CL108" s="45">
        <v>1.101E-3</v>
      </c>
      <c r="CM108" s="45">
        <v>1.101E-3</v>
      </c>
      <c r="CN108" s="45">
        <v>1.101E-3</v>
      </c>
      <c r="CO108" s="45">
        <v>1.101E-3</v>
      </c>
      <c r="CP108" s="45">
        <v>1.101E-3</v>
      </c>
      <c r="CQ108" s="45">
        <v>1.101E-3</v>
      </c>
      <c r="CR108" s="45">
        <v>1.101E-3</v>
      </c>
      <c r="CS108" s="45">
        <v>1.101E-3</v>
      </c>
      <c r="CT108" s="45">
        <v>1.101E-3</v>
      </c>
      <c r="CU108" s="45">
        <v>1.101E-3</v>
      </c>
      <c r="CV108" s="45">
        <v>1.101E-3</v>
      </c>
      <c r="CW108" s="45">
        <v>1.101E-3</v>
      </c>
      <c r="CX108" s="45">
        <v>1.101E-3</v>
      </c>
    </row>
    <row r="109" spans="1:102" ht="14.25" customHeight="1" x14ac:dyDescent="0.3">
      <c r="A109" s="45" t="s">
        <v>336</v>
      </c>
      <c r="B109" s="45">
        <v>0</v>
      </c>
      <c r="C109" s="45">
        <v>0</v>
      </c>
      <c r="D109" s="45">
        <v>0</v>
      </c>
      <c r="E109" s="45">
        <v>0</v>
      </c>
      <c r="F109" s="45">
        <v>0</v>
      </c>
      <c r="G109" s="45">
        <v>0</v>
      </c>
      <c r="H109" s="45">
        <v>0</v>
      </c>
      <c r="I109" s="45">
        <v>0</v>
      </c>
      <c r="J109" s="45">
        <v>0</v>
      </c>
      <c r="K109" s="45">
        <v>0</v>
      </c>
      <c r="L109" s="45">
        <v>0</v>
      </c>
      <c r="M109" s="45">
        <v>0</v>
      </c>
      <c r="N109" s="45">
        <v>0</v>
      </c>
      <c r="O109" s="45">
        <v>0</v>
      </c>
      <c r="P109" s="45">
        <v>0</v>
      </c>
      <c r="Q109" s="45">
        <v>0</v>
      </c>
      <c r="R109" s="45">
        <v>0</v>
      </c>
      <c r="S109" s="45">
        <v>0</v>
      </c>
      <c r="T109" s="45">
        <v>0</v>
      </c>
      <c r="U109" s="45">
        <v>0</v>
      </c>
      <c r="V109" s="45">
        <v>0</v>
      </c>
      <c r="W109" s="45">
        <v>0</v>
      </c>
      <c r="X109" s="45">
        <v>0</v>
      </c>
      <c r="Y109" s="45">
        <v>0</v>
      </c>
      <c r="Z109" s="45">
        <v>0</v>
      </c>
      <c r="AA109" s="45">
        <v>0</v>
      </c>
      <c r="AB109" s="45">
        <v>0</v>
      </c>
      <c r="AC109" s="45">
        <v>0</v>
      </c>
      <c r="AD109" s="45">
        <v>0</v>
      </c>
      <c r="AE109" s="45">
        <v>0</v>
      </c>
      <c r="AF109" s="45">
        <v>0</v>
      </c>
      <c r="AG109" s="45">
        <v>0</v>
      </c>
      <c r="AH109" s="45">
        <v>0</v>
      </c>
      <c r="AI109" s="45">
        <v>0</v>
      </c>
      <c r="AJ109" s="45">
        <v>0</v>
      </c>
      <c r="AK109" s="45">
        <v>0</v>
      </c>
      <c r="AL109" s="45">
        <v>0</v>
      </c>
      <c r="AM109" s="45">
        <v>0</v>
      </c>
      <c r="AN109" s="45">
        <v>0</v>
      </c>
      <c r="AO109" s="45">
        <v>0</v>
      </c>
      <c r="AP109" s="45">
        <v>0</v>
      </c>
      <c r="AQ109" s="45">
        <v>0</v>
      </c>
      <c r="AR109" s="45">
        <v>0</v>
      </c>
      <c r="AS109" s="45">
        <v>0</v>
      </c>
      <c r="AT109" s="45">
        <v>0</v>
      </c>
      <c r="AU109" s="45">
        <v>0</v>
      </c>
      <c r="AV109" s="45">
        <v>0</v>
      </c>
      <c r="AW109" s="45">
        <v>0</v>
      </c>
      <c r="AX109" s="45">
        <v>0</v>
      </c>
      <c r="AY109" s="45">
        <v>0</v>
      </c>
      <c r="AZ109" s="45">
        <v>1.2999999999999999E-4</v>
      </c>
      <c r="BA109" s="45">
        <v>1.2999999999999999E-4</v>
      </c>
      <c r="BB109" s="45">
        <v>1.2999999999999999E-4</v>
      </c>
      <c r="BC109" s="45">
        <v>1.2999999999999999E-4</v>
      </c>
      <c r="BD109" s="45">
        <v>1.2999999999999999E-4</v>
      </c>
      <c r="BE109" s="45">
        <v>6.4999999999999994E-5</v>
      </c>
      <c r="BF109" s="45">
        <v>6.4999999999999994E-5</v>
      </c>
      <c r="BG109" s="45">
        <v>6.4999999999999994E-5</v>
      </c>
      <c r="BH109" s="45">
        <v>6.4999999999999994E-5</v>
      </c>
      <c r="BI109" s="45">
        <v>6.4999999999999994E-5</v>
      </c>
      <c r="BJ109" s="45">
        <v>6.3E-5</v>
      </c>
      <c r="BK109" s="45">
        <v>6.3E-5</v>
      </c>
      <c r="BL109" s="45">
        <v>6.3E-5</v>
      </c>
      <c r="BM109" s="45">
        <v>6.3E-5</v>
      </c>
      <c r="BN109" s="45">
        <v>6.3E-5</v>
      </c>
      <c r="BO109" s="45">
        <v>0</v>
      </c>
      <c r="BP109" s="45">
        <v>0</v>
      </c>
      <c r="BQ109" s="45">
        <v>0</v>
      </c>
      <c r="BR109" s="45">
        <v>0</v>
      </c>
      <c r="BS109" s="45">
        <v>0</v>
      </c>
      <c r="BT109" s="45">
        <v>0</v>
      </c>
      <c r="BU109" s="45">
        <v>0</v>
      </c>
      <c r="BV109" s="45">
        <v>0</v>
      </c>
      <c r="BW109" s="45">
        <v>0</v>
      </c>
      <c r="BX109" s="45">
        <v>0</v>
      </c>
      <c r="BY109" s="45">
        <v>1.84E-4</v>
      </c>
      <c r="BZ109" s="45">
        <v>1.84E-4</v>
      </c>
      <c r="CA109" s="45">
        <v>1.84E-4</v>
      </c>
      <c r="CB109" s="45">
        <v>1.84E-4</v>
      </c>
      <c r="CC109" s="45">
        <v>1.84E-4</v>
      </c>
      <c r="CD109" s="45">
        <v>1.84E-4</v>
      </c>
      <c r="CE109" s="45">
        <v>1.84E-4</v>
      </c>
      <c r="CF109" s="45">
        <v>1.84E-4</v>
      </c>
      <c r="CG109" s="45">
        <v>1.84E-4</v>
      </c>
      <c r="CH109" s="45">
        <v>1.84E-4</v>
      </c>
      <c r="CI109" s="45">
        <v>1.84E-4</v>
      </c>
      <c r="CJ109" s="45">
        <v>1.84E-4</v>
      </c>
      <c r="CK109" s="45">
        <v>1.84E-4</v>
      </c>
      <c r="CL109" s="45">
        <v>1.84E-4</v>
      </c>
      <c r="CM109" s="45">
        <v>1.84E-4</v>
      </c>
      <c r="CN109" s="45">
        <v>1.84E-4</v>
      </c>
      <c r="CO109" s="45">
        <v>1.84E-4</v>
      </c>
      <c r="CP109" s="45">
        <v>1.84E-4</v>
      </c>
      <c r="CQ109" s="45">
        <v>1.84E-4</v>
      </c>
      <c r="CR109" s="45">
        <v>1.84E-4</v>
      </c>
      <c r="CS109" s="45">
        <v>1.84E-4</v>
      </c>
      <c r="CT109" s="45">
        <v>1.84E-4</v>
      </c>
      <c r="CU109" s="45">
        <v>1.84E-4</v>
      </c>
      <c r="CV109" s="45">
        <v>1.84E-4</v>
      </c>
      <c r="CW109" s="45">
        <v>1.84E-4</v>
      </c>
      <c r="CX109" s="45">
        <v>1.84E-4</v>
      </c>
    </row>
    <row r="110" spans="1:102" ht="14.25" customHeight="1" x14ac:dyDescent="0.3">
      <c r="A110" s="45" t="s">
        <v>338</v>
      </c>
      <c r="B110" s="45">
        <v>0</v>
      </c>
      <c r="C110" s="45">
        <v>0</v>
      </c>
      <c r="D110" s="45">
        <v>0</v>
      </c>
      <c r="E110" s="45">
        <v>0</v>
      </c>
      <c r="F110" s="45">
        <v>0</v>
      </c>
      <c r="G110" s="45">
        <v>0</v>
      </c>
      <c r="H110" s="45">
        <v>0</v>
      </c>
      <c r="I110" s="45">
        <v>0</v>
      </c>
      <c r="J110" s="45">
        <v>0</v>
      </c>
      <c r="K110" s="45">
        <v>0</v>
      </c>
      <c r="L110" s="45">
        <v>0</v>
      </c>
      <c r="M110" s="45">
        <v>0</v>
      </c>
      <c r="N110" s="45">
        <v>0</v>
      </c>
      <c r="O110" s="45">
        <v>0</v>
      </c>
      <c r="P110" s="45">
        <v>0</v>
      </c>
      <c r="Q110" s="45">
        <v>7.2000000000000002E-5</v>
      </c>
      <c r="R110" s="45">
        <v>7.2000000000000002E-5</v>
      </c>
      <c r="S110" s="45">
        <v>7.2000000000000002E-5</v>
      </c>
      <c r="T110" s="45">
        <v>7.2000000000000002E-5</v>
      </c>
      <c r="U110" s="45">
        <v>7.2000000000000002E-5</v>
      </c>
      <c r="V110" s="45">
        <v>7.2000000000000002E-5</v>
      </c>
      <c r="W110" s="45">
        <v>7.2000000000000002E-5</v>
      </c>
      <c r="X110" s="45">
        <v>7.2000000000000002E-5</v>
      </c>
      <c r="Y110" s="45">
        <v>7.2000000000000002E-5</v>
      </c>
      <c r="Z110" s="45">
        <v>7.2000000000000002E-5</v>
      </c>
      <c r="AA110" s="45">
        <v>7.2000000000000002E-5</v>
      </c>
      <c r="AB110" s="45">
        <v>7.2000000000000002E-5</v>
      </c>
      <c r="AC110" s="45">
        <v>7.2000000000000002E-5</v>
      </c>
      <c r="AD110" s="45">
        <v>7.2000000000000002E-5</v>
      </c>
      <c r="AE110" s="45">
        <v>7.2000000000000002E-5</v>
      </c>
      <c r="AF110" s="45">
        <v>7.2000000000000002E-5</v>
      </c>
      <c r="AG110" s="45">
        <v>7.2000000000000002E-5</v>
      </c>
      <c r="AH110" s="45">
        <v>7.2000000000000002E-5</v>
      </c>
      <c r="AI110" s="45">
        <v>7.2000000000000002E-5</v>
      </c>
      <c r="AJ110" s="45">
        <v>7.2000000000000002E-5</v>
      </c>
      <c r="AK110" s="45">
        <v>7.2000000000000002E-5</v>
      </c>
      <c r="AL110" s="45">
        <v>7.2000000000000002E-5</v>
      </c>
      <c r="AM110" s="45">
        <v>7.2000000000000002E-5</v>
      </c>
      <c r="AN110" s="45">
        <v>7.2000000000000002E-5</v>
      </c>
      <c r="AO110" s="45">
        <v>7.2000000000000002E-5</v>
      </c>
      <c r="AP110" s="45">
        <v>1.9000000000000001E-4</v>
      </c>
      <c r="AQ110" s="45">
        <v>1.9000000000000001E-4</v>
      </c>
      <c r="AR110" s="45">
        <v>1.9000000000000001E-4</v>
      </c>
      <c r="AS110" s="45">
        <v>1.9000000000000001E-4</v>
      </c>
      <c r="AT110" s="45">
        <v>1.9000000000000001E-4</v>
      </c>
      <c r="AU110" s="45">
        <v>2.02E-4</v>
      </c>
      <c r="AV110" s="45">
        <v>2.02E-4</v>
      </c>
      <c r="AW110" s="45">
        <v>2.02E-4</v>
      </c>
      <c r="AX110" s="45">
        <v>2.02E-4</v>
      </c>
      <c r="AY110" s="45">
        <v>2.02E-4</v>
      </c>
      <c r="AZ110" s="45">
        <v>2.0100000000000001E-4</v>
      </c>
      <c r="BA110" s="45">
        <v>2.0100000000000001E-4</v>
      </c>
      <c r="BB110" s="45">
        <v>2.0100000000000001E-4</v>
      </c>
      <c r="BC110" s="45">
        <v>2.0100000000000001E-4</v>
      </c>
      <c r="BD110" s="45">
        <v>2.0100000000000001E-4</v>
      </c>
      <c r="BE110" s="45">
        <v>1.8200000000000001E-4</v>
      </c>
      <c r="BF110" s="45">
        <v>1.8200000000000001E-4</v>
      </c>
      <c r="BG110" s="45">
        <v>1.8200000000000001E-4</v>
      </c>
      <c r="BH110" s="45">
        <v>1.8200000000000001E-4</v>
      </c>
      <c r="BI110" s="45">
        <v>1.8200000000000001E-4</v>
      </c>
      <c r="BJ110" s="45">
        <v>1.6000000000000001E-4</v>
      </c>
      <c r="BK110" s="45">
        <v>1.6000000000000001E-4</v>
      </c>
      <c r="BL110" s="45">
        <v>1.6000000000000001E-4</v>
      </c>
      <c r="BM110" s="45">
        <v>1.6000000000000001E-4</v>
      </c>
      <c r="BN110" s="45">
        <v>1.6000000000000001E-4</v>
      </c>
      <c r="BO110" s="45">
        <v>1.5100000000000001E-4</v>
      </c>
      <c r="BP110" s="45">
        <v>1.5100000000000001E-4</v>
      </c>
      <c r="BQ110" s="45">
        <v>1.5100000000000001E-4</v>
      </c>
      <c r="BR110" s="45">
        <v>1.5100000000000001E-4</v>
      </c>
      <c r="BS110" s="45">
        <v>1.5100000000000001E-4</v>
      </c>
      <c r="BT110" s="45">
        <v>1.45E-4</v>
      </c>
      <c r="BU110" s="45">
        <v>1.45E-4</v>
      </c>
      <c r="BV110" s="45">
        <v>1.45E-4</v>
      </c>
      <c r="BW110" s="45">
        <v>1.45E-4</v>
      </c>
      <c r="BX110" s="45">
        <v>1.45E-4</v>
      </c>
      <c r="BY110" s="45">
        <v>1.5300000000000001E-4</v>
      </c>
      <c r="BZ110" s="45">
        <v>1.5300000000000001E-4</v>
      </c>
      <c r="CA110" s="45">
        <v>1.5300000000000001E-4</v>
      </c>
      <c r="CB110" s="45">
        <v>1.5300000000000001E-4</v>
      </c>
      <c r="CC110" s="45">
        <v>1.5300000000000001E-4</v>
      </c>
      <c r="CD110" s="45">
        <v>1.5300000000000001E-4</v>
      </c>
      <c r="CE110" s="45">
        <v>1.5300000000000001E-4</v>
      </c>
      <c r="CF110" s="45">
        <v>1.5300000000000001E-4</v>
      </c>
      <c r="CG110" s="45">
        <v>1.5300000000000001E-4</v>
      </c>
      <c r="CH110" s="45">
        <v>1.5300000000000001E-4</v>
      </c>
      <c r="CI110" s="45">
        <v>1.5300000000000001E-4</v>
      </c>
      <c r="CJ110" s="45">
        <v>1.5300000000000001E-4</v>
      </c>
      <c r="CK110" s="45">
        <v>1.5300000000000001E-4</v>
      </c>
      <c r="CL110" s="45">
        <v>1.5300000000000001E-4</v>
      </c>
      <c r="CM110" s="45">
        <v>1.5300000000000001E-4</v>
      </c>
      <c r="CN110" s="45">
        <v>1.5300000000000001E-4</v>
      </c>
      <c r="CO110" s="45">
        <v>1.5300000000000001E-4</v>
      </c>
      <c r="CP110" s="45">
        <v>1.5300000000000001E-4</v>
      </c>
      <c r="CQ110" s="45">
        <v>1.5300000000000001E-4</v>
      </c>
      <c r="CR110" s="45">
        <v>1.5300000000000001E-4</v>
      </c>
      <c r="CS110" s="45">
        <v>1.5300000000000001E-4</v>
      </c>
      <c r="CT110" s="45">
        <v>1.5300000000000001E-4</v>
      </c>
      <c r="CU110" s="45">
        <v>1.5300000000000001E-4</v>
      </c>
      <c r="CV110" s="45">
        <v>1.5300000000000001E-4</v>
      </c>
      <c r="CW110" s="45">
        <v>1.5300000000000001E-4</v>
      </c>
      <c r="CX110" s="45">
        <v>1.5300000000000001E-4</v>
      </c>
    </row>
    <row r="111" spans="1:102" ht="14.25" customHeight="1" x14ac:dyDescent="0.3">
      <c r="A111" s="45" t="s">
        <v>340</v>
      </c>
      <c r="B111" s="45">
        <v>0</v>
      </c>
      <c r="C111" s="45">
        <v>0</v>
      </c>
      <c r="D111" s="45">
        <v>0</v>
      </c>
      <c r="E111" s="111">
        <v>0</v>
      </c>
      <c r="F111" s="45">
        <v>0</v>
      </c>
      <c r="G111" s="45">
        <v>0</v>
      </c>
      <c r="H111" s="45">
        <v>0</v>
      </c>
      <c r="I111" s="45">
        <v>0</v>
      </c>
      <c r="J111" s="45">
        <v>0</v>
      </c>
      <c r="K111" s="45">
        <v>0</v>
      </c>
      <c r="L111" s="45">
        <v>0</v>
      </c>
      <c r="M111" s="45">
        <v>0</v>
      </c>
      <c r="N111" s="45">
        <v>0</v>
      </c>
      <c r="O111" s="45">
        <v>0</v>
      </c>
      <c r="P111" s="45">
        <v>0</v>
      </c>
      <c r="Q111" s="45">
        <v>7.4999999999999993E-5</v>
      </c>
      <c r="R111" s="45">
        <v>7.4999999999999993E-5</v>
      </c>
      <c r="S111" s="45">
        <v>7.4999999999999993E-5</v>
      </c>
      <c r="T111" s="45">
        <v>7.4999999999999993E-5</v>
      </c>
      <c r="U111" s="45">
        <v>7.4999999999999993E-5</v>
      </c>
      <c r="V111" s="45">
        <v>7.4999999999999993E-5</v>
      </c>
      <c r="W111" s="45">
        <v>7.4999999999999993E-5</v>
      </c>
      <c r="X111" s="45">
        <v>7.4999999999999993E-5</v>
      </c>
      <c r="Y111" s="45">
        <v>7.4999999999999993E-5</v>
      </c>
      <c r="Z111" s="45">
        <v>7.4999999999999993E-5</v>
      </c>
      <c r="AA111" s="45">
        <v>7.4999999999999993E-5</v>
      </c>
      <c r="AB111" s="45">
        <v>7.4999999999999993E-5</v>
      </c>
      <c r="AC111" s="45">
        <v>7.4999999999999993E-5</v>
      </c>
      <c r="AD111" s="45">
        <v>7.4999999999999993E-5</v>
      </c>
      <c r="AE111" s="45">
        <v>7.4999999999999993E-5</v>
      </c>
      <c r="AF111" s="45">
        <v>7.4999999999999993E-5</v>
      </c>
      <c r="AG111" s="45">
        <v>7.4999999999999993E-5</v>
      </c>
      <c r="AH111" s="45">
        <v>7.4999999999999993E-5</v>
      </c>
      <c r="AI111" s="45">
        <v>7.4999999999999993E-5</v>
      </c>
      <c r="AJ111" s="45">
        <v>7.4999999999999993E-5</v>
      </c>
      <c r="AK111" s="45">
        <v>7.4999999999999993E-5</v>
      </c>
      <c r="AL111" s="45">
        <v>7.4999999999999993E-5</v>
      </c>
      <c r="AM111" s="45">
        <v>7.4999999999999993E-5</v>
      </c>
      <c r="AN111" s="45">
        <v>7.4999999999999993E-5</v>
      </c>
      <c r="AO111" s="45">
        <v>7.4999999999999993E-5</v>
      </c>
      <c r="AP111" s="45">
        <v>4.08E-4</v>
      </c>
      <c r="AQ111" s="45">
        <v>4.08E-4</v>
      </c>
      <c r="AR111" s="45">
        <v>4.08E-4</v>
      </c>
      <c r="AS111" s="45">
        <v>4.08E-4</v>
      </c>
      <c r="AT111" s="45">
        <v>4.08E-4</v>
      </c>
      <c r="AU111" s="45">
        <v>5.8699999999999996E-4</v>
      </c>
      <c r="AV111" s="45">
        <v>5.8699999999999996E-4</v>
      </c>
      <c r="AW111" s="45">
        <v>5.8699999999999996E-4</v>
      </c>
      <c r="AX111" s="45">
        <v>5.8699999999999996E-4</v>
      </c>
      <c r="AY111" s="45">
        <v>5.8699999999999996E-4</v>
      </c>
      <c r="AZ111" s="45">
        <v>7.2800000000000002E-4</v>
      </c>
      <c r="BA111" s="45">
        <v>7.2800000000000002E-4</v>
      </c>
      <c r="BB111" s="45">
        <v>7.2800000000000002E-4</v>
      </c>
      <c r="BC111" s="45">
        <v>7.2800000000000002E-4</v>
      </c>
      <c r="BD111" s="45">
        <v>7.2800000000000002E-4</v>
      </c>
      <c r="BE111" s="45">
        <v>8.3799999999999999E-4</v>
      </c>
      <c r="BF111" s="45">
        <v>8.3799999999999999E-4</v>
      </c>
      <c r="BG111" s="45">
        <v>8.3799999999999999E-4</v>
      </c>
      <c r="BH111" s="45">
        <v>8.3799999999999999E-4</v>
      </c>
      <c r="BI111" s="45">
        <v>8.3799999999999999E-4</v>
      </c>
      <c r="BJ111" s="45">
        <v>1.0009999999999999E-3</v>
      </c>
      <c r="BK111" s="45">
        <v>1.0009999999999999E-3</v>
      </c>
      <c r="BL111" s="45">
        <v>1.0009999999999999E-3</v>
      </c>
      <c r="BM111" s="45">
        <v>1.0009999999999999E-3</v>
      </c>
      <c r="BN111" s="45">
        <v>1.0009999999999999E-3</v>
      </c>
      <c r="BO111" s="45">
        <v>1.0560000000000001E-3</v>
      </c>
      <c r="BP111" s="45">
        <v>1.0560000000000001E-3</v>
      </c>
      <c r="BQ111" s="45">
        <v>1.0560000000000001E-3</v>
      </c>
      <c r="BR111" s="45">
        <v>1.0560000000000001E-3</v>
      </c>
      <c r="BS111" s="45">
        <v>1.0560000000000001E-3</v>
      </c>
      <c r="BT111" s="45">
        <v>1.0300000000000001E-3</v>
      </c>
      <c r="BU111" s="45">
        <v>1.0300000000000001E-3</v>
      </c>
      <c r="BV111" s="45">
        <v>1.0300000000000001E-3</v>
      </c>
      <c r="BW111" s="45">
        <v>1.0300000000000001E-3</v>
      </c>
      <c r="BX111" s="45">
        <v>1.0300000000000001E-3</v>
      </c>
      <c r="BY111" s="45">
        <v>2.212E-3</v>
      </c>
      <c r="BZ111" s="45">
        <v>2.212E-3</v>
      </c>
      <c r="CA111" s="45">
        <v>2.212E-3</v>
      </c>
      <c r="CB111" s="45">
        <v>2.212E-3</v>
      </c>
      <c r="CC111" s="45">
        <v>2.212E-3</v>
      </c>
      <c r="CD111" s="45">
        <v>2.212E-3</v>
      </c>
      <c r="CE111" s="45">
        <v>2.212E-3</v>
      </c>
      <c r="CF111" s="45">
        <v>2.212E-3</v>
      </c>
      <c r="CG111" s="45">
        <v>2.212E-3</v>
      </c>
      <c r="CH111" s="45">
        <v>2.212E-3</v>
      </c>
      <c r="CI111" s="45">
        <v>2.212E-3</v>
      </c>
      <c r="CJ111" s="45">
        <v>2.212E-3</v>
      </c>
      <c r="CK111" s="45">
        <v>2.212E-3</v>
      </c>
      <c r="CL111" s="45">
        <v>2.212E-3</v>
      </c>
      <c r="CM111" s="45">
        <v>2.212E-3</v>
      </c>
      <c r="CN111" s="45">
        <v>2.212E-3</v>
      </c>
      <c r="CO111" s="45">
        <v>2.212E-3</v>
      </c>
      <c r="CP111" s="45">
        <v>2.212E-3</v>
      </c>
      <c r="CQ111" s="45">
        <v>2.212E-3</v>
      </c>
      <c r="CR111" s="45">
        <v>2.212E-3</v>
      </c>
      <c r="CS111" s="45">
        <v>2.212E-3</v>
      </c>
      <c r="CT111" s="45">
        <v>2.212E-3</v>
      </c>
      <c r="CU111" s="45">
        <v>2.212E-3</v>
      </c>
      <c r="CV111" s="45">
        <v>2.212E-3</v>
      </c>
      <c r="CW111" s="45">
        <v>2.212E-3</v>
      </c>
      <c r="CX111" s="45">
        <v>2.212E-3</v>
      </c>
    </row>
    <row r="112" spans="1:102" ht="14.25" customHeight="1" x14ac:dyDescent="0.3">
      <c r="A112" s="45" t="s">
        <v>342</v>
      </c>
      <c r="B112" s="45">
        <v>0</v>
      </c>
      <c r="C112" s="45">
        <v>0</v>
      </c>
      <c r="D112" s="45">
        <v>0</v>
      </c>
      <c r="E112" s="45">
        <v>0</v>
      </c>
      <c r="F112" s="45">
        <v>0</v>
      </c>
      <c r="G112" s="45">
        <v>0</v>
      </c>
      <c r="H112" s="45">
        <v>0</v>
      </c>
      <c r="I112" s="45">
        <v>0</v>
      </c>
      <c r="J112" s="45">
        <v>0</v>
      </c>
      <c r="K112" s="45">
        <v>0</v>
      </c>
      <c r="L112" s="45">
        <v>0</v>
      </c>
      <c r="M112" s="45">
        <v>0</v>
      </c>
      <c r="N112" s="45">
        <v>0</v>
      </c>
      <c r="O112" s="45">
        <v>0</v>
      </c>
      <c r="P112" s="45">
        <v>0</v>
      </c>
      <c r="Q112" s="45">
        <v>5.0000000000000002E-5</v>
      </c>
      <c r="R112" s="45">
        <v>5.0000000000000002E-5</v>
      </c>
      <c r="S112" s="45">
        <v>5.0000000000000002E-5</v>
      </c>
      <c r="T112" s="45">
        <v>5.0000000000000002E-5</v>
      </c>
      <c r="U112" s="45">
        <v>5.0000000000000002E-5</v>
      </c>
      <c r="V112" s="45">
        <v>5.0000000000000002E-5</v>
      </c>
      <c r="W112" s="45">
        <v>5.0000000000000002E-5</v>
      </c>
      <c r="X112" s="45">
        <v>5.0000000000000002E-5</v>
      </c>
      <c r="Y112" s="45">
        <v>5.0000000000000002E-5</v>
      </c>
      <c r="Z112" s="45">
        <v>5.0000000000000002E-5</v>
      </c>
      <c r="AA112" s="45">
        <v>5.0000000000000002E-5</v>
      </c>
      <c r="AB112" s="45">
        <v>5.0000000000000002E-5</v>
      </c>
      <c r="AC112" s="45">
        <v>5.0000000000000002E-5</v>
      </c>
      <c r="AD112" s="45">
        <v>5.0000000000000002E-5</v>
      </c>
      <c r="AE112" s="45">
        <v>5.0000000000000002E-5</v>
      </c>
      <c r="AF112" s="45">
        <v>5.0000000000000002E-5</v>
      </c>
      <c r="AG112" s="45">
        <v>5.0000000000000002E-5</v>
      </c>
      <c r="AH112" s="45">
        <v>5.0000000000000002E-5</v>
      </c>
      <c r="AI112" s="45">
        <v>5.0000000000000002E-5</v>
      </c>
      <c r="AJ112" s="45">
        <v>5.0000000000000002E-5</v>
      </c>
      <c r="AK112" s="45">
        <v>5.0000000000000002E-5</v>
      </c>
      <c r="AL112" s="45">
        <v>5.0000000000000002E-5</v>
      </c>
      <c r="AM112" s="45">
        <v>5.0000000000000002E-5</v>
      </c>
      <c r="AN112" s="45">
        <v>5.0000000000000002E-5</v>
      </c>
      <c r="AO112" s="45">
        <v>5.0000000000000002E-5</v>
      </c>
      <c r="AP112" s="45">
        <v>2.0699999999999999E-4</v>
      </c>
      <c r="AQ112" s="45">
        <v>2.0699999999999999E-4</v>
      </c>
      <c r="AR112" s="45">
        <v>2.0699999999999999E-4</v>
      </c>
      <c r="AS112" s="45">
        <v>2.0699999999999999E-4</v>
      </c>
      <c r="AT112" s="45">
        <v>2.0699999999999999E-4</v>
      </c>
      <c r="AU112" s="45">
        <v>2.5999999999999998E-4</v>
      </c>
      <c r="AV112" s="45">
        <v>2.5999999999999998E-4</v>
      </c>
      <c r="AW112" s="45">
        <v>2.5999999999999998E-4</v>
      </c>
      <c r="AX112" s="45">
        <v>2.5999999999999998E-4</v>
      </c>
      <c r="AY112" s="45">
        <v>2.5999999999999998E-4</v>
      </c>
      <c r="AZ112" s="45">
        <v>2.8800000000000001E-4</v>
      </c>
      <c r="BA112" s="45">
        <v>2.8800000000000001E-4</v>
      </c>
      <c r="BB112" s="45">
        <v>2.8800000000000001E-4</v>
      </c>
      <c r="BC112" s="45">
        <v>2.8800000000000001E-4</v>
      </c>
      <c r="BD112" s="45">
        <v>2.8800000000000001E-4</v>
      </c>
      <c r="BE112" s="45">
        <v>4.8099999999999998E-4</v>
      </c>
      <c r="BF112" s="45">
        <v>4.8099999999999998E-4</v>
      </c>
      <c r="BG112" s="45">
        <v>4.8099999999999998E-4</v>
      </c>
      <c r="BH112" s="45">
        <v>4.8099999999999998E-4</v>
      </c>
      <c r="BI112" s="45">
        <v>4.8099999999999998E-4</v>
      </c>
      <c r="BJ112" s="45">
        <v>3.6400000000000001E-4</v>
      </c>
      <c r="BK112" s="45">
        <v>3.6400000000000001E-4</v>
      </c>
      <c r="BL112" s="45">
        <v>3.6400000000000001E-4</v>
      </c>
      <c r="BM112" s="45">
        <v>3.6400000000000001E-4</v>
      </c>
      <c r="BN112" s="45">
        <v>3.6400000000000001E-4</v>
      </c>
      <c r="BO112" s="45">
        <v>7.0200000000000004E-4</v>
      </c>
      <c r="BP112" s="45">
        <v>7.0200000000000004E-4</v>
      </c>
      <c r="BQ112" s="45">
        <v>7.0200000000000004E-4</v>
      </c>
      <c r="BR112" s="45">
        <v>7.0200000000000004E-4</v>
      </c>
      <c r="BS112" s="45">
        <v>7.0200000000000004E-4</v>
      </c>
      <c r="BT112" s="45">
        <v>9.9700000000000006E-4</v>
      </c>
      <c r="BU112" s="45">
        <v>9.9700000000000006E-4</v>
      </c>
      <c r="BV112" s="45">
        <v>9.9700000000000006E-4</v>
      </c>
      <c r="BW112" s="45">
        <v>9.9700000000000006E-4</v>
      </c>
      <c r="BX112" s="45">
        <v>9.9700000000000006E-4</v>
      </c>
      <c r="BY112" s="45">
        <v>7.2300000000000001E-4</v>
      </c>
      <c r="BZ112" s="45">
        <v>7.2300000000000001E-4</v>
      </c>
      <c r="CA112" s="45">
        <v>7.2300000000000001E-4</v>
      </c>
      <c r="CB112" s="45">
        <v>7.2300000000000001E-4</v>
      </c>
      <c r="CC112" s="45">
        <v>7.2300000000000001E-4</v>
      </c>
      <c r="CD112" s="45">
        <v>7.2300000000000001E-4</v>
      </c>
      <c r="CE112" s="45">
        <v>7.2300000000000001E-4</v>
      </c>
      <c r="CF112" s="45">
        <v>7.2300000000000001E-4</v>
      </c>
      <c r="CG112" s="45">
        <v>7.2300000000000001E-4</v>
      </c>
      <c r="CH112" s="45">
        <v>7.2300000000000001E-4</v>
      </c>
      <c r="CI112" s="45">
        <v>7.2300000000000001E-4</v>
      </c>
      <c r="CJ112" s="45">
        <v>7.2300000000000001E-4</v>
      </c>
      <c r="CK112" s="45">
        <v>7.2300000000000001E-4</v>
      </c>
      <c r="CL112" s="45">
        <v>7.2300000000000001E-4</v>
      </c>
      <c r="CM112" s="45">
        <v>7.2300000000000001E-4</v>
      </c>
      <c r="CN112" s="45">
        <v>7.2300000000000001E-4</v>
      </c>
      <c r="CO112" s="45">
        <v>7.2300000000000001E-4</v>
      </c>
      <c r="CP112" s="45">
        <v>7.2300000000000001E-4</v>
      </c>
      <c r="CQ112" s="45">
        <v>7.2300000000000001E-4</v>
      </c>
      <c r="CR112" s="45">
        <v>7.2300000000000001E-4</v>
      </c>
      <c r="CS112" s="45">
        <v>7.2300000000000001E-4</v>
      </c>
      <c r="CT112" s="45">
        <v>7.2300000000000001E-4</v>
      </c>
      <c r="CU112" s="45">
        <v>7.2300000000000001E-4</v>
      </c>
      <c r="CV112" s="45">
        <v>7.2300000000000001E-4</v>
      </c>
      <c r="CW112" s="45">
        <v>7.2300000000000001E-4</v>
      </c>
      <c r="CX112" s="45">
        <v>7.2300000000000001E-4</v>
      </c>
    </row>
    <row r="113" spans="1:102" ht="14.25" customHeight="1" x14ac:dyDescent="0.3">
      <c r="A113" s="45" t="s">
        <v>344</v>
      </c>
      <c r="B113" s="45">
        <v>0</v>
      </c>
      <c r="C113" s="45">
        <v>0</v>
      </c>
      <c r="D113" s="45">
        <v>0</v>
      </c>
      <c r="E113" s="45">
        <v>0</v>
      </c>
      <c r="F113" s="45">
        <v>0</v>
      </c>
      <c r="G113" s="45">
        <v>0</v>
      </c>
      <c r="H113" s="45">
        <v>0</v>
      </c>
      <c r="I113" s="45">
        <v>0</v>
      </c>
      <c r="J113" s="45">
        <v>0</v>
      </c>
      <c r="K113" s="45">
        <v>0</v>
      </c>
      <c r="L113" s="45">
        <v>0</v>
      </c>
      <c r="M113" s="45">
        <v>0</v>
      </c>
      <c r="N113" s="45">
        <v>0</v>
      </c>
      <c r="O113" s="45">
        <v>0</v>
      </c>
      <c r="P113" s="45">
        <v>0</v>
      </c>
      <c r="Q113" s="45">
        <v>1.6699999999999999E-4</v>
      </c>
      <c r="R113" s="45">
        <v>1.6699999999999999E-4</v>
      </c>
      <c r="S113" s="45">
        <v>1.6699999999999999E-4</v>
      </c>
      <c r="T113" s="45">
        <v>1.6699999999999999E-4</v>
      </c>
      <c r="U113" s="45">
        <v>1.6699999999999999E-4</v>
      </c>
      <c r="V113" s="45">
        <v>1.6699999999999999E-4</v>
      </c>
      <c r="W113" s="45">
        <v>1.6699999999999999E-4</v>
      </c>
      <c r="X113" s="45">
        <v>1.6699999999999999E-4</v>
      </c>
      <c r="Y113" s="45">
        <v>1.6699999999999999E-4</v>
      </c>
      <c r="Z113" s="45">
        <v>1.6699999999999999E-4</v>
      </c>
      <c r="AA113" s="45">
        <v>1.6699999999999999E-4</v>
      </c>
      <c r="AB113" s="45">
        <v>1.6699999999999999E-4</v>
      </c>
      <c r="AC113" s="45">
        <v>1.6699999999999999E-4</v>
      </c>
      <c r="AD113" s="45">
        <v>1.6699999999999999E-4</v>
      </c>
      <c r="AE113" s="45">
        <v>1.6699999999999999E-4</v>
      </c>
      <c r="AF113" s="45">
        <v>1.6699999999999999E-4</v>
      </c>
      <c r="AG113" s="45">
        <v>1.6699999999999999E-4</v>
      </c>
      <c r="AH113" s="45">
        <v>1.6699999999999999E-4</v>
      </c>
      <c r="AI113" s="45">
        <v>1.6699999999999999E-4</v>
      </c>
      <c r="AJ113" s="45">
        <v>1.6699999999999999E-4</v>
      </c>
      <c r="AK113" s="45">
        <v>1.6699999999999999E-4</v>
      </c>
      <c r="AL113" s="45">
        <v>1.6699999999999999E-4</v>
      </c>
      <c r="AM113" s="45">
        <v>1.6699999999999999E-4</v>
      </c>
      <c r="AN113" s="45">
        <v>1.6699999999999999E-4</v>
      </c>
      <c r="AO113" s="45">
        <v>1.6699999999999999E-4</v>
      </c>
      <c r="AP113" s="45">
        <v>4.6700000000000002E-4</v>
      </c>
      <c r="AQ113" s="45">
        <v>4.6700000000000002E-4</v>
      </c>
      <c r="AR113" s="45">
        <v>4.6700000000000002E-4</v>
      </c>
      <c r="AS113" s="45">
        <v>4.6700000000000002E-4</v>
      </c>
      <c r="AT113" s="45">
        <v>4.6700000000000002E-4</v>
      </c>
      <c r="AU113" s="45">
        <v>5.1099999999999995E-4</v>
      </c>
      <c r="AV113" s="45">
        <v>5.1099999999999995E-4</v>
      </c>
      <c r="AW113" s="45">
        <v>5.1099999999999995E-4</v>
      </c>
      <c r="AX113" s="45">
        <v>5.1099999999999995E-4</v>
      </c>
      <c r="AY113" s="45">
        <v>5.1099999999999995E-4</v>
      </c>
      <c r="AZ113" s="45">
        <v>5.3200000000000003E-4</v>
      </c>
      <c r="BA113" s="45">
        <v>5.3200000000000003E-4</v>
      </c>
      <c r="BB113" s="45">
        <v>5.3200000000000003E-4</v>
      </c>
      <c r="BC113" s="45">
        <v>5.3200000000000003E-4</v>
      </c>
      <c r="BD113" s="45">
        <v>5.3200000000000003E-4</v>
      </c>
      <c r="BE113" s="45">
        <v>5.4199999999999995E-4</v>
      </c>
      <c r="BF113" s="45">
        <v>5.4199999999999995E-4</v>
      </c>
      <c r="BG113" s="45">
        <v>5.4199999999999995E-4</v>
      </c>
      <c r="BH113" s="45">
        <v>5.4199999999999995E-4</v>
      </c>
      <c r="BI113" s="45">
        <v>5.4199999999999995E-4</v>
      </c>
      <c r="BJ113" s="45">
        <v>5.5500000000000005E-4</v>
      </c>
      <c r="BK113" s="45">
        <v>5.5500000000000005E-4</v>
      </c>
      <c r="BL113" s="45">
        <v>5.5500000000000005E-4</v>
      </c>
      <c r="BM113" s="45">
        <v>5.5500000000000005E-4</v>
      </c>
      <c r="BN113" s="45">
        <v>5.5500000000000005E-4</v>
      </c>
      <c r="BO113" s="45">
        <v>5.7499999999999999E-4</v>
      </c>
      <c r="BP113" s="45">
        <v>5.7499999999999999E-4</v>
      </c>
      <c r="BQ113" s="45">
        <v>5.7499999999999999E-4</v>
      </c>
      <c r="BR113" s="45">
        <v>5.7499999999999999E-4</v>
      </c>
      <c r="BS113" s="45">
        <v>5.7499999999999999E-4</v>
      </c>
      <c r="BT113" s="45">
        <v>5.9900000000000003E-4</v>
      </c>
      <c r="BU113" s="45">
        <v>5.9900000000000003E-4</v>
      </c>
      <c r="BV113" s="45">
        <v>5.9900000000000003E-4</v>
      </c>
      <c r="BW113" s="45">
        <v>5.9900000000000003E-4</v>
      </c>
      <c r="BX113" s="45">
        <v>5.9900000000000003E-4</v>
      </c>
      <c r="BY113" s="45">
        <v>6.29E-4</v>
      </c>
      <c r="BZ113" s="45">
        <v>6.29E-4</v>
      </c>
      <c r="CA113" s="45">
        <v>6.29E-4</v>
      </c>
      <c r="CB113" s="45">
        <v>6.29E-4</v>
      </c>
      <c r="CC113" s="45">
        <v>6.29E-4</v>
      </c>
      <c r="CD113" s="45">
        <v>6.29E-4</v>
      </c>
      <c r="CE113" s="45">
        <v>6.29E-4</v>
      </c>
      <c r="CF113" s="45">
        <v>6.29E-4</v>
      </c>
      <c r="CG113" s="45">
        <v>6.29E-4</v>
      </c>
      <c r="CH113" s="45">
        <v>6.29E-4</v>
      </c>
      <c r="CI113" s="45">
        <v>6.29E-4</v>
      </c>
      <c r="CJ113" s="45">
        <v>6.29E-4</v>
      </c>
      <c r="CK113" s="45">
        <v>6.29E-4</v>
      </c>
      <c r="CL113" s="45">
        <v>6.29E-4</v>
      </c>
      <c r="CM113" s="45">
        <v>6.29E-4</v>
      </c>
      <c r="CN113" s="45">
        <v>6.29E-4</v>
      </c>
      <c r="CO113" s="45">
        <v>6.29E-4</v>
      </c>
      <c r="CP113" s="45">
        <v>6.29E-4</v>
      </c>
      <c r="CQ113" s="45">
        <v>6.29E-4</v>
      </c>
      <c r="CR113" s="45">
        <v>6.29E-4</v>
      </c>
      <c r="CS113" s="45">
        <v>6.29E-4</v>
      </c>
      <c r="CT113" s="45">
        <v>6.29E-4</v>
      </c>
      <c r="CU113" s="45">
        <v>6.29E-4</v>
      </c>
      <c r="CV113" s="45">
        <v>6.29E-4</v>
      </c>
      <c r="CW113" s="45">
        <v>6.29E-4</v>
      </c>
      <c r="CX113" s="45">
        <v>6.29E-4</v>
      </c>
    </row>
    <row r="114" spans="1:102" ht="14.25" customHeight="1" x14ac:dyDescent="0.3">
      <c r="A114" s="45" t="s">
        <v>346</v>
      </c>
      <c r="B114" s="45">
        <v>0</v>
      </c>
      <c r="C114" s="45">
        <v>0</v>
      </c>
      <c r="D114" s="45">
        <v>0</v>
      </c>
      <c r="E114" s="45">
        <v>0</v>
      </c>
      <c r="F114" s="45">
        <v>0</v>
      </c>
      <c r="G114" s="45">
        <v>0</v>
      </c>
      <c r="H114" s="45">
        <v>0</v>
      </c>
      <c r="I114" s="45">
        <v>0</v>
      </c>
      <c r="J114" s="45">
        <v>0</v>
      </c>
      <c r="K114" s="45">
        <v>0</v>
      </c>
      <c r="L114" s="45">
        <v>0</v>
      </c>
      <c r="M114" s="45">
        <v>0</v>
      </c>
      <c r="N114" s="45">
        <v>0</v>
      </c>
      <c r="O114" s="45">
        <v>0</v>
      </c>
      <c r="P114" s="45">
        <v>0</v>
      </c>
      <c r="Q114" s="45">
        <v>5.5999999999999999E-5</v>
      </c>
      <c r="R114" s="45">
        <v>5.5999999999999999E-5</v>
      </c>
      <c r="S114" s="45">
        <v>5.5999999999999999E-5</v>
      </c>
      <c r="T114" s="45">
        <v>5.5999999999999999E-5</v>
      </c>
      <c r="U114" s="45">
        <v>5.5999999999999999E-5</v>
      </c>
      <c r="V114" s="45">
        <v>5.5999999999999999E-5</v>
      </c>
      <c r="W114" s="45">
        <v>5.5999999999999999E-5</v>
      </c>
      <c r="X114" s="45">
        <v>5.5999999999999999E-5</v>
      </c>
      <c r="Y114" s="45">
        <v>5.5999999999999999E-5</v>
      </c>
      <c r="Z114" s="45">
        <v>5.5999999999999999E-5</v>
      </c>
      <c r="AA114" s="45">
        <v>5.5999999999999999E-5</v>
      </c>
      <c r="AB114" s="45">
        <v>5.5999999999999999E-5</v>
      </c>
      <c r="AC114" s="45">
        <v>5.5999999999999999E-5</v>
      </c>
      <c r="AD114" s="45">
        <v>5.5999999999999999E-5</v>
      </c>
      <c r="AE114" s="45">
        <v>5.5999999999999999E-5</v>
      </c>
      <c r="AF114" s="45">
        <v>5.5999999999999999E-5</v>
      </c>
      <c r="AG114" s="45">
        <v>5.5999999999999999E-5</v>
      </c>
      <c r="AH114" s="45">
        <v>5.5999999999999999E-5</v>
      </c>
      <c r="AI114" s="45">
        <v>5.5999999999999999E-5</v>
      </c>
      <c r="AJ114" s="45">
        <v>5.5999999999999999E-5</v>
      </c>
      <c r="AK114" s="45">
        <v>5.5999999999999999E-5</v>
      </c>
      <c r="AL114" s="45">
        <v>5.5999999999999999E-5</v>
      </c>
      <c r="AM114" s="45">
        <v>5.5999999999999999E-5</v>
      </c>
      <c r="AN114" s="45">
        <v>5.5999999999999999E-5</v>
      </c>
      <c r="AO114" s="45">
        <v>5.5999999999999999E-5</v>
      </c>
      <c r="AP114" s="45">
        <v>1.6100000000000001E-4</v>
      </c>
      <c r="AQ114" s="45">
        <v>1.6100000000000001E-4</v>
      </c>
      <c r="AR114" s="45">
        <v>1.6100000000000001E-4</v>
      </c>
      <c r="AS114" s="45">
        <v>1.6100000000000001E-4</v>
      </c>
      <c r="AT114" s="45">
        <v>1.6100000000000001E-4</v>
      </c>
      <c r="AU114" s="45">
        <v>1.7699999999999999E-4</v>
      </c>
      <c r="AV114" s="45">
        <v>1.7699999999999999E-4</v>
      </c>
      <c r="AW114" s="45">
        <v>1.7699999999999999E-4</v>
      </c>
      <c r="AX114" s="45">
        <v>1.7699999999999999E-4</v>
      </c>
      <c r="AY114" s="45">
        <v>1.7699999999999999E-4</v>
      </c>
      <c r="AZ114" s="45">
        <v>2.1100000000000001E-4</v>
      </c>
      <c r="BA114" s="45">
        <v>2.1100000000000001E-4</v>
      </c>
      <c r="BB114" s="45">
        <v>2.1100000000000001E-4</v>
      </c>
      <c r="BC114" s="45">
        <v>2.1100000000000001E-4</v>
      </c>
      <c r="BD114" s="45">
        <v>2.1100000000000001E-4</v>
      </c>
      <c r="BE114" s="45">
        <v>0</v>
      </c>
      <c r="BF114" s="45">
        <v>0</v>
      </c>
      <c r="BG114" s="45">
        <v>0</v>
      </c>
      <c r="BH114" s="45">
        <v>0</v>
      </c>
      <c r="BI114" s="45">
        <v>0</v>
      </c>
      <c r="BJ114" s="45">
        <v>0</v>
      </c>
      <c r="BK114" s="45">
        <v>0</v>
      </c>
      <c r="BL114" s="45">
        <v>0</v>
      </c>
      <c r="BM114" s="45">
        <v>0</v>
      </c>
      <c r="BN114" s="45">
        <v>0</v>
      </c>
      <c r="BO114" s="45">
        <v>3.3300000000000002E-4</v>
      </c>
      <c r="BP114" s="45">
        <v>3.3300000000000002E-4</v>
      </c>
      <c r="BQ114" s="45">
        <v>3.3300000000000002E-4</v>
      </c>
      <c r="BR114" s="45">
        <v>3.3300000000000002E-4</v>
      </c>
      <c r="BS114" s="45">
        <v>3.3300000000000002E-4</v>
      </c>
      <c r="BT114" s="45">
        <v>4.8099999999999998E-4</v>
      </c>
      <c r="BU114" s="45">
        <v>4.8099999999999998E-4</v>
      </c>
      <c r="BV114" s="45">
        <v>4.8099999999999998E-4</v>
      </c>
      <c r="BW114" s="45">
        <v>4.8099999999999998E-4</v>
      </c>
      <c r="BX114" s="45">
        <v>4.8099999999999998E-4</v>
      </c>
      <c r="BY114" s="45">
        <v>3.5799999999999997E-4</v>
      </c>
      <c r="BZ114" s="45">
        <v>3.5799999999999997E-4</v>
      </c>
      <c r="CA114" s="45">
        <v>3.5799999999999997E-4</v>
      </c>
      <c r="CB114" s="45">
        <v>3.5799999999999997E-4</v>
      </c>
      <c r="CC114" s="45">
        <v>3.5799999999999997E-4</v>
      </c>
      <c r="CD114" s="45">
        <v>3.5799999999999997E-4</v>
      </c>
      <c r="CE114" s="45">
        <v>3.5799999999999997E-4</v>
      </c>
      <c r="CF114" s="45">
        <v>3.5799999999999997E-4</v>
      </c>
      <c r="CG114" s="45">
        <v>3.5799999999999997E-4</v>
      </c>
      <c r="CH114" s="45">
        <v>3.5799999999999997E-4</v>
      </c>
      <c r="CI114" s="45">
        <v>3.5799999999999997E-4</v>
      </c>
      <c r="CJ114" s="45">
        <v>3.5799999999999997E-4</v>
      </c>
      <c r="CK114" s="45">
        <v>3.5799999999999997E-4</v>
      </c>
      <c r="CL114" s="45">
        <v>3.5799999999999997E-4</v>
      </c>
      <c r="CM114" s="45">
        <v>3.5799999999999997E-4</v>
      </c>
      <c r="CN114" s="45">
        <v>3.5799999999999997E-4</v>
      </c>
      <c r="CO114" s="45">
        <v>3.5799999999999997E-4</v>
      </c>
      <c r="CP114" s="45">
        <v>3.5799999999999997E-4</v>
      </c>
      <c r="CQ114" s="45">
        <v>3.5799999999999997E-4</v>
      </c>
      <c r="CR114" s="45">
        <v>3.5799999999999997E-4</v>
      </c>
      <c r="CS114" s="45">
        <v>3.5799999999999997E-4</v>
      </c>
      <c r="CT114" s="45">
        <v>3.5799999999999997E-4</v>
      </c>
      <c r="CU114" s="45">
        <v>3.5799999999999997E-4</v>
      </c>
      <c r="CV114" s="45">
        <v>3.5799999999999997E-4</v>
      </c>
      <c r="CW114" s="45">
        <v>3.5799999999999997E-4</v>
      </c>
      <c r="CX114" s="45">
        <v>3.5799999999999997E-4</v>
      </c>
    </row>
    <row r="115" spans="1:102" ht="14.25" customHeight="1" x14ac:dyDescent="0.3">
      <c r="A115" s="45" t="s">
        <v>348</v>
      </c>
      <c r="B115" s="45">
        <v>0</v>
      </c>
      <c r="C115" s="45">
        <v>0</v>
      </c>
      <c r="D115" s="45">
        <v>0</v>
      </c>
      <c r="E115" s="45">
        <v>0</v>
      </c>
      <c r="F115" s="45">
        <v>0</v>
      </c>
      <c r="G115" s="45">
        <v>0</v>
      </c>
      <c r="H115" s="45">
        <v>0</v>
      </c>
      <c r="I115" s="45">
        <v>0</v>
      </c>
      <c r="J115" s="45">
        <v>0</v>
      </c>
      <c r="K115" s="45">
        <v>0</v>
      </c>
      <c r="L115" s="45">
        <v>0</v>
      </c>
      <c r="M115" s="45">
        <v>0</v>
      </c>
      <c r="N115" s="45">
        <v>0</v>
      </c>
      <c r="O115" s="45">
        <v>0</v>
      </c>
      <c r="P115" s="45">
        <v>0</v>
      </c>
      <c r="Q115" s="45">
        <v>1.5300000000000001E-4</v>
      </c>
      <c r="R115" s="45">
        <v>1.5300000000000001E-4</v>
      </c>
      <c r="S115" s="45">
        <v>1.5300000000000001E-4</v>
      </c>
      <c r="T115" s="45">
        <v>1.5300000000000001E-4</v>
      </c>
      <c r="U115" s="45">
        <v>1.5300000000000001E-4</v>
      </c>
      <c r="V115" s="45">
        <v>1.5300000000000001E-4</v>
      </c>
      <c r="W115" s="45">
        <v>1.5300000000000001E-4</v>
      </c>
      <c r="X115" s="45">
        <v>1.5300000000000001E-4</v>
      </c>
      <c r="Y115" s="45">
        <v>1.5300000000000001E-4</v>
      </c>
      <c r="Z115" s="45">
        <v>1.5300000000000001E-4</v>
      </c>
      <c r="AA115" s="45">
        <v>1.5300000000000001E-4</v>
      </c>
      <c r="AB115" s="45">
        <v>1.5300000000000001E-4</v>
      </c>
      <c r="AC115" s="45">
        <v>1.5300000000000001E-4</v>
      </c>
      <c r="AD115" s="45">
        <v>1.5300000000000001E-4</v>
      </c>
      <c r="AE115" s="45">
        <v>1.5300000000000001E-4</v>
      </c>
      <c r="AF115" s="45">
        <v>1.5300000000000001E-4</v>
      </c>
      <c r="AG115" s="45">
        <v>1.5300000000000001E-4</v>
      </c>
      <c r="AH115" s="45">
        <v>1.5300000000000001E-4</v>
      </c>
      <c r="AI115" s="45">
        <v>1.5300000000000001E-4</v>
      </c>
      <c r="AJ115" s="45">
        <v>1.5300000000000001E-4</v>
      </c>
      <c r="AK115" s="45">
        <v>1.5300000000000001E-4</v>
      </c>
      <c r="AL115" s="45">
        <v>1.5300000000000001E-4</v>
      </c>
      <c r="AM115" s="45">
        <v>1.5300000000000001E-4</v>
      </c>
      <c r="AN115" s="45">
        <v>1.5300000000000001E-4</v>
      </c>
      <c r="AO115" s="45">
        <v>1.5300000000000001E-4</v>
      </c>
      <c r="AP115" s="45">
        <v>4.2000000000000002E-4</v>
      </c>
      <c r="AQ115" s="45">
        <v>4.2000000000000002E-4</v>
      </c>
      <c r="AR115" s="45">
        <v>4.2000000000000002E-4</v>
      </c>
      <c r="AS115" s="45">
        <v>4.2000000000000002E-4</v>
      </c>
      <c r="AT115" s="45">
        <v>4.2000000000000002E-4</v>
      </c>
      <c r="AU115" s="45">
        <v>4.5199999999999998E-4</v>
      </c>
      <c r="AV115" s="45">
        <v>4.5199999999999998E-4</v>
      </c>
      <c r="AW115" s="45">
        <v>4.5199999999999998E-4</v>
      </c>
      <c r="AX115" s="45">
        <v>4.5199999999999998E-4</v>
      </c>
      <c r="AY115" s="45">
        <v>4.5199999999999998E-4</v>
      </c>
      <c r="AZ115" s="45">
        <v>4.66E-4</v>
      </c>
      <c r="BA115" s="45">
        <v>4.66E-4</v>
      </c>
      <c r="BB115" s="45">
        <v>4.66E-4</v>
      </c>
      <c r="BC115" s="45">
        <v>4.66E-4</v>
      </c>
      <c r="BD115" s="45">
        <v>4.66E-4</v>
      </c>
      <c r="BE115" s="45">
        <v>4.64E-4</v>
      </c>
      <c r="BF115" s="45">
        <v>4.64E-4</v>
      </c>
      <c r="BG115" s="45">
        <v>4.64E-4</v>
      </c>
      <c r="BH115" s="45">
        <v>4.64E-4</v>
      </c>
      <c r="BI115" s="45">
        <v>4.64E-4</v>
      </c>
      <c r="BJ115" s="45">
        <v>4.5199999999999998E-4</v>
      </c>
      <c r="BK115" s="45">
        <v>4.5199999999999998E-4</v>
      </c>
      <c r="BL115" s="45">
        <v>4.5199999999999998E-4</v>
      </c>
      <c r="BM115" s="45">
        <v>4.5199999999999998E-4</v>
      </c>
      <c r="BN115" s="45">
        <v>4.5199999999999998E-4</v>
      </c>
      <c r="BO115" s="45">
        <v>4.4099999999999999E-4</v>
      </c>
      <c r="BP115" s="45">
        <v>4.4099999999999999E-4</v>
      </c>
      <c r="BQ115" s="45">
        <v>4.4099999999999999E-4</v>
      </c>
      <c r="BR115" s="45">
        <v>4.4099999999999999E-4</v>
      </c>
      <c r="BS115" s="45">
        <v>4.4099999999999999E-4</v>
      </c>
      <c r="BT115" s="45">
        <v>3.9800000000000002E-4</v>
      </c>
      <c r="BU115" s="45">
        <v>3.9800000000000002E-4</v>
      </c>
      <c r="BV115" s="45">
        <v>3.9800000000000002E-4</v>
      </c>
      <c r="BW115" s="45">
        <v>3.9800000000000002E-4</v>
      </c>
      <c r="BX115" s="45">
        <v>3.9800000000000002E-4</v>
      </c>
      <c r="BY115" s="45">
        <v>2.7399999999999999E-4</v>
      </c>
      <c r="BZ115" s="45">
        <v>2.7399999999999999E-4</v>
      </c>
      <c r="CA115" s="45">
        <v>2.7399999999999999E-4</v>
      </c>
      <c r="CB115" s="45">
        <v>2.7399999999999999E-4</v>
      </c>
      <c r="CC115" s="45">
        <v>2.7399999999999999E-4</v>
      </c>
      <c r="CD115" s="45">
        <v>2.7399999999999999E-4</v>
      </c>
      <c r="CE115" s="45">
        <v>2.7399999999999999E-4</v>
      </c>
      <c r="CF115" s="45">
        <v>2.7399999999999999E-4</v>
      </c>
      <c r="CG115" s="45">
        <v>2.7399999999999999E-4</v>
      </c>
      <c r="CH115" s="45">
        <v>2.7399999999999999E-4</v>
      </c>
      <c r="CI115" s="45">
        <v>2.7399999999999999E-4</v>
      </c>
      <c r="CJ115" s="45">
        <v>2.7399999999999999E-4</v>
      </c>
      <c r="CK115" s="45">
        <v>2.7399999999999999E-4</v>
      </c>
      <c r="CL115" s="45">
        <v>2.7399999999999999E-4</v>
      </c>
      <c r="CM115" s="45">
        <v>2.7399999999999999E-4</v>
      </c>
      <c r="CN115" s="45">
        <v>2.7399999999999999E-4</v>
      </c>
      <c r="CO115" s="45">
        <v>2.7399999999999999E-4</v>
      </c>
      <c r="CP115" s="45">
        <v>2.7399999999999999E-4</v>
      </c>
      <c r="CQ115" s="45">
        <v>2.7399999999999999E-4</v>
      </c>
      <c r="CR115" s="45">
        <v>2.7399999999999999E-4</v>
      </c>
      <c r="CS115" s="45">
        <v>2.7399999999999999E-4</v>
      </c>
      <c r="CT115" s="45">
        <v>2.7399999999999999E-4</v>
      </c>
      <c r="CU115" s="45">
        <v>2.7399999999999999E-4</v>
      </c>
      <c r="CV115" s="45">
        <v>2.7399999999999999E-4</v>
      </c>
      <c r="CW115" s="45">
        <v>2.7399999999999999E-4</v>
      </c>
      <c r="CX115" s="45">
        <v>2.7399999999999999E-4</v>
      </c>
    </row>
    <row r="116" spans="1:102" ht="14.25" customHeight="1" x14ac:dyDescent="0.3">
      <c r="A116" s="45" t="s">
        <v>350</v>
      </c>
      <c r="B116" s="45">
        <v>0</v>
      </c>
      <c r="C116" s="45">
        <v>0</v>
      </c>
      <c r="D116" s="45">
        <v>0</v>
      </c>
      <c r="E116" s="45">
        <v>0</v>
      </c>
      <c r="F116" s="45">
        <v>0</v>
      </c>
      <c r="G116" s="45">
        <v>0</v>
      </c>
      <c r="H116" s="45">
        <v>0</v>
      </c>
      <c r="I116" s="45">
        <v>0</v>
      </c>
      <c r="J116" s="45">
        <v>0</v>
      </c>
      <c r="K116" s="45">
        <v>0</v>
      </c>
      <c r="L116" s="45">
        <v>0</v>
      </c>
      <c r="M116" s="45">
        <v>0</v>
      </c>
      <c r="N116" s="45">
        <v>0</v>
      </c>
      <c r="O116" s="45">
        <v>0</v>
      </c>
      <c r="P116" s="45">
        <v>0</v>
      </c>
      <c r="Q116" s="45">
        <v>1.02E-4</v>
      </c>
      <c r="R116" s="45">
        <v>1.02E-4</v>
      </c>
      <c r="S116" s="45">
        <v>1.02E-4</v>
      </c>
      <c r="T116" s="45">
        <v>1.02E-4</v>
      </c>
      <c r="U116" s="45">
        <v>1.02E-4</v>
      </c>
      <c r="V116" s="45">
        <v>1.02E-4</v>
      </c>
      <c r="W116" s="45">
        <v>1.02E-4</v>
      </c>
      <c r="X116" s="45">
        <v>1.02E-4</v>
      </c>
      <c r="Y116" s="45">
        <v>1.02E-4</v>
      </c>
      <c r="Z116" s="45">
        <v>1.02E-4</v>
      </c>
      <c r="AA116" s="45">
        <v>1.02E-4</v>
      </c>
      <c r="AB116" s="45">
        <v>1.02E-4</v>
      </c>
      <c r="AC116" s="45">
        <v>1.02E-4</v>
      </c>
      <c r="AD116" s="45">
        <v>1.02E-4</v>
      </c>
      <c r="AE116" s="45">
        <v>1.02E-4</v>
      </c>
      <c r="AF116" s="45">
        <v>1.02E-4</v>
      </c>
      <c r="AG116" s="45">
        <v>1.02E-4</v>
      </c>
      <c r="AH116" s="45">
        <v>1.02E-4</v>
      </c>
      <c r="AI116" s="45">
        <v>1.02E-4</v>
      </c>
      <c r="AJ116" s="45">
        <v>1.02E-4</v>
      </c>
      <c r="AK116" s="45">
        <v>1.02E-4</v>
      </c>
      <c r="AL116" s="45">
        <v>1.02E-4</v>
      </c>
      <c r="AM116" s="45">
        <v>1.02E-4</v>
      </c>
      <c r="AN116" s="45">
        <v>1.02E-4</v>
      </c>
      <c r="AO116" s="45">
        <v>1.02E-4</v>
      </c>
      <c r="AP116" s="45">
        <v>2.41E-4</v>
      </c>
      <c r="AQ116" s="45">
        <v>2.41E-4</v>
      </c>
      <c r="AR116" s="45">
        <v>2.41E-4</v>
      </c>
      <c r="AS116" s="45">
        <v>2.41E-4</v>
      </c>
      <c r="AT116" s="45">
        <v>2.41E-4</v>
      </c>
      <c r="AU116" s="45">
        <v>2.5399999999999999E-4</v>
      </c>
      <c r="AV116" s="45">
        <v>2.5399999999999999E-4</v>
      </c>
      <c r="AW116" s="45">
        <v>2.5399999999999999E-4</v>
      </c>
      <c r="AX116" s="45">
        <v>2.5399999999999999E-4</v>
      </c>
      <c r="AY116" s="45">
        <v>2.5399999999999999E-4</v>
      </c>
      <c r="AZ116" s="45">
        <v>2.5700000000000001E-4</v>
      </c>
      <c r="BA116" s="45">
        <v>2.5700000000000001E-4</v>
      </c>
      <c r="BB116" s="45">
        <v>2.5700000000000001E-4</v>
      </c>
      <c r="BC116" s="45">
        <v>2.5700000000000001E-4</v>
      </c>
      <c r="BD116" s="45">
        <v>2.5700000000000001E-4</v>
      </c>
      <c r="BE116" s="45">
        <v>2.4899999999999998E-4</v>
      </c>
      <c r="BF116" s="45">
        <v>2.4899999999999998E-4</v>
      </c>
      <c r="BG116" s="45">
        <v>2.4899999999999998E-4</v>
      </c>
      <c r="BH116" s="45">
        <v>2.4899999999999998E-4</v>
      </c>
      <c r="BI116" s="45">
        <v>2.4899999999999998E-4</v>
      </c>
      <c r="BJ116" s="45">
        <v>2.22E-4</v>
      </c>
      <c r="BK116" s="45">
        <v>2.22E-4</v>
      </c>
      <c r="BL116" s="45">
        <v>2.22E-4</v>
      </c>
      <c r="BM116" s="45">
        <v>2.22E-4</v>
      </c>
      <c r="BN116" s="45">
        <v>2.22E-4</v>
      </c>
      <c r="BO116" s="45">
        <v>1.9799999999999999E-4</v>
      </c>
      <c r="BP116" s="45">
        <v>1.9799999999999999E-4</v>
      </c>
      <c r="BQ116" s="45">
        <v>1.9799999999999999E-4</v>
      </c>
      <c r="BR116" s="45">
        <v>1.9799999999999999E-4</v>
      </c>
      <c r="BS116" s="45">
        <v>1.9799999999999999E-4</v>
      </c>
      <c r="BT116" s="45">
        <v>1.9000000000000001E-4</v>
      </c>
      <c r="BU116" s="45">
        <v>1.9000000000000001E-4</v>
      </c>
      <c r="BV116" s="45">
        <v>1.9000000000000001E-4</v>
      </c>
      <c r="BW116" s="45">
        <v>1.9000000000000001E-4</v>
      </c>
      <c r="BX116" s="45">
        <v>1.9000000000000001E-4</v>
      </c>
      <c r="BY116" s="45">
        <v>1.56E-4</v>
      </c>
      <c r="BZ116" s="45">
        <v>1.56E-4</v>
      </c>
      <c r="CA116" s="45">
        <v>1.56E-4</v>
      </c>
      <c r="CB116" s="45">
        <v>1.56E-4</v>
      </c>
      <c r="CC116" s="45">
        <v>1.56E-4</v>
      </c>
      <c r="CD116" s="45">
        <v>1.56E-4</v>
      </c>
      <c r="CE116" s="45">
        <v>1.56E-4</v>
      </c>
      <c r="CF116" s="45">
        <v>1.56E-4</v>
      </c>
      <c r="CG116" s="45">
        <v>1.56E-4</v>
      </c>
      <c r="CH116" s="45">
        <v>1.56E-4</v>
      </c>
      <c r="CI116" s="45">
        <v>1.56E-4</v>
      </c>
      <c r="CJ116" s="45">
        <v>1.56E-4</v>
      </c>
      <c r="CK116" s="45">
        <v>1.56E-4</v>
      </c>
      <c r="CL116" s="45">
        <v>1.56E-4</v>
      </c>
      <c r="CM116" s="45">
        <v>1.56E-4</v>
      </c>
      <c r="CN116" s="45">
        <v>1.56E-4</v>
      </c>
      <c r="CO116" s="45">
        <v>1.56E-4</v>
      </c>
      <c r="CP116" s="45">
        <v>1.56E-4</v>
      </c>
      <c r="CQ116" s="45">
        <v>1.56E-4</v>
      </c>
      <c r="CR116" s="45">
        <v>1.56E-4</v>
      </c>
      <c r="CS116" s="45">
        <v>1.56E-4</v>
      </c>
      <c r="CT116" s="45">
        <v>1.56E-4</v>
      </c>
      <c r="CU116" s="45">
        <v>1.56E-4</v>
      </c>
      <c r="CV116" s="45">
        <v>1.56E-4</v>
      </c>
      <c r="CW116" s="45">
        <v>1.56E-4</v>
      </c>
      <c r="CX116" s="45">
        <v>1.56E-4</v>
      </c>
    </row>
    <row r="117" spans="1:102" ht="14.25" customHeight="1" x14ac:dyDescent="0.3">
      <c r="A117" s="45" t="s">
        <v>352</v>
      </c>
      <c r="B117" s="45">
        <v>0</v>
      </c>
      <c r="C117" s="45">
        <v>0</v>
      </c>
      <c r="D117" s="45">
        <v>0</v>
      </c>
      <c r="E117" s="45">
        <v>0</v>
      </c>
      <c r="F117" s="45">
        <v>0</v>
      </c>
      <c r="G117" s="45">
        <v>0</v>
      </c>
      <c r="H117" s="45">
        <v>0</v>
      </c>
      <c r="I117" s="45">
        <v>0</v>
      </c>
      <c r="J117" s="45">
        <v>0</v>
      </c>
      <c r="K117" s="45">
        <v>0</v>
      </c>
      <c r="L117" s="45">
        <v>0</v>
      </c>
      <c r="M117" s="45">
        <v>0</v>
      </c>
      <c r="N117" s="45">
        <v>0</v>
      </c>
      <c r="O117" s="45">
        <v>0</v>
      </c>
      <c r="P117" s="45">
        <v>0</v>
      </c>
      <c r="Q117" s="45">
        <v>1.08E-4</v>
      </c>
      <c r="R117" s="45">
        <v>1.08E-4</v>
      </c>
      <c r="S117" s="45">
        <v>1.08E-4</v>
      </c>
      <c r="T117" s="45">
        <v>1.08E-4</v>
      </c>
      <c r="U117" s="45">
        <v>1.08E-4</v>
      </c>
      <c r="V117" s="45">
        <v>1.08E-4</v>
      </c>
      <c r="W117" s="45">
        <v>1.08E-4</v>
      </c>
      <c r="X117" s="45">
        <v>1.08E-4</v>
      </c>
      <c r="Y117" s="45">
        <v>1.08E-4</v>
      </c>
      <c r="Z117" s="45">
        <v>1.08E-4</v>
      </c>
      <c r="AA117" s="45">
        <v>1.08E-4</v>
      </c>
      <c r="AB117" s="45">
        <v>1.08E-4</v>
      </c>
      <c r="AC117" s="45">
        <v>1.08E-4</v>
      </c>
      <c r="AD117" s="45">
        <v>1.08E-4</v>
      </c>
      <c r="AE117" s="45">
        <v>1.08E-4</v>
      </c>
      <c r="AF117" s="45">
        <v>1.08E-4</v>
      </c>
      <c r="AG117" s="45">
        <v>1.08E-4</v>
      </c>
      <c r="AH117" s="45">
        <v>1.08E-4</v>
      </c>
      <c r="AI117" s="45">
        <v>1.08E-4</v>
      </c>
      <c r="AJ117" s="45">
        <v>1.08E-4</v>
      </c>
      <c r="AK117" s="45">
        <v>1.08E-4</v>
      </c>
      <c r="AL117" s="45">
        <v>1.08E-4</v>
      </c>
      <c r="AM117" s="45">
        <v>1.08E-4</v>
      </c>
      <c r="AN117" s="45">
        <v>1.08E-4</v>
      </c>
      <c r="AO117" s="45">
        <v>1.08E-4</v>
      </c>
      <c r="AP117" s="45">
        <v>4.75E-4</v>
      </c>
      <c r="AQ117" s="45">
        <v>4.75E-4</v>
      </c>
      <c r="AR117" s="45">
        <v>4.75E-4</v>
      </c>
      <c r="AS117" s="45">
        <v>4.75E-4</v>
      </c>
      <c r="AT117" s="45">
        <v>4.75E-4</v>
      </c>
      <c r="AU117" s="45">
        <v>6.2299999999999996E-4</v>
      </c>
      <c r="AV117" s="45">
        <v>6.2299999999999996E-4</v>
      </c>
      <c r="AW117" s="45">
        <v>6.2299999999999996E-4</v>
      </c>
      <c r="AX117" s="45">
        <v>6.2299999999999996E-4</v>
      </c>
      <c r="AY117" s="45">
        <v>6.2299999999999996E-4</v>
      </c>
      <c r="AZ117" s="45">
        <v>7.3899999999999997E-4</v>
      </c>
      <c r="BA117" s="45">
        <v>7.3899999999999997E-4</v>
      </c>
      <c r="BB117" s="45">
        <v>7.3899999999999997E-4</v>
      </c>
      <c r="BC117" s="45">
        <v>7.3899999999999997E-4</v>
      </c>
      <c r="BD117" s="45">
        <v>7.3899999999999997E-4</v>
      </c>
      <c r="BE117" s="45">
        <v>7.6000000000000004E-4</v>
      </c>
      <c r="BF117" s="45">
        <v>7.6000000000000004E-4</v>
      </c>
      <c r="BG117" s="45">
        <v>7.6000000000000004E-4</v>
      </c>
      <c r="BH117" s="45">
        <v>7.6000000000000004E-4</v>
      </c>
      <c r="BI117" s="45">
        <v>7.6000000000000004E-4</v>
      </c>
      <c r="BJ117" s="45">
        <v>7.1900000000000002E-4</v>
      </c>
      <c r="BK117" s="45">
        <v>7.1900000000000002E-4</v>
      </c>
      <c r="BL117" s="45">
        <v>7.1900000000000002E-4</v>
      </c>
      <c r="BM117" s="45">
        <v>7.1900000000000002E-4</v>
      </c>
      <c r="BN117" s="45">
        <v>7.1900000000000002E-4</v>
      </c>
      <c r="BO117" s="45">
        <v>6.5099999999999999E-4</v>
      </c>
      <c r="BP117" s="45">
        <v>6.5099999999999999E-4</v>
      </c>
      <c r="BQ117" s="45">
        <v>6.5099999999999999E-4</v>
      </c>
      <c r="BR117" s="45">
        <v>6.5099999999999999E-4</v>
      </c>
      <c r="BS117" s="45">
        <v>6.5099999999999999E-4</v>
      </c>
      <c r="BT117" s="45">
        <v>5.53E-4</v>
      </c>
      <c r="BU117" s="45">
        <v>5.53E-4</v>
      </c>
      <c r="BV117" s="45">
        <v>5.53E-4</v>
      </c>
      <c r="BW117" s="45">
        <v>5.53E-4</v>
      </c>
      <c r="BX117" s="45">
        <v>5.53E-4</v>
      </c>
      <c r="BY117" s="45">
        <v>5.3600000000000002E-4</v>
      </c>
      <c r="BZ117" s="45">
        <v>5.3600000000000002E-4</v>
      </c>
      <c r="CA117" s="45">
        <v>5.3600000000000002E-4</v>
      </c>
      <c r="CB117" s="45">
        <v>5.3600000000000002E-4</v>
      </c>
      <c r="CC117" s="45">
        <v>5.3600000000000002E-4</v>
      </c>
      <c r="CD117" s="45">
        <v>5.3600000000000002E-4</v>
      </c>
      <c r="CE117" s="45">
        <v>5.3600000000000002E-4</v>
      </c>
      <c r="CF117" s="45">
        <v>5.3600000000000002E-4</v>
      </c>
      <c r="CG117" s="45">
        <v>5.3600000000000002E-4</v>
      </c>
      <c r="CH117" s="45">
        <v>5.3600000000000002E-4</v>
      </c>
      <c r="CI117" s="45">
        <v>5.3600000000000002E-4</v>
      </c>
      <c r="CJ117" s="45">
        <v>5.3600000000000002E-4</v>
      </c>
      <c r="CK117" s="45">
        <v>5.3600000000000002E-4</v>
      </c>
      <c r="CL117" s="45">
        <v>5.3600000000000002E-4</v>
      </c>
      <c r="CM117" s="45">
        <v>5.3600000000000002E-4</v>
      </c>
      <c r="CN117" s="45">
        <v>5.3600000000000002E-4</v>
      </c>
      <c r="CO117" s="45">
        <v>5.3600000000000002E-4</v>
      </c>
      <c r="CP117" s="45">
        <v>5.3600000000000002E-4</v>
      </c>
      <c r="CQ117" s="45">
        <v>5.3600000000000002E-4</v>
      </c>
      <c r="CR117" s="45">
        <v>5.3600000000000002E-4</v>
      </c>
      <c r="CS117" s="45">
        <v>5.3600000000000002E-4</v>
      </c>
      <c r="CT117" s="45">
        <v>5.3600000000000002E-4</v>
      </c>
      <c r="CU117" s="45">
        <v>5.3600000000000002E-4</v>
      </c>
      <c r="CV117" s="45">
        <v>5.3600000000000002E-4</v>
      </c>
      <c r="CW117" s="45">
        <v>5.3600000000000002E-4</v>
      </c>
      <c r="CX117" s="45">
        <v>5.3600000000000002E-4</v>
      </c>
    </row>
    <row r="118" spans="1:102" ht="14.25" customHeight="1" x14ac:dyDescent="0.3">
      <c r="A118" s="45" t="s">
        <v>354</v>
      </c>
      <c r="B118" s="45">
        <v>0</v>
      </c>
      <c r="C118" s="45">
        <v>0</v>
      </c>
      <c r="D118" s="45">
        <v>0</v>
      </c>
      <c r="E118" s="45">
        <v>0</v>
      </c>
      <c r="F118" s="45">
        <v>0</v>
      </c>
      <c r="G118" s="45">
        <v>0</v>
      </c>
      <c r="H118" s="45">
        <v>0</v>
      </c>
      <c r="I118" s="45">
        <v>0</v>
      </c>
      <c r="J118" s="45">
        <v>0</v>
      </c>
      <c r="K118" s="45">
        <v>0</v>
      </c>
      <c r="L118" s="45">
        <v>0</v>
      </c>
      <c r="M118" s="45">
        <v>0</v>
      </c>
      <c r="N118" s="45">
        <v>0</v>
      </c>
      <c r="O118" s="45">
        <v>0</v>
      </c>
      <c r="P118" s="45">
        <v>0</v>
      </c>
      <c r="Q118" s="45">
        <v>2.2900000000000001E-4</v>
      </c>
      <c r="R118" s="45">
        <v>2.2900000000000001E-4</v>
      </c>
      <c r="S118" s="45">
        <v>2.2900000000000001E-4</v>
      </c>
      <c r="T118" s="45">
        <v>2.2900000000000001E-4</v>
      </c>
      <c r="U118" s="45">
        <v>2.2900000000000001E-4</v>
      </c>
      <c r="V118" s="45">
        <v>2.2900000000000001E-4</v>
      </c>
      <c r="W118" s="45">
        <v>2.2900000000000001E-4</v>
      </c>
      <c r="X118" s="45">
        <v>2.2900000000000001E-4</v>
      </c>
      <c r="Y118" s="45">
        <v>2.2900000000000001E-4</v>
      </c>
      <c r="Z118" s="45">
        <v>2.2900000000000001E-4</v>
      </c>
      <c r="AA118" s="45">
        <v>2.2900000000000001E-4</v>
      </c>
      <c r="AB118" s="45">
        <v>2.2900000000000001E-4</v>
      </c>
      <c r="AC118" s="45">
        <v>2.2900000000000001E-4</v>
      </c>
      <c r="AD118" s="45">
        <v>2.2900000000000001E-4</v>
      </c>
      <c r="AE118" s="45">
        <v>2.2900000000000001E-4</v>
      </c>
      <c r="AF118" s="45">
        <v>2.2900000000000001E-4</v>
      </c>
      <c r="AG118" s="45">
        <v>2.2900000000000001E-4</v>
      </c>
      <c r="AH118" s="45">
        <v>2.2900000000000001E-4</v>
      </c>
      <c r="AI118" s="45">
        <v>2.2900000000000001E-4</v>
      </c>
      <c r="AJ118" s="45">
        <v>2.2900000000000001E-4</v>
      </c>
      <c r="AK118" s="45">
        <v>2.2900000000000001E-4</v>
      </c>
      <c r="AL118" s="45">
        <v>2.2900000000000001E-4</v>
      </c>
      <c r="AM118" s="45">
        <v>2.2900000000000001E-4</v>
      </c>
      <c r="AN118" s="45">
        <v>2.2900000000000001E-4</v>
      </c>
      <c r="AO118" s="45">
        <v>2.2900000000000001E-4</v>
      </c>
      <c r="AP118" s="45">
        <v>5.2599999999999999E-4</v>
      </c>
      <c r="AQ118" s="45">
        <v>5.2599999999999999E-4</v>
      </c>
      <c r="AR118" s="45">
        <v>5.2599999999999999E-4</v>
      </c>
      <c r="AS118" s="45">
        <v>5.2599999999999999E-4</v>
      </c>
      <c r="AT118" s="45">
        <v>5.2599999999999999E-4</v>
      </c>
      <c r="AU118" s="45">
        <v>4.7800000000000002E-4</v>
      </c>
      <c r="AV118" s="45">
        <v>4.7800000000000002E-4</v>
      </c>
      <c r="AW118" s="45">
        <v>4.7800000000000002E-4</v>
      </c>
      <c r="AX118" s="45">
        <v>4.7800000000000002E-4</v>
      </c>
      <c r="AY118" s="45">
        <v>4.7800000000000002E-4</v>
      </c>
      <c r="AZ118" s="45">
        <v>4.0700000000000003E-4</v>
      </c>
      <c r="BA118" s="45">
        <v>4.0700000000000003E-4</v>
      </c>
      <c r="BB118" s="45">
        <v>4.0700000000000003E-4</v>
      </c>
      <c r="BC118" s="45">
        <v>4.0700000000000003E-4</v>
      </c>
      <c r="BD118" s="45">
        <v>4.0700000000000003E-4</v>
      </c>
      <c r="BE118" s="45">
        <v>3.28E-4</v>
      </c>
      <c r="BF118" s="45">
        <v>3.28E-4</v>
      </c>
      <c r="BG118" s="45">
        <v>3.28E-4</v>
      </c>
      <c r="BH118" s="45">
        <v>3.28E-4</v>
      </c>
      <c r="BI118" s="45">
        <v>3.28E-4</v>
      </c>
      <c r="BJ118" s="45">
        <v>2.12E-4</v>
      </c>
      <c r="BK118" s="45">
        <v>2.12E-4</v>
      </c>
      <c r="BL118" s="45">
        <v>2.12E-4</v>
      </c>
      <c r="BM118" s="45">
        <v>2.12E-4</v>
      </c>
      <c r="BN118" s="45">
        <v>2.12E-4</v>
      </c>
      <c r="BO118" s="45">
        <v>3.0299999999999999E-4</v>
      </c>
      <c r="BP118" s="45">
        <v>3.0299999999999999E-4</v>
      </c>
      <c r="BQ118" s="45">
        <v>3.0299999999999999E-4</v>
      </c>
      <c r="BR118" s="45">
        <v>3.0299999999999999E-4</v>
      </c>
      <c r="BS118" s="45">
        <v>3.0299999999999999E-4</v>
      </c>
      <c r="BT118" s="45">
        <v>1.55E-4</v>
      </c>
      <c r="BU118" s="45">
        <v>1.55E-4</v>
      </c>
      <c r="BV118" s="45">
        <v>1.55E-4</v>
      </c>
      <c r="BW118" s="45">
        <v>1.55E-4</v>
      </c>
      <c r="BX118" s="45">
        <v>1.55E-4</v>
      </c>
      <c r="BY118" s="45">
        <v>1.44E-4</v>
      </c>
      <c r="BZ118" s="45">
        <v>1.44E-4</v>
      </c>
      <c r="CA118" s="45">
        <v>1.44E-4</v>
      </c>
      <c r="CB118" s="45">
        <v>1.44E-4</v>
      </c>
      <c r="CC118" s="45">
        <v>1.44E-4</v>
      </c>
      <c r="CD118" s="45">
        <v>1.44E-4</v>
      </c>
      <c r="CE118" s="45">
        <v>1.44E-4</v>
      </c>
      <c r="CF118" s="45">
        <v>1.44E-4</v>
      </c>
      <c r="CG118" s="45">
        <v>1.44E-4</v>
      </c>
      <c r="CH118" s="45">
        <v>1.44E-4</v>
      </c>
      <c r="CI118" s="45">
        <v>1.44E-4</v>
      </c>
      <c r="CJ118" s="45">
        <v>1.44E-4</v>
      </c>
      <c r="CK118" s="45">
        <v>1.44E-4</v>
      </c>
      <c r="CL118" s="45">
        <v>1.44E-4</v>
      </c>
      <c r="CM118" s="45">
        <v>1.44E-4</v>
      </c>
      <c r="CN118" s="45">
        <v>1.44E-4</v>
      </c>
      <c r="CO118" s="45">
        <v>1.44E-4</v>
      </c>
      <c r="CP118" s="45">
        <v>1.44E-4</v>
      </c>
      <c r="CQ118" s="45">
        <v>1.44E-4</v>
      </c>
      <c r="CR118" s="45">
        <v>1.44E-4</v>
      </c>
      <c r="CS118" s="45">
        <v>1.44E-4</v>
      </c>
      <c r="CT118" s="45">
        <v>1.44E-4</v>
      </c>
      <c r="CU118" s="45">
        <v>1.44E-4</v>
      </c>
      <c r="CV118" s="45">
        <v>1.44E-4</v>
      </c>
      <c r="CW118" s="45">
        <v>1.44E-4</v>
      </c>
      <c r="CX118" s="45">
        <v>1.44E-4</v>
      </c>
    </row>
    <row r="119" spans="1:102" ht="14.25" customHeight="1" x14ac:dyDescent="0.3">
      <c r="A119" s="45" t="s">
        <v>356</v>
      </c>
      <c r="B119" s="45">
        <v>0</v>
      </c>
      <c r="C119" s="45">
        <v>0</v>
      </c>
      <c r="D119" s="45">
        <v>0</v>
      </c>
      <c r="E119" s="45">
        <v>0</v>
      </c>
      <c r="F119" s="45">
        <v>0</v>
      </c>
      <c r="G119" s="45">
        <v>0</v>
      </c>
      <c r="H119" s="45">
        <v>0</v>
      </c>
      <c r="I119" s="45">
        <v>0</v>
      </c>
      <c r="J119" s="45">
        <v>0</v>
      </c>
      <c r="K119" s="45">
        <v>0</v>
      </c>
      <c r="L119" s="45">
        <v>0</v>
      </c>
      <c r="M119" s="45">
        <v>0</v>
      </c>
      <c r="N119" s="45">
        <v>0</v>
      </c>
      <c r="O119" s="45">
        <v>0</v>
      </c>
      <c r="P119" s="45">
        <v>0</v>
      </c>
      <c r="Q119" s="45">
        <v>4.1E-5</v>
      </c>
      <c r="R119" s="45">
        <v>4.1E-5</v>
      </c>
      <c r="S119" s="45">
        <v>4.1E-5</v>
      </c>
      <c r="T119" s="45">
        <v>4.1E-5</v>
      </c>
      <c r="U119" s="45">
        <v>4.1E-5</v>
      </c>
      <c r="V119" s="45">
        <v>4.1E-5</v>
      </c>
      <c r="W119" s="45">
        <v>4.1E-5</v>
      </c>
      <c r="X119" s="45">
        <v>4.1E-5</v>
      </c>
      <c r="Y119" s="45">
        <v>4.1E-5</v>
      </c>
      <c r="Z119" s="45">
        <v>4.1E-5</v>
      </c>
      <c r="AA119" s="45">
        <v>4.1E-5</v>
      </c>
      <c r="AB119" s="45">
        <v>4.1E-5</v>
      </c>
      <c r="AC119" s="45">
        <v>4.1E-5</v>
      </c>
      <c r="AD119" s="45">
        <v>4.1E-5</v>
      </c>
      <c r="AE119" s="45">
        <v>4.1E-5</v>
      </c>
      <c r="AF119" s="45">
        <v>4.1E-5</v>
      </c>
      <c r="AG119" s="45">
        <v>4.1E-5</v>
      </c>
      <c r="AH119" s="45">
        <v>4.1E-5</v>
      </c>
      <c r="AI119" s="45">
        <v>4.1E-5</v>
      </c>
      <c r="AJ119" s="45">
        <v>4.1E-5</v>
      </c>
      <c r="AK119" s="45">
        <v>4.1E-5</v>
      </c>
      <c r="AL119" s="45">
        <v>4.1E-5</v>
      </c>
      <c r="AM119" s="45">
        <v>4.1E-5</v>
      </c>
      <c r="AN119" s="45">
        <v>4.1E-5</v>
      </c>
      <c r="AO119" s="45">
        <v>4.1E-5</v>
      </c>
      <c r="AP119" s="45">
        <v>2.33E-4</v>
      </c>
      <c r="AQ119" s="45">
        <v>2.33E-4</v>
      </c>
      <c r="AR119" s="45">
        <v>2.33E-4</v>
      </c>
      <c r="AS119" s="45">
        <v>2.33E-4</v>
      </c>
      <c r="AT119" s="45">
        <v>2.33E-4</v>
      </c>
      <c r="AU119" s="45">
        <v>3.3399999999999999E-4</v>
      </c>
      <c r="AV119" s="45">
        <v>3.3399999999999999E-4</v>
      </c>
      <c r="AW119" s="45">
        <v>3.3399999999999999E-4</v>
      </c>
      <c r="AX119" s="45">
        <v>3.3399999999999999E-4</v>
      </c>
      <c r="AY119" s="45">
        <v>3.3399999999999999E-4</v>
      </c>
      <c r="AZ119" s="45">
        <v>4.0499999999999998E-4</v>
      </c>
      <c r="BA119" s="45">
        <v>4.0499999999999998E-4</v>
      </c>
      <c r="BB119" s="45">
        <v>4.0499999999999998E-4</v>
      </c>
      <c r="BC119" s="45">
        <v>4.0499999999999998E-4</v>
      </c>
      <c r="BD119" s="45">
        <v>4.0499999999999998E-4</v>
      </c>
      <c r="BE119" s="45">
        <v>4.4499999999999997E-4</v>
      </c>
      <c r="BF119" s="45">
        <v>4.4499999999999997E-4</v>
      </c>
      <c r="BG119" s="45">
        <v>4.4499999999999997E-4</v>
      </c>
      <c r="BH119" s="45">
        <v>4.4499999999999997E-4</v>
      </c>
      <c r="BI119" s="45">
        <v>4.4499999999999997E-4</v>
      </c>
      <c r="BJ119" s="45">
        <v>5.0000000000000001E-4</v>
      </c>
      <c r="BK119" s="45">
        <v>5.0000000000000001E-4</v>
      </c>
      <c r="BL119" s="45">
        <v>5.0000000000000001E-4</v>
      </c>
      <c r="BM119" s="45">
        <v>5.0000000000000001E-4</v>
      </c>
      <c r="BN119" s="45">
        <v>5.0000000000000001E-4</v>
      </c>
      <c r="BO119" s="45">
        <v>5.3399999999999997E-4</v>
      </c>
      <c r="BP119" s="45">
        <v>5.3399999999999997E-4</v>
      </c>
      <c r="BQ119" s="45">
        <v>5.3399999999999997E-4</v>
      </c>
      <c r="BR119" s="45">
        <v>5.3399999999999997E-4</v>
      </c>
      <c r="BS119" s="45">
        <v>5.3399999999999997E-4</v>
      </c>
      <c r="BT119" s="45">
        <v>5.1599999999999997E-4</v>
      </c>
      <c r="BU119" s="45">
        <v>5.1599999999999997E-4</v>
      </c>
      <c r="BV119" s="45">
        <v>5.1599999999999997E-4</v>
      </c>
      <c r="BW119" s="45">
        <v>5.1599999999999997E-4</v>
      </c>
      <c r="BX119" s="45">
        <v>5.1599999999999997E-4</v>
      </c>
      <c r="BY119" s="45">
        <v>4.44E-4</v>
      </c>
      <c r="BZ119" s="45">
        <v>4.44E-4</v>
      </c>
      <c r="CA119" s="45">
        <v>4.44E-4</v>
      </c>
      <c r="CB119" s="45">
        <v>4.44E-4</v>
      </c>
      <c r="CC119" s="45">
        <v>4.44E-4</v>
      </c>
      <c r="CD119" s="45">
        <v>4.44E-4</v>
      </c>
      <c r="CE119" s="45">
        <v>4.44E-4</v>
      </c>
      <c r="CF119" s="45">
        <v>4.44E-4</v>
      </c>
      <c r="CG119" s="45">
        <v>4.44E-4</v>
      </c>
      <c r="CH119" s="45">
        <v>4.44E-4</v>
      </c>
      <c r="CI119" s="45">
        <v>4.44E-4</v>
      </c>
      <c r="CJ119" s="45">
        <v>4.44E-4</v>
      </c>
      <c r="CK119" s="45">
        <v>4.44E-4</v>
      </c>
      <c r="CL119" s="45">
        <v>4.44E-4</v>
      </c>
      <c r="CM119" s="45">
        <v>4.44E-4</v>
      </c>
      <c r="CN119" s="45">
        <v>4.44E-4</v>
      </c>
      <c r="CO119" s="45">
        <v>4.44E-4</v>
      </c>
      <c r="CP119" s="45">
        <v>4.44E-4</v>
      </c>
      <c r="CQ119" s="45">
        <v>4.44E-4</v>
      </c>
      <c r="CR119" s="45">
        <v>4.44E-4</v>
      </c>
      <c r="CS119" s="45">
        <v>4.44E-4</v>
      </c>
      <c r="CT119" s="45">
        <v>4.44E-4</v>
      </c>
      <c r="CU119" s="45">
        <v>4.44E-4</v>
      </c>
      <c r="CV119" s="45">
        <v>4.44E-4</v>
      </c>
      <c r="CW119" s="45">
        <v>4.44E-4</v>
      </c>
      <c r="CX119" s="45">
        <v>4.44E-4</v>
      </c>
    </row>
    <row r="120" spans="1:102" ht="14.25" customHeight="1" x14ac:dyDescent="0.3">
      <c r="A120" s="45" t="s">
        <v>358</v>
      </c>
      <c r="B120" s="45">
        <v>3.0000000000000001E-6</v>
      </c>
      <c r="C120" s="45">
        <v>3.0000000000000001E-6</v>
      </c>
      <c r="D120" s="45">
        <v>3.0000000000000001E-6</v>
      </c>
      <c r="E120" s="45">
        <v>3.0000000000000001E-6</v>
      </c>
      <c r="F120" s="45">
        <v>3.0000000000000001E-6</v>
      </c>
      <c r="G120" s="45">
        <v>3.0000000000000001E-6</v>
      </c>
      <c r="H120" s="45">
        <v>3.0000000000000001E-6</v>
      </c>
      <c r="I120" s="45">
        <v>3.0000000000000001E-6</v>
      </c>
      <c r="J120" s="45">
        <v>3.0000000000000001E-6</v>
      </c>
      <c r="K120" s="45">
        <v>3.0000000000000001E-6</v>
      </c>
      <c r="L120" s="45">
        <v>3.0000000000000001E-6</v>
      </c>
      <c r="M120" s="45">
        <v>3.0000000000000001E-6</v>
      </c>
      <c r="N120" s="45">
        <v>3.0000000000000001E-6</v>
      </c>
      <c r="O120" s="45">
        <v>3.0000000000000001E-6</v>
      </c>
      <c r="P120" s="45">
        <v>3.0000000000000001E-6</v>
      </c>
      <c r="Q120" s="45">
        <v>4.0999999999999999E-4</v>
      </c>
      <c r="R120" s="45">
        <v>4.0999999999999999E-4</v>
      </c>
      <c r="S120" s="45">
        <v>4.0999999999999999E-4</v>
      </c>
      <c r="T120" s="45">
        <v>4.0999999999999999E-4</v>
      </c>
      <c r="U120" s="45">
        <v>4.0999999999999999E-4</v>
      </c>
      <c r="V120" s="45">
        <v>4.0999999999999999E-4</v>
      </c>
      <c r="W120" s="45">
        <v>4.0999999999999999E-4</v>
      </c>
      <c r="X120" s="45">
        <v>4.0999999999999999E-4</v>
      </c>
      <c r="Y120" s="45">
        <v>4.0999999999999999E-4</v>
      </c>
      <c r="Z120" s="45">
        <v>4.0999999999999999E-4</v>
      </c>
      <c r="AA120" s="45">
        <v>4.0999999999999999E-4</v>
      </c>
      <c r="AB120" s="45">
        <v>4.0999999999999999E-4</v>
      </c>
      <c r="AC120" s="45">
        <v>4.0999999999999999E-4</v>
      </c>
      <c r="AD120" s="45">
        <v>4.0999999999999999E-4</v>
      </c>
      <c r="AE120" s="45">
        <v>4.0999999999999999E-4</v>
      </c>
      <c r="AF120" s="45">
        <v>4.0999999999999999E-4</v>
      </c>
      <c r="AG120" s="45">
        <v>4.0999999999999999E-4</v>
      </c>
      <c r="AH120" s="45">
        <v>4.0999999999999999E-4</v>
      </c>
      <c r="AI120" s="45">
        <v>4.0999999999999999E-4</v>
      </c>
      <c r="AJ120" s="45">
        <v>4.0999999999999999E-4</v>
      </c>
      <c r="AK120" s="45">
        <v>4.0999999999999999E-4</v>
      </c>
      <c r="AL120" s="45">
        <v>4.0999999999999999E-4</v>
      </c>
      <c r="AM120" s="45">
        <v>4.0999999999999999E-4</v>
      </c>
      <c r="AN120" s="45">
        <v>4.0999999999999999E-4</v>
      </c>
      <c r="AO120" s="45">
        <v>4.0999999999999999E-4</v>
      </c>
      <c r="AP120" s="45">
        <v>1.0820000000000001E-3</v>
      </c>
      <c r="AQ120" s="45">
        <v>1.0820000000000001E-3</v>
      </c>
      <c r="AR120" s="45">
        <v>1.0820000000000001E-3</v>
      </c>
      <c r="AS120" s="45">
        <v>1.0820000000000001E-3</v>
      </c>
      <c r="AT120" s="45">
        <v>1.0820000000000001E-3</v>
      </c>
      <c r="AU120" s="45">
        <v>1.325E-3</v>
      </c>
      <c r="AV120" s="45">
        <v>1.325E-3</v>
      </c>
      <c r="AW120" s="45">
        <v>1.325E-3</v>
      </c>
      <c r="AX120" s="45">
        <v>1.325E-3</v>
      </c>
      <c r="AY120" s="45">
        <v>1.325E-3</v>
      </c>
      <c r="AZ120" s="45">
        <v>1.591E-3</v>
      </c>
      <c r="BA120" s="45">
        <v>1.591E-3</v>
      </c>
      <c r="BB120" s="45">
        <v>1.591E-3</v>
      </c>
      <c r="BC120" s="45">
        <v>1.591E-3</v>
      </c>
      <c r="BD120" s="45">
        <v>1.591E-3</v>
      </c>
      <c r="BE120" s="45">
        <v>1.882E-3</v>
      </c>
      <c r="BF120" s="45">
        <v>1.882E-3</v>
      </c>
      <c r="BG120" s="45">
        <v>1.882E-3</v>
      </c>
      <c r="BH120" s="45">
        <v>1.882E-3</v>
      </c>
      <c r="BI120" s="45">
        <v>1.882E-3</v>
      </c>
      <c r="BJ120" s="45">
        <v>2.0270000000000002E-3</v>
      </c>
      <c r="BK120" s="45">
        <v>2.0270000000000002E-3</v>
      </c>
      <c r="BL120" s="45">
        <v>2.0270000000000002E-3</v>
      </c>
      <c r="BM120" s="45">
        <v>2.0270000000000002E-3</v>
      </c>
      <c r="BN120" s="45">
        <v>2.0270000000000002E-3</v>
      </c>
      <c r="BO120" s="45">
        <v>1.9369999999999999E-3</v>
      </c>
      <c r="BP120" s="45">
        <v>1.9369999999999999E-3</v>
      </c>
      <c r="BQ120" s="45">
        <v>1.9369999999999999E-3</v>
      </c>
      <c r="BR120" s="45">
        <v>1.9369999999999999E-3</v>
      </c>
      <c r="BS120" s="45">
        <v>1.9369999999999999E-3</v>
      </c>
      <c r="BT120" s="45">
        <v>1.6919999999999999E-3</v>
      </c>
      <c r="BU120" s="45">
        <v>1.6919999999999999E-3</v>
      </c>
      <c r="BV120" s="45">
        <v>1.6919999999999999E-3</v>
      </c>
      <c r="BW120" s="45">
        <v>1.6919999999999999E-3</v>
      </c>
      <c r="BX120" s="45">
        <v>1.6919999999999999E-3</v>
      </c>
      <c r="BY120" s="45">
        <v>1.2359999999999999E-3</v>
      </c>
      <c r="BZ120" s="45">
        <v>1.2359999999999999E-3</v>
      </c>
      <c r="CA120" s="45">
        <v>1.2359999999999999E-3</v>
      </c>
      <c r="CB120" s="45">
        <v>1.2359999999999999E-3</v>
      </c>
      <c r="CC120" s="45">
        <v>1.2359999999999999E-3</v>
      </c>
      <c r="CD120" s="45">
        <v>1.2359999999999999E-3</v>
      </c>
      <c r="CE120" s="45">
        <v>1.2359999999999999E-3</v>
      </c>
      <c r="CF120" s="45">
        <v>1.2359999999999999E-3</v>
      </c>
      <c r="CG120" s="45">
        <v>1.2359999999999999E-3</v>
      </c>
      <c r="CH120" s="45">
        <v>1.2359999999999999E-3</v>
      </c>
      <c r="CI120" s="45">
        <v>1.2359999999999999E-3</v>
      </c>
      <c r="CJ120" s="45">
        <v>1.2359999999999999E-3</v>
      </c>
      <c r="CK120" s="45">
        <v>1.2359999999999999E-3</v>
      </c>
      <c r="CL120" s="45">
        <v>1.2359999999999999E-3</v>
      </c>
      <c r="CM120" s="45">
        <v>1.2359999999999999E-3</v>
      </c>
      <c r="CN120" s="45">
        <v>1.2359999999999999E-3</v>
      </c>
      <c r="CO120" s="45">
        <v>1.2359999999999999E-3</v>
      </c>
      <c r="CP120" s="45">
        <v>1.2359999999999999E-3</v>
      </c>
      <c r="CQ120" s="45">
        <v>1.2359999999999999E-3</v>
      </c>
      <c r="CR120" s="45">
        <v>1.2359999999999999E-3</v>
      </c>
      <c r="CS120" s="45">
        <v>1.2359999999999999E-3</v>
      </c>
      <c r="CT120" s="45">
        <v>1.2359999999999999E-3</v>
      </c>
      <c r="CU120" s="45">
        <v>1.2359999999999999E-3</v>
      </c>
      <c r="CV120" s="45">
        <v>1.2359999999999999E-3</v>
      </c>
      <c r="CW120" s="45">
        <v>1.2359999999999999E-3</v>
      </c>
      <c r="CX120" s="45">
        <v>1.2359999999999999E-3</v>
      </c>
    </row>
    <row r="121" spans="1:102" ht="14.25" customHeight="1" x14ac:dyDescent="0.3">
      <c r="A121" s="45" t="s">
        <v>360</v>
      </c>
      <c r="B121" s="45">
        <v>1.9999999999999999E-6</v>
      </c>
      <c r="C121" s="45">
        <v>1.9999999999999999E-6</v>
      </c>
      <c r="D121" s="45">
        <v>1.9999999999999999E-6</v>
      </c>
      <c r="E121" s="45">
        <v>1.9999999999999999E-6</v>
      </c>
      <c r="F121" s="45">
        <v>1.9999999999999999E-6</v>
      </c>
      <c r="G121" s="45">
        <v>1.9999999999999999E-6</v>
      </c>
      <c r="H121" s="45">
        <v>1.9999999999999999E-6</v>
      </c>
      <c r="I121" s="45">
        <v>1.9999999999999999E-6</v>
      </c>
      <c r="J121" s="45">
        <v>1.9999999999999999E-6</v>
      </c>
      <c r="K121" s="45">
        <v>1.9999999999999999E-6</v>
      </c>
      <c r="L121" s="45">
        <v>1.9999999999999999E-6</v>
      </c>
      <c r="M121" s="45">
        <v>1.9999999999999999E-6</v>
      </c>
      <c r="N121" s="45">
        <v>1.9999999999999999E-6</v>
      </c>
      <c r="O121" s="45">
        <v>1.9999999999999999E-6</v>
      </c>
      <c r="P121" s="45">
        <v>1.9999999999999999E-6</v>
      </c>
      <c r="Q121" s="45">
        <v>9.8999999999999994E-5</v>
      </c>
      <c r="R121" s="45">
        <v>9.8999999999999994E-5</v>
      </c>
      <c r="S121" s="45">
        <v>9.8999999999999994E-5</v>
      </c>
      <c r="T121" s="45">
        <v>9.8999999999999994E-5</v>
      </c>
      <c r="U121" s="45">
        <v>9.8999999999999994E-5</v>
      </c>
      <c r="V121" s="45">
        <v>9.8999999999999994E-5</v>
      </c>
      <c r="W121" s="45">
        <v>9.8999999999999994E-5</v>
      </c>
      <c r="X121" s="45">
        <v>9.8999999999999994E-5</v>
      </c>
      <c r="Y121" s="45">
        <v>9.8999999999999994E-5</v>
      </c>
      <c r="Z121" s="45">
        <v>9.8999999999999994E-5</v>
      </c>
      <c r="AA121" s="45">
        <v>9.8999999999999994E-5</v>
      </c>
      <c r="AB121" s="45">
        <v>9.8999999999999994E-5</v>
      </c>
      <c r="AC121" s="45">
        <v>9.8999999999999994E-5</v>
      </c>
      <c r="AD121" s="45">
        <v>9.8999999999999994E-5</v>
      </c>
      <c r="AE121" s="45">
        <v>9.8999999999999994E-5</v>
      </c>
      <c r="AF121" s="45">
        <v>9.8999999999999994E-5</v>
      </c>
      <c r="AG121" s="45">
        <v>9.8999999999999994E-5</v>
      </c>
      <c r="AH121" s="45">
        <v>9.8999999999999994E-5</v>
      </c>
      <c r="AI121" s="45">
        <v>9.8999999999999994E-5</v>
      </c>
      <c r="AJ121" s="45">
        <v>9.8999999999999994E-5</v>
      </c>
      <c r="AK121" s="45">
        <v>9.8999999999999994E-5</v>
      </c>
      <c r="AL121" s="45">
        <v>9.8999999999999994E-5</v>
      </c>
      <c r="AM121" s="45">
        <v>9.8999999999999994E-5</v>
      </c>
      <c r="AN121" s="45">
        <v>9.8999999999999994E-5</v>
      </c>
      <c r="AO121" s="45">
        <v>9.8999999999999994E-5</v>
      </c>
      <c r="AP121" s="45">
        <v>4.2900000000000002E-4</v>
      </c>
      <c r="AQ121" s="45">
        <v>4.2900000000000002E-4</v>
      </c>
      <c r="AR121" s="45">
        <v>4.2900000000000002E-4</v>
      </c>
      <c r="AS121" s="45">
        <v>4.2900000000000002E-4</v>
      </c>
      <c r="AT121" s="45">
        <v>4.2900000000000002E-4</v>
      </c>
      <c r="AU121" s="45">
        <v>5.4100000000000003E-4</v>
      </c>
      <c r="AV121" s="45">
        <v>5.4100000000000003E-4</v>
      </c>
      <c r="AW121" s="45">
        <v>5.4100000000000003E-4</v>
      </c>
      <c r="AX121" s="45">
        <v>5.4100000000000003E-4</v>
      </c>
      <c r="AY121" s="45">
        <v>5.4100000000000003E-4</v>
      </c>
      <c r="AZ121" s="45">
        <v>5.7799999999999995E-4</v>
      </c>
      <c r="BA121" s="45">
        <v>5.7799999999999995E-4</v>
      </c>
      <c r="BB121" s="45">
        <v>5.7799999999999995E-4</v>
      </c>
      <c r="BC121" s="45">
        <v>5.7799999999999995E-4</v>
      </c>
      <c r="BD121" s="45">
        <v>5.7799999999999995E-4</v>
      </c>
      <c r="BE121" s="45">
        <v>5.5800000000000001E-4</v>
      </c>
      <c r="BF121" s="45">
        <v>5.5800000000000001E-4</v>
      </c>
      <c r="BG121" s="45">
        <v>5.5800000000000001E-4</v>
      </c>
      <c r="BH121" s="45">
        <v>5.5800000000000001E-4</v>
      </c>
      <c r="BI121" s="45">
        <v>5.5800000000000001E-4</v>
      </c>
      <c r="BJ121" s="45">
        <v>5.4699999999999996E-4</v>
      </c>
      <c r="BK121" s="45">
        <v>5.4699999999999996E-4</v>
      </c>
      <c r="BL121" s="45">
        <v>5.4699999999999996E-4</v>
      </c>
      <c r="BM121" s="45">
        <v>5.4699999999999996E-4</v>
      </c>
      <c r="BN121" s="45">
        <v>5.4699999999999996E-4</v>
      </c>
      <c r="BO121" s="45">
        <v>5.4000000000000001E-4</v>
      </c>
      <c r="BP121" s="45">
        <v>5.4000000000000001E-4</v>
      </c>
      <c r="BQ121" s="45">
        <v>5.4000000000000001E-4</v>
      </c>
      <c r="BR121" s="45">
        <v>5.4000000000000001E-4</v>
      </c>
      <c r="BS121" s="45">
        <v>5.4000000000000001E-4</v>
      </c>
      <c r="BT121" s="45">
        <v>5.3200000000000003E-4</v>
      </c>
      <c r="BU121" s="45">
        <v>5.3200000000000003E-4</v>
      </c>
      <c r="BV121" s="45">
        <v>5.3200000000000003E-4</v>
      </c>
      <c r="BW121" s="45">
        <v>5.3200000000000003E-4</v>
      </c>
      <c r="BX121" s="45">
        <v>5.3200000000000003E-4</v>
      </c>
      <c r="BY121" s="45">
        <v>5.2700000000000002E-4</v>
      </c>
      <c r="BZ121" s="45">
        <v>5.2700000000000002E-4</v>
      </c>
      <c r="CA121" s="45">
        <v>5.2700000000000002E-4</v>
      </c>
      <c r="CB121" s="45">
        <v>5.2700000000000002E-4</v>
      </c>
      <c r="CC121" s="45">
        <v>5.2700000000000002E-4</v>
      </c>
      <c r="CD121" s="45">
        <v>5.2700000000000002E-4</v>
      </c>
      <c r="CE121" s="45">
        <v>5.2700000000000002E-4</v>
      </c>
      <c r="CF121" s="45">
        <v>5.2700000000000002E-4</v>
      </c>
      <c r="CG121" s="45">
        <v>5.2700000000000002E-4</v>
      </c>
      <c r="CH121" s="45">
        <v>5.2700000000000002E-4</v>
      </c>
      <c r="CI121" s="45">
        <v>5.2700000000000002E-4</v>
      </c>
      <c r="CJ121" s="45">
        <v>5.2700000000000002E-4</v>
      </c>
      <c r="CK121" s="45">
        <v>5.2700000000000002E-4</v>
      </c>
      <c r="CL121" s="45">
        <v>5.2700000000000002E-4</v>
      </c>
      <c r="CM121" s="45">
        <v>5.2700000000000002E-4</v>
      </c>
      <c r="CN121" s="45">
        <v>5.2700000000000002E-4</v>
      </c>
      <c r="CO121" s="45">
        <v>5.2700000000000002E-4</v>
      </c>
      <c r="CP121" s="45">
        <v>5.2700000000000002E-4</v>
      </c>
      <c r="CQ121" s="45">
        <v>5.2700000000000002E-4</v>
      </c>
      <c r="CR121" s="45">
        <v>5.2700000000000002E-4</v>
      </c>
      <c r="CS121" s="45">
        <v>5.2700000000000002E-4</v>
      </c>
      <c r="CT121" s="45">
        <v>5.2700000000000002E-4</v>
      </c>
      <c r="CU121" s="45">
        <v>5.2700000000000002E-4</v>
      </c>
      <c r="CV121" s="45">
        <v>5.2700000000000002E-4</v>
      </c>
      <c r="CW121" s="45">
        <v>5.2700000000000002E-4</v>
      </c>
      <c r="CX121" s="45">
        <v>5.2700000000000002E-4</v>
      </c>
    </row>
    <row r="122" spans="1:102" ht="14.25" customHeight="1" x14ac:dyDescent="0.3">
      <c r="A122" s="45" t="s">
        <v>362</v>
      </c>
      <c r="B122" s="45">
        <v>0</v>
      </c>
      <c r="C122" s="45">
        <v>0</v>
      </c>
      <c r="D122" s="45">
        <v>0</v>
      </c>
      <c r="E122" s="45">
        <v>0</v>
      </c>
      <c r="F122" s="45">
        <v>0</v>
      </c>
      <c r="G122" s="45">
        <v>0</v>
      </c>
      <c r="H122" s="45">
        <v>0</v>
      </c>
      <c r="I122" s="45">
        <v>0</v>
      </c>
      <c r="J122" s="45">
        <v>0</v>
      </c>
      <c r="K122" s="45">
        <v>0</v>
      </c>
      <c r="L122" s="45">
        <v>0</v>
      </c>
      <c r="M122" s="45">
        <v>0</v>
      </c>
      <c r="N122" s="45">
        <v>0</v>
      </c>
      <c r="O122" s="45">
        <v>0</v>
      </c>
      <c r="P122" s="45">
        <v>0</v>
      </c>
      <c r="Q122" s="45">
        <v>5.7000000000000003E-5</v>
      </c>
      <c r="R122" s="45">
        <v>5.7000000000000003E-5</v>
      </c>
      <c r="S122" s="45">
        <v>5.7000000000000003E-5</v>
      </c>
      <c r="T122" s="45">
        <v>5.7000000000000003E-5</v>
      </c>
      <c r="U122" s="45">
        <v>5.7000000000000003E-5</v>
      </c>
      <c r="V122" s="45">
        <v>5.7000000000000003E-5</v>
      </c>
      <c r="W122" s="45">
        <v>5.7000000000000003E-5</v>
      </c>
      <c r="X122" s="45">
        <v>5.7000000000000003E-5</v>
      </c>
      <c r="Y122" s="45">
        <v>5.7000000000000003E-5</v>
      </c>
      <c r="Z122" s="45">
        <v>5.7000000000000003E-5</v>
      </c>
      <c r="AA122" s="45">
        <v>5.7000000000000003E-5</v>
      </c>
      <c r="AB122" s="45">
        <v>5.7000000000000003E-5</v>
      </c>
      <c r="AC122" s="45">
        <v>5.7000000000000003E-5</v>
      </c>
      <c r="AD122" s="45">
        <v>5.7000000000000003E-5</v>
      </c>
      <c r="AE122" s="45">
        <v>5.7000000000000003E-5</v>
      </c>
      <c r="AF122" s="45">
        <v>5.7000000000000003E-5</v>
      </c>
      <c r="AG122" s="45">
        <v>5.7000000000000003E-5</v>
      </c>
      <c r="AH122" s="45">
        <v>5.7000000000000003E-5</v>
      </c>
      <c r="AI122" s="45">
        <v>5.7000000000000003E-5</v>
      </c>
      <c r="AJ122" s="45">
        <v>5.7000000000000003E-5</v>
      </c>
      <c r="AK122" s="45">
        <v>5.7000000000000003E-5</v>
      </c>
      <c r="AL122" s="45">
        <v>5.7000000000000003E-5</v>
      </c>
      <c r="AM122" s="45">
        <v>5.7000000000000003E-5</v>
      </c>
      <c r="AN122" s="45">
        <v>5.7000000000000003E-5</v>
      </c>
      <c r="AO122" s="45">
        <v>5.7000000000000003E-5</v>
      </c>
      <c r="AP122" s="45">
        <v>2.7599999999999999E-4</v>
      </c>
      <c r="AQ122" s="45">
        <v>2.7599999999999999E-4</v>
      </c>
      <c r="AR122" s="45">
        <v>2.7599999999999999E-4</v>
      </c>
      <c r="AS122" s="45">
        <v>2.7599999999999999E-4</v>
      </c>
      <c r="AT122" s="45">
        <v>2.7599999999999999E-4</v>
      </c>
      <c r="AU122" s="45">
        <v>3.3799999999999998E-4</v>
      </c>
      <c r="AV122" s="45">
        <v>3.3799999999999998E-4</v>
      </c>
      <c r="AW122" s="45">
        <v>3.3799999999999998E-4</v>
      </c>
      <c r="AX122" s="45">
        <v>3.3799999999999998E-4</v>
      </c>
      <c r="AY122" s="45">
        <v>3.3799999999999998E-4</v>
      </c>
      <c r="AZ122" s="45">
        <v>3.6900000000000002E-4</v>
      </c>
      <c r="BA122" s="45">
        <v>3.6900000000000002E-4</v>
      </c>
      <c r="BB122" s="45">
        <v>3.6900000000000002E-4</v>
      </c>
      <c r="BC122" s="45">
        <v>3.6900000000000002E-4</v>
      </c>
      <c r="BD122" s="45">
        <v>3.6900000000000002E-4</v>
      </c>
      <c r="BE122" s="45">
        <v>3.9100000000000002E-4</v>
      </c>
      <c r="BF122" s="45">
        <v>3.9100000000000002E-4</v>
      </c>
      <c r="BG122" s="45">
        <v>3.9100000000000002E-4</v>
      </c>
      <c r="BH122" s="45">
        <v>3.9100000000000002E-4</v>
      </c>
      <c r="BI122" s="45">
        <v>3.9100000000000002E-4</v>
      </c>
      <c r="BJ122" s="45">
        <v>3.9899999999999999E-4</v>
      </c>
      <c r="BK122" s="45">
        <v>3.9899999999999999E-4</v>
      </c>
      <c r="BL122" s="45">
        <v>3.9899999999999999E-4</v>
      </c>
      <c r="BM122" s="45">
        <v>3.9899999999999999E-4</v>
      </c>
      <c r="BN122" s="45">
        <v>3.9899999999999999E-4</v>
      </c>
      <c r="BO122" s="45">
        <v>4.44E-4</v>
      </c>
      <c r="BP122" s="45">
        <v>4.44E-4</v>
      </c>
      <c r="BQ122" s="45">
        <v>4.44E-4</v>
      </c>
      <c r="BR122" s="45">
        <v>4.44E-4</v>
      </c>
      <c r="BS122" s="45">
        <v>4.44E-4</v>
      </c>
      <c r="BT122" s="45">
        <v>5.6599999999999999E-4</v>
      </c>
      <c r="BU122" s="45">
        <v>5.6599999999999999E-4</v>
      </c>
      <c r="BV122" s="45">
        <v>5.6599999999999999E-4</v>
      </c>
      <c r="BW122" s="45">
        <v>5.6599999999999999E-4</v>
      </c>
      <c r="BX122" s="45">
        <v>5.6599999999999999E-4</v>
      </c>
      <c r="BY122" s="45">
        <v>7.1000000000000002E-4</v>
      </c>
      <c r="BZ122" s="45">
        <v>7.1000000000000002E-4</v>
      </c>
      <c r="CA122" s="45">
        <v>7.1000000000000002E-4</v>
      </c>
      <c r="CB122" s="45">
        <v>7.1000000000000002E-4</v>
      </c>
      <c r="CC122" s="45">
        <v>7.1000000000000002E-4</v>
      </c>
      <c r="CD122" s="45">
        <v>7.1000000000000002E-4</v>
      </c>
      <c r="CE122" s="45">
        <v>7.1000000000000002E-4</v>
      </c>
      <c r="CF122" s="45">
        <v>7.1000000000000002E-4</v>
      </c>
      <c r="CG122" s="45">
        <v>7.1000000000000002E-4</v>
      </c>
      <c r="CH122" s="45">
        <v>7.1000000000000002E-4</v>
      </c>
      <c r="CI122" s="45">
        <v>7.1000000000000002E-4</v>
      </c>
      <c r="CJ122" s="45">
        <v>7.1000000000000002E-4</v>
      </c>
      <c r="CK122" s="45">
        <v>7.1000000000000002E-4</v>
      </c>
      <c r="CL122" s="45">
        <v>7.1000000000000002E-4</v>
      </c>
      <c r="CM122" s="45">
        <v>7.1000000000000002E-4</v>
      </c>
      <c r="CN122" s="45">
        <v>7.1000000000000002E-4</v>
      </c>
      <c r="CO122" s="45">
        <v>7.1000000000000002E-4</v>
      </c>
      <c r="CP122" s="45">
        <v>7.1000000000000002E-4</v>
      </c>
      <c r="CQ122" s="45">
        <v>7.1000000000000002E-4</v>
      </c>
      <c r="CR122" s="45">
        <v>7.1000000000000002E-4</v>
      </c>
      <c r="CS122" s="45">
        <v>7.1000000000000002E-4</v>
      </c>
      <c r="CT122" s="45">
        <v>7.1000000000000002E-4</v>
      </c>
      <c r="CU122" s="45">
        <v>7.1000000000000002E-4</v>
      </c>
      <c r="CV122" s="45">
        <v>7.1000000000000002E-4</v>
      </c>
      <c r="CW122" s="45">
        <v>7.1000000000000002E-4</v>
      </c>
      <c r="CX122" s="45">
        <v>7.1000000000000002E-4</v>
      </c>
    </row>
    <row r="123" spans="1:102" ht="14.25" customHeight="1" x14ac:dyDescent="0.3">
      <c r="A123" s="45" t="s">
        <v>364</v>
      </c>
      <c r="B123" s="45">
        <v>0</v>
      </c>
      <c r="C123" s="45">
        <v>0</v>
      </c>
      <c r="D123" s="45">
        <v>0</v>
      </c>
      <c r="E123" s="45">
        <v>0</v>
      </c>
      <c r="F123" s="45">
        <v>0</v>
      </c>
      <c r="G123" s="45">
        <v>0</v>
      </c>
      <c r="H123" s="45">
        <v>0</v>
      </c>
      <c r="I123" s="45">
        <v>0</v>
      </c>
      <c r="J123" s="45">
        <v>0</v>
      </c>
      <c r="K123" s="45">
        <v>0</v>
      </c>
      <c r="L123" s="45">
        <v>0</v>
      </c>
      <c r="M123" s="45">
        <v>0</v>
      </c>
      <c r="N123" s="45">
        <v>0</v>
      </c>
      <c r="O123" s="45">
        <v>0</v>
      </c>
      <c r="P123" s="45">
        <v>0</v>
      </c>
      <c r="Q123" s="45">
        <v>7.2000000000000002E-5</v>
      </c>
      <c r="R123" s="45">
        <v>7.2000000000000002E-5</v>
      </c>
      <c r="S123" s="45">
        <v>7.2000000000000002E-5</v>
      </c>
      <c r="T123" s="45">
        <v>7.2000000000000002E-5</v>
      </c>
      <c r="U123" s="45">
        <v>7.2000000000000002E-5</v>
      </c>
      <c r="V123" s="45">
        <v>7.2000000000000002E-5</v>
      </c>
      <c r="W123" s="45">
        <v>7.2000000000000002E-5</v>
      </c>
      <c r="X123" s="45">
        <v>7.2000000000000002E-5</v>
      </c>
      <c r="Y123" s="45">
        <v>7.2000000000000002E-5</v>
      </c>
      <c r="Z123" s="45">
        <v>7.2000000000000002E-5</v>
      </c>
      <c r="AA123" s="45">
        <v>7.2000000000000002E-5</v>
      </c>
      <c r="AB123" s="45">
        <v>7.2000000000000002E-5</v>
      </c>
      <c r="AC123" s="45">
        <v>7.2000000000000002E-5</v>
      </c>
      <c r="AD123" s="45">
        <v>7.2000000000000002E-5</v>
      </c>
      <c r="AE123" s="45">
        <v>7.2000000000000002E-5</v>
      </c>
      <c r="AF123" s="45">
        <v>7.2000000000000002E-5</v>
      </c>
      <c r="AG123" s="45">
        <v>7.2000000000000002E-5</v>
      </c>
      <c r="AH123" s="45">
        <v>7.2000000000000002E-5</v>
      </c>
      <c r="AI123" s="45">
        <v>7.2000000000000002E-5</v>
      </c>
      <c r="AJ123" s="45">
        <v>7.2000000000000002E-5</v>
      </c>
      <c r="AK123" s="45">
        <v>7.2000000000000002E-5</v>
      </c>
      <c r="AL123" s="45">
        <v>7.2000000000000002E-5</v>
      </c>
      <c r="AM123" s="45">
        <v>7.2000000000000002E-5</v>
      </c>
      <c r="AN123" s="45">
        <v>7.2000000000000002E-5</v>
      </c>
      <c r="AO123" s="45">
        <v>7.2000000000000002E-5</v>
      </c>
      <c r="AP123" s="45">
        <v>1.9000000000000001E-4</v>
      </c>
      <c r="AQ123" s="45">
        <v>1.9000000000000001E-4</v>
      </c>
      <c r="AR123" s="45">
        <v>1.9000000000000001E-4</v>
      </c>
      <c r="AS123" s="45">
        <v>1.9000000000000001E-4</v>
      </c>
      <c r="AT123" s="45">
        <v>1.9000000000000001E-4</v>
      </c>
      <c r="AU123" s="45">
        <v>2.02E-4</v>
      </c>
      <c r="AV123" s="45">
        <v>2.02E-4</v>
      </c>
      <c r="AW123" s="45">
        <v>2.02E-4</v>
      </c>
      <c r="AX123" s="45">
        <v>2.02E-4</v>
      </c>
      <c r="AY123" s="45">
        <v>2.02E-4</v>
      </c>
      <c r="AZ123" s="45">
        <v>2.0100000000000001E-4</v>
      </c>
      <c r="BA123" s="45">
        <v>2.0100000000000001E-4</v>
      </c>
      <c r="BB123" s="45">
        <v>2.0100000000000001E-4</v>
      </c>
      <c r="BC123" s="45">
        <v>2.0100000000000001E-4</v>
      </c>
      <c r="BD123" s="45">
        <v>2.0100000000000001E-4</v>
      </c>
      <c r="BE123" s="45">
        <v>1.8200000000000001E-4</v>
      </c>
      <c r="BF123" s="45">
        <v>1.8200000000000001E-4</v>
      </c>
      <c r="BG123" s="45">
        <v>1.8200000000000001E-4</v>
      </c>
      <c r="BH123" s="45">
        <v>1.8200000000000001E-4</v>
      </c>
      <c r="BI123" s="45">
        <v>1.8200000000000001E-4</v>
      </c>
      <c r="BJ123" s="45">
        <v>1.6000000000000001E-4</v>
      </c>
      <c r="BK123" s="45">
        <v>1.6000000000000001E-4</v>
      </c>
      <c r="BL123" s="45">
        <v>1.6000000000000001E-4</v>
      </c>
      <c r="BM123" s="45">
        <v>1.6000000000000001E-4</v>
      </c>
      <c r="BN123" s="45">
        <v>1.6000000000000001E-4</v>
      </c>
      <c r="BO123" s="45">
        <v>1.5100000000000001E-4</v>
      </c>
      <c r="BP123" s="45">
        <v>1.5100000000000001E-4</v>
      </c>
      <c r="BQ123" s="45">
        <v>1.5100000000000001E-4</v>
      </c>
      <c r="BR123" s="45">
        <v>1.5100000000000001E-4</v>
      </c>
      <c r="BS123" s="45">
        <v>1.5100000000000001E-4</v>
      </c>
      <c r="BT123" s="45">
        <v>1.45E-4</v>
      </c>
      <c r="BU123" s="45">
        <v>1.45E-4</v>
      </c>
      <c r="BV123" s="45">
        <v>1.45E-4</v>
      </c>
      <c r="BW123" s="45">
        <v>1.45E-4</v>
      </c>
      <c r="BX123" s="45">
        <v>1.45E-4</v>
      </c>
      <c r="BY123" s="45">
        <v>1.5300000000000001E-4</v>
      </c>
      <c r="BZ123" s="45">
        <v>1.5300000000000001E-4</v>
      </c>
      <c r="CA123" s="45">
        <v>1.5300000000000001E-4</v>
      </c>
      <c r="CB123" s="45">
        <v>1.5300000000000001E-4</v>
      </c>
      <c r="CC123" s="45">
        <v>1.5300000000000001E-4</v>
      </c>
      <c r="CD123" s="45">
        <v>1.5300000000000001E-4</v>
      </c>
      <c r="CE123" s="45">
        <v>1.5300000000000001E-4</v>
      </c>
      <c r="CF123" s="45">
        <v>1.5300000000000001E-4</v>
      </c>
      <c r="CG123" s="45">
        <v>1.5300000000000001E-4</v>
      </c>
      <c r="CH123" s="45">
        <v>1.5300000000000001E-4</v>
      </c>
      <c r="CI123" s="45">
        <v>1.5300000000000001E-4</v>
      </c>
      <c r="CJ123" s="45">
        <v>1.5300000000000001E-4</v>
      </c>
      <c r="CK123" s="45">
        <v>1.5300000000000001E-4</v>
      </c>
      <c r="CL123" s="45">
        <v>1.5300000000000001E-4</v>
      </c>
      <c r="CM123" s="45">
        <v>1.5300000000000001E-4</v>
      </c>
      <c r="CN123" s="45">
        <v>1.5300000000000001E-4</v>
      </c>
      <c r="CO123" s="45">
        <v>1.5300000000000001E-4</v>
      </c>
      <c r="CP123" s="45">
        <v>1.5300000000000001E-4</v>
      </c>
      <c r="CQ123" s="45">
        <v>1.5300000000000001E-4</v>
      </c>
      <c r="CR123" s="45">
        <v>1.5300000000000001E-4</v>
      </c>
      <c r="CS123" s="45">
        <v>1.5300000000000001E-4</v>
      </c>
      <c r="CT123" s="45">
        <v>1.5300000000000001E-4</v>
      </c>
      <c r="CU123" s="45">
        <v>1.5300000000000001E-4</v>
      </c>
      <c r="CV123" s="45">
        <v>1.5300000000000001E-4</v>
      </c>
      <c r="CW123" s="45">
        <v>1.5300000000000001E-4</v>
      </c>
      <c r="CX123" s="45">
        <v>1.5300000000000001E-4</v>
      </c>
    </row>
    <row r="124" spans="1:102" ht="14.25" customHeight="1" x14ac:dyDescent="0.3">
      <c r="A124" s="45" t="s">
        <v>366</v>
      </c>
      <c r="B124" s="45">
        <v>0</v>
      </c>
      <c r="C124" s="45">
        <v>0</v>
      </c>
      <c r="D124" s="45">
        <v>0</v>
      </c>
      <c r="E124" s="45">
        <v>0</v>
      </c>
      <c r="F124" s="45">
        <v>0</v>
      </c>
      <c r="G124" s="45">
        <v>0</v>
      </c>
      <c r="H124" s="45">
        <v>0</v>
      </c>
      <c r="I124" s="45">
        <v>0</v>
      </c>
      <c r="J124" s="45">
        <v>0</v>
      </c>
      <c r="K124" s="45">
        <v>0</v>
      </c>
      <c r="L124" s="45">
        <v>0</v>
      </c>
      <c r="M124" s="45">
        <v>0</v>
      </c>
      <c r="N124" s="45">
        <v>0</v>
      </c>
      <c r="O124" s="45">
        <v>0</v>
      </c>
      <c r="P124" s="45">
        <v>0</v>
      </c>
      <c r="Q124" s="45">
        <v>5.8999999999999998E-5</v>
      </c>
      <c r="R124" s="45">
        <v>5.8999999999999998E-5</v>
      </c>
      <c r="S124" s="45">
        <v>5.8999999999999998E-5</v>
      </c>
      <c r="T124" s="45">
        <v>5.8999999999999998E-5</v>
      </c>
      <c r="U124" s="45">
        <v>5.8999999999999998E-5</v>
      </c>
      <c r="V124" s="45">
        <v>5.8999999999999998E-5</v>
      </c>
      <c r="W124" s="45">
        <v>5.8999999999999998E-5</v>
      </c>
      <c r="X124" s="45">
        <v>5.8999999999999998E-5</v>
      </c>
      <c r="Y124" s="45">
        <v>5.8999999999999998E-5</v>
      </c>
      <c r="Z124" s="45">
        <v>5.8999999999999998E-5</v>
      </c>
      <c r="AA124" s="45">
        <v>5.8999999999999998E-5</v>
      </c>
      <c r="AB124" s="45">
        <v>5.8999999999999998E-5</v>
      </c>
      <c r="AC124" s="45">
        <v>5.8999999999999998E-5</v>
      </c>
      <c r="AD124" s="45">
        <v>5.8999999999999998E-5</v>
      </c>
      <c r="AE124" s="45">
        <v>5.8999999999999998E-5</v>
      </c>
      <c r="AF124" s="45">
        <v>5.8999999999999998E-5</v>
      </c>
      <c r="AG124" s="45">
        <v>5.8999999999999998E-5</v>
      </c>
      <c r="AH124" s="45">
        <v>5.8999999999999998E-5</v>
      </c>
      <c r="AI124" s="45">
        <v>5.8999999999999998E-5</v>
      </c>
      <c r="AJ124" s="45">
        <v>5.8999999999999998E-5</v>
      </c>
      <c r="AK124" s="45">
        <v>5.8999999999999998E-5</v>
      </c>
      <c r="AL124" s="45">
        <v>5.8999999999999998E-5</v>
      </c>
      <c r="AM124" s="45">
        <v>5.8999999999999998E-5</v>
      </c>
      <c r="AN124" s="45">
        <v>5.8999999999999998E-5</v>
      </c>
      <c r="AO124" s="45">
        <v>5.8999999999999998E-5</v>
      </c>
      <c r="AP124" s="45">
        <v>3.6600000000000001E-4</v>
      </c>
      <c r="AQ124" s="45">
        <v>3.6600000000000001E-4</v>
      </c>
      <c r="AR124" s="45">
        <v>3.6600000000000001E-4</v>
      </c>
      <c r="AS124" s="45">
        <v>3.6600000000000001E-4</v>
      </c>
      <c r="AT124" s="45">
        <v>3.6600000000000001E-4</v>
      </c>
      <c r="AU124" s="45">
        <v>5.3300000000000005E-4</v>
      </c>
      <c r="AV124" s="45">
        <v>5.3300000000000005E-4</v>
      </c>
      <c r="AW124" s="45">
        <v>5.3300000000000005E-4</v>
      </c>
      <c r="AX124" s="45">
        <v>5.3300000000000005E-4</v>
      </c>
      <c r="AY124" s="45">
        <v>5.3300000000000005E-4</v>
      </c>
      <c r="AZ124" s="45">
        <v>7.4600000000000003E-4</v>
      </c>
      <c r="BA124" s="45">
        <v>7.4600000000000003E-4</v>
      </c>
      <c r="BB124" s="45">
        <v>7.4600000000000003E-4</v>
      </c>
      <c r="BC124" s="45">
        <v>7.4600000000000003E-4</v>
      </c>
      <c r="BD124" s="45">
        <v>7.4600000000000003E-4</v>
      </c>
      <c r="BE124" s="45">
        <v>6.3900000000000003E-4</v>
      </c>
      <c r="BF124" s="45">
        <v>6.3900000000000003E-4</v>
      </c>
      <c r="BG124" s="45">
        <v>6.3900000000000003E-4</v>
      </c>
      <c r="BH124" s="45">
        <v>6.3900000000000003E-4</v>
      </c>
      <c r="BI124" s="45">
        <v>6.3900000000000003E-4</v>
      </c>
      <c r="BJ124" s="45">
        <v>6.8499999999999995E-4</v>
      </c>
      <c r="BK124" s="45">
        <v>6.8499999999999995E-4</v>
      </c>
      <c r="BL124" s="45">
        <v>6.8499999999999995E-4</v>
      </c>
      <c r="BM124" s="45">
        <v>6.8499999999999995E-4</v>
      </c>
      <c r="BN124" s="45">
        <v>6.8499999999999995E-4</v>
      </c>
      <c r="BO124" s="45">
        <v>4.57E-4</v>
      </c>
      <c r="BP124" s="45">
        <v>4.57E-4</v>
      </c>
      <c r="BQ124" s="45">
        <v>4.57E-4</v>
      </c>
      <c r="BR124" s="45">
        <v>4.57E-4</v>
      </c>
      <c r="BS124" s="45">
        <v>4.57E-4</v>
      </c>
      <c r="BT124" s="45">
        <v>3.2899999999999997E-4</v>
      </c>
      <c r="BU124" s="45">
        <v>3.2899999999999997E-4</v>
      </c>
      <c r="BV124" s="45">
        <v>3.2899999999999997E-4</v>
      </c>
      <c r="BW124" s="45">
        <v>3.2899999999999997E-4</v>
      </c>
      <c r="BX124" s="45">
        <v>3.2899999999999997E-4</v>
      </c>
      <c r="BY124" s="45">
        <v>1.73E-4</v>
      </c>
      <c r="BZ124" s="45">
        <v>1.73E-4</v>
      </c>
      <c r="CA124" s="45">
        <v>1.73E-4</v>
      </c>
      <c r="CB124" s="45">
        <v>1.73E-4</v>
      </c>
      <c r="CC124" s="45">
        <v>1.73E-4</v>
      </c>
      <c r="CD124" s="45">
        <v>1.73E-4</v>
      </c>
      <c r="CE124" s="45">
        <v>1.73E-4</v>
      </c>
      <c r="CF124" s="45">
        <v>1.73E-4</v>
      </c>
      <c r="CG124" s="45">
        <v>1.73E-4</v>
      </c>
      <c r="CH124" s="45">
        <v>1.73E-4</v>
      </c>
      <c r="CI124" s="45">
        <v>1.73E-4</v>
      </c>
      <c r="CJ124" s="45">
        <v>1.73E-4</v>
      </c>
      <c r="CK124" s="45">
        <v>1.73E-4</v>
      </c>
      <c r="CL124" s="45">
        <v>1.73E-4</v>
      </c>
      <c r="CM124" s="45">
        <v>1.73E-4</v>
      </c>
      <c r="CN124" s="45">
        <v>1.73E-4</v>
      </c>
      <c r="CO124" s="45">
        <v>1.73E-4</v>
      </c>
      <c r="CP124" s="45">
        <v>1.73E-4</v>
      </c>
      <c r="CQ124" s="45">
        <v>1.73E-4</v>
      </c>
      <c r="CR124" s="45">
        <v>1.73E-4</v>
      </c>
      <c r="CS124" s="45">
        <v>1.73E-4</v>
      </c>
      <c r="CT124" s="45">
        <v>1.73E-4</v>
      </c>
      <c r="CU124" s="45">
        <v>1.73E-4</v>
      </c>
      <c r="CV124" s="45">
        <v>1.73E-4</v>
      </c>
      <c r="CW124" s="45">
        <v>1.73E-4</v>
      </c>
      <c r="CX124" s="45">
        <v>1.73E-4</v>
      </c>
    </row>
    <row r="125" spans="1:102" ht="14.25" customHeight="1" x14ac:dyDescent="0.3">
      <c r="A125" s="45" t="s">
        <v>368</v>
      </c>
      <c r="B125" s="45">
        <v>0</v>
      </c>
      <c r="C125" s="45">
        <v>0</v>
      </c>
      <c r="D125" s="45">
        <v>0</v>
      </c>
      <c r="E125" s="45">
        <v>0</v>
      </c>
      <c r="F125" s="45">
        <v>0</v>
      </c>
      <c r="G125" s="45">
        <v>0</v>
      </c>
      <c r="H125" s="45">
        <v>0</v>
      </c>
      <c r="I125" s="45">
        <v>0</v>
      </c>
      <c r="J125" s="45">
        <v>0</v>
      </c>
      <c r="K125" s="45">
        <v>0</v>
      </c>
      <c r="L125" s="45">
        <v>0</v>
      </c>
      <c r="M125" s="45">
        <v>0</v>
      </c>
      <c r="N125" s="45">
        <v>0</v>
      </c>
      <c r="O125" s="45">
        <v>0</v>
      </c>
      <c r="P125" s="45">
        <v>0</v>
      </c>
      <c r="Q125" s="45">
        <v>7.3999999999999996E-5</v>
      </c>
      <c r="R125" s="45">
        <v>7.3999999999999996E-5</v>
      </c>
      <c r="S125" s="45">
        <v>7.3999999999999996E-5</v>
      </c>
      <c r="T125" s="45">
        <v>7.3999999999999996E-5</v>
      </c>
      <c r="U125" s="45">
        <v>7.3999999999999996E-5</v>
      </c>
      <c r="V125" s="45">
        <v>7.3999999999999996E-5</v>
      </c>
      <c r="W125" s="45">
        <v>7.3999999999999996E-5</v>
      </c>
      <c r="X125" s="45">
        <v>7.3999999999999996E-5</v>
      </c>
      <c r="Y125" s="45">
        <v>7.3999999999999996E-5</v>
      </c>
      <c r="Z125" s="45">
        <v>7.3999999999999996E-5</v>
      </c>
      <c r="AA125" s="45">
        <v>7.3999999999999996E-5</v>
      </c>
      <c r="AB125" s="45">
        <v>7.3999999999999996E-5</v>
      </c>
      <c r="AC125" s="45">
        <v>7.3999999999999996E-5</v>
      </c>
      <c r="AD125" s="45">
        <v>7.3999999999999996E-5</v>
      </c>
      <c r="AE125" s="45">
        <v>7.3999999999999996E-5</v>
      </c>
      <c r="AF125" s="45">
        <v>7.3999999999999996E-5</v>
      </c>
      <c r="AG125" s="45">
        <v>7.3999999999999996E-5</v>
      </c>
      <c r="AH125" s="45">
        <v>7.3999999999999996E-5</v>
      </c>
      <c r="AI125" s="45">
        <v>7.3999999999999996E-5</v>
      </c>
      <c r="AJ125" s="45">
        <v>7.3999999999999996E-5</v>
      </c>
      <c r="AK125" s="45">
        <v>7.3999999999999996E-5</v>
      </c>
      <c r="AL125" s="45">
        <v>7.3999999999999996E-5</v>
      </c>
      <c r="AM125" s="45">
        <v>7.3999999999999996E-5</v>
      </c>
      <c r="AN125" s="45">
        <v>7.3999999999999996E-5</v>
      </c>
      <c r="AO125" s="45">
        <v>7.3999999999999996E-5</v>
      </c>
      <c r="AP125" s="45">
        <v>1.5699999999999999E-4</v>
      </c>
      <c r="AQ125" s="45">
        <v>1.5699999999999999E-4</v>
      </c>
      <c r="AR125" s="45">
        <v>1.5699999999999999E-4</v>
      </c>
      <c r="AS125" s="45">
        <v>1.5699999999999999E-4</v>
      </c>
      <c r="AT125" s="45">
        <v>1.5699999999999999E-4</v>
      </c>
      <c r="AU125" s="45">
        <v>1.44E-4</v>
      </c>
      <c r="AV125" s="45">
        <v>1.44E-4</v>
      </c>
      <c r="AW125" s="45">
        <v>1.44E-4</v>
      </c>
      <c r="AX125" s="45">
        <v>1.44E-4</v>
      </c>
      <c r="AY125" s="45">
        <v>1.44E-4</v>
      </c>
      <c r="AZ125" s="45">
        <v>1.25E-4</v>
      </c>
      <c r="BA125" s="45">
        <v>1.25E-4</v>
      </c>
      <c r="BB125" s="45">
        <v>1.25E-4</v>
      </c>
      <c r="BC125" s="45">
        <v>1.25E-4</v>
      </c>
      <c r="BD125" s="45">
        <v>1.25E-4</v>
      </c>
      <c r="BE125" s="45">
        <v>1.13E-4</v>
      </c>
      <c r="BF125" s="45">
        <v>1.13E-4</v>
      </c>
      <c r="BG125" s="45">
        <v>1.13E-4</v>
      </c>
      <c r="BH125" s="45">
        <v>1.13E-4</v>
      </c>
      <c r="BI125" s="45">
        <v>1.13E-4</v>
      </c>
      <c r="BJ125" s="45">
        <v>1.05E-4</v>
      </c>
      <c r="BK125" s="45">
        <v>1.05E-4</v>
      </c>
      <c r="BL125" s="45">
        <v>1.05E-4</v>
      </c>
      <c r="BM125" s="45">
        <v>1.05E-4</v>
      </c>
      <c r="BN125" s="45">
        <v>1.05E-4</v>
      </c>
      <c r="BO125" s="45">
        <v>1.05E-4</v>
      </c>
      <c r="BP125" s="45">
        <v>1.05E-4</v>
      </c>
      <c r="BQ125" s="45">
        <v>1.05E-4</v>
      </c>
      <c r="BR125" s="45">
        <v>1.05E-4</v>
      </c>
      <c r="BS125" s="45">
        <v>1.05E-4</v>
      </c>
      <c r="BT125" s="45">
        <v>1.1E-4</v>
      </c>
      <c r="BU125" s="45">
        <v>1.1E-4</v>
      </c>
      <c r="BV125" s="45">
        <v>1.1E-4</v>
      </c>
      <c r="BW125" s="45">
        <v>1.1E-4</v>
      </c>
      <c r="BX125" s="45">
        <v>1.1E-4</v>
      </c>
      <c r="BY125" s="45">
        <v>1.2799999999999999E-4</v>
      </c>
      <c r="BZ125" s="45">
        <v>1.2799999999999999E-4</v>
      </c>
      <c r="CA125" s="45">
        <v>1.2799999999999999E-4</v>
      </c>
      <c r="CB125" s="45">
        <v>1.2799999999999999E-4</v>
      </c>
      <c r="CC125" s="45">
        <v>1.2799999999999999E-4</v>
      </c>
      <c r="CD125" s="45">
        <v>1.2799999999999999E-4</v>
      </c>
      <c r="CE125" s="45">
        <v>1.2799999999999999E-4</v>
      </c>
      <c r="CF125" s="45">
        <v>1.2799999999999999E-4</v>
      </c>
      <c r="CG125" s="45">
        <v>1.2799999999999999E-4</v>
      </c>
      <c r="CH125" s="45">
        <v>1.2799999999999999E-4</v>
      </c>
      <c r="CI125" s="45">
        <v>1.2799999999999999E-4</v>
      </c>
      <c r="CJ125" s="45">
        <v>1.2799999999999999E-4</v>
      </c>
      <c r="CK125" s="45">
        <v>1.2799999999999999E-4</v>
      </c>
      <c r="CL125" s="45">
        <v>1.2799999999999999E-4</v>
      </c>
      <c r="CM125" s="45">
        <v>1.2799999999999999E-4</v>
      </c>
      <c r="CN125" s="45">
        <v>1.2799999999999999E-4</v>
      </c>
      <c r="CO125" s="45">
        <v>1.2799999999999999E-4</v>
      </c>
      <c r="CP125" s="45">
        <v>1.2799999999999999E-4</v>
      </c>
      <c r="CQ125" s="45">
        <v>1.2799999999999999E-4</v>
      </c>
      <c r="CR125" s="45">
        <v>1.2799999999999999E-4</v>
      </c>
      <c r="CS125" s="45">
        <v>1.2799999999999999E-4</v>
      </c>
      <c r="CT125" s="45">
        <v>1.2799999999999999E-4</v>
      </c>
      <c r="CU125" s="45">
        <v>1.2799999999999999E-4</v>
      </c>
      <c r="CV125" s="45">
        <v>1.2799999999999999E-4</v>
      </c>
      <c r="CW125" s="45">
        <v>1.2799999999999999E-4</v>
      </c>
      <c r="CX125" s="45">
        <v>1.2799999999999999E-4</v>
      </c>
    </row>
    <row r="126" spans="1:102" ht="14.25" customHeight="1" x14ac:dyDescent="0.3">
      <c r="A126" s="45" t="s">
        <v>370</v>
      </c>
      <c r="B126" s="45">
        <v>0</v>
      </c>
      <c r="C126" s="45">
        <v>0</v>
      </c>
      <c r="D126" s="45">
        <v>0</v>
      </c>
      <c r="E126" s="45">
        <v>0</v>
      </c>
      <c r="F126" s="45">
        <v>0</v>
      </c>
      <c r="G126" s="45">
        <v>0</v>
      </c>
      <c r="H126" s="45">
        <v>0</v>
      </c>
      <c r="I126" s="45">
        <v>0</v>
      </c>
      <c r="J126" s="45">
        <v>0</v>
      </c>
      <c r="K126" s="45">
        <v>0</v>
      </c>
      <c r="L126" s="45">
        <v>0</v>
      </c>
      <c r="M126" s="45">
        <v>0</v>
      </c>
      <c r="N126" s="45">
        <v>0</v>
      </c>
      <c r="O126" s="45">
        <v>0</v>
      </c>
      <c r="P126" s="45">
        <v>0</v>
      </c>
      <c r="Q126" s="45">
        <v>6.7000000000000002E-5</v>
      </c>
      <c r="R126" s="45">
        <v>6.7000000000000002E-5</v>
      </c>
      <c r="S126" s="45">
        <v>6.7000000000000002E-5</v>
      </c>
      <c r="T126" s="45">
        <v>6.7000000000000002E-5</v>
      </c>
      <c r="U126" s="45">
        <v>6.7000000000000002E-5</v>
      </c>
      <c r="V126" s="45">
        <v>6.7000000000000002E-5</v>
      </c>
      <c r="W126" s="45">
        <v>6.7000000000000002E-5</v>
      </c>
      <c r="X126" s="45">
        <v>6.7000000000000002E-5</v>
      </c>
      <c r="Y126" s="45">
        <v>6.7000000000000002E-5</v>
      </c>
      <c r="Z126" s="45">
        <v>6.7000000000000002E-5</v>
      </c>
      <c r="AA126" s="45">
        <v>6.7000000000000002E-5</v>
      </c>
      <c r="AB126" s="45">
        <v>6.7000000000000002E-5</v>
      </c>
      <c r="AC126" s="45">
        <v>6.7000000000000002E-5</v>
      </c>
      <c r="AD126" s="45">
        <v>6.7000000000000002E-5</v>
      </c>
      <c r="AE126" s="45">
        <v>6.7000000000000002E-5</v>
      </c>
      <c r="AF126" s="45">
        <v>6.7000000000000002E-5</v>
      </c>
      <c r="AG126" s="45">
        <v>6.7000000000000002E-5</v>
      </c>
      <c r="AH126" s="45">
        <v>6.7000000000000002E-5</v>
      </c>
      <c r="AI126" s="45">
        <v>6.7000000000000002E-5</v>
      </c>
      <c r="AJ126" s="45">
        <v>6.7000000000000002E-5</v>
      </c>
      <c r="AK126" s="45">
        <v>6.7000000000000002E-5</v>
      </c>
      <c r="AL126" s="45">
        <v>6.7000000000000002E-5</v>
      </c>
      <c r="AM126" s="45">
        <v>6.7000000000000002E-5</v>
      </c>
      <c r="AN126" s="45">
        <v>6.7000000000000002E-5</v>
      </c>
      <c r="AO126" s="45">
        <v>6.7000000000000002E-5</v>
      </c>
      <c r="AP126" s="45">
        <v>1.11E-4</v>
      </c>
      <c r="AQ126" s="45">
        <v>1.11E-4</v>
      </c>
      <c r="AR126" s="45">
        <v>1.11E-4</v>
      </c>
      <c r="AS126" s="45">
        <v>1.11E-4</v>
      </c>
      <c r="AT126" s="45">
        <v>1.11E-4</v>
      </c>
      <c r="AU126" s="45">
        <v>9.6000000000000002E-5</v>
      </c>
      <c r="AV126" s="45">
        <v>9.6000000000000002E-5</v>
      </c>
      <c r="AW126" s="45">
        <v>9.6000000000000002E-5</v>
      </c>
      <c r="AX126" s="45">
        <v>9.6000000000000002E-5</v>
      </c>
      <c r="AY126" s="45">
        <v>9.6000000000000002E-5</v>
      </c>
      <c r="AZ126" s="45">
        <v>7.7000000000000001E-5</v>
      </c>
      <c r="BA126" s="45">
        <v>7.7000000000000001E-5</v>
      </c>
      <c r="BB126" s="45">
        <v>7.7000000000000001E-5</v>
      </c>
      <c r="BC126" s="45">
        <v>7.7000000000000001E-5</v>
      </c>
      <c r="BD126" s="45">
        <v>7.7000000000000001E-5</v>
      </c>
      <c r="BE126" s="45">
        <v>7.4999999999999993E-5</v>
      </c>
      <c r="BF126" s="45">
        <v>7.4999999999999993E-5</v>
      </c>
      <c r="BG126" s="45">
        <v>7.4999999999999993E-5</v>
      </c>
      <c r="BH126" s="45">
        <v>7.4999999999999993E-5</v>
      </c>
      <c r="BI126" s="45">
        <v>7.4999999999999993E-5</v>
      </c>
      <c r="BJ126" s="45">
        <v>8.2000000000000001E-5</v>
      </c>
      <c r="BK126" s="45">
        <v>8.2000000000000001E-5</v>
      </c>
      <c r="BL126" s="45">
        <v>8.2000000000000001E-5</v>
      </c>
      <c r="BM126" s="45">
        <v>8.2000000000000001E-5</v>
      </c>
      <c r="BN126" s="45">
        <v>8.2000000000000001E-5</v>
      </c>
      <c r="BO126" s="45">
        <v>8.1000000000000004E-5</v>
      </c>
      <c r="BP126" s="45">
        <v>8.1000000000000004E-5</v>
      </c>
      <c r="BQ126" s="45">
        <v>8.1000000000000004E-5</v>
      </c>
      <c r="BR126" s="45">
        <v>8.1000000000000004E-5</v>
      </c>
      <c r="BS126" s="45">
        <v>8.1000000000000004E-5</v>
      </c>
      <c r="BT126" s="45">
        <v>7.7999999999999999E-5</v>
      </c>
      <c r="BU126" s="45">
        <v>7.7999999999999999E-5</v>
      </c>
      <c r="BV126" s="45">
        <v>7.7999999999999999E-5</v>
      </c>
      <c r="BW126" s="45">
        <v>7.7999999999999999E-5</v>
      </c>
      <c r="BX126" s="45">
        <v>7.7999999999999999E-5</v>
      </c>
      <c r="BY126" s="45">
        <v>9.1000000000000003E-5</v>
      </c>
      <c r="BZ126" s="45">
        <v>9.1000000000000003E-5</v>
      </c>
      <c r="CA126" s="45">
        <v>9.1000000000000003E-5</v>
      </c>
      <c r="CB126" s="45">
        <v>9.1000000000000003E-5</v>
      </c>
      <c r="CC126" s="45">
        <v>9.1000000000000003E-5</v>
      </c>
      <c r="CD126" s="45">
        <v>9.1000000000000003E-5</v>
      </c>
      <c r="CE126" s="45">
        <v>9.1000000000000003E-5</v>
      </c>
      <c r="CF126" s="45">
        <v>9.1000000000000003E-5</v>
      </c>
      <c r="CG126" s="45">
        <v>9.1000000000000003E-5</v>
      </c>
      <c r="CH126" s="45">
        <v>9.1000000000000003E-5</v>
      </c>
      <c r="CI126" s="45">
        <v>9.1000000000000003E-5</v>
      </c>
      <c r="CJ126" s="45">
        <v>9.1000000000000003E-5</v>
      </c>
      <c r="CK126" s="45">
        <v>9.1000000000000003E-5</v>
      </c>
      <c r="CL126" s="45">
        <v>9.1000000000000003E-5</v>
      </c>
      <c r="CM126" s="45">
        <v>9.1000000000000003E-5</v>
      </c>
      <c r="CN126" s="45">
        <v>9.1000000000000003E-5</v>
      </c>
      <c r="CO126" s="45">
        <v>9.1000000000000003E-5</v>
      </c>
      <c r="CP126" s="45">
        <v>9.1000000000000003E-5</v>
      </c>
      <c r="CQ126" s="45">
        <v>9.1000000000000003E-5</v>
      </c>
      <c r="CR126" s="45">
        <v>9.1000000000000003E-5</v>
      </c>
      <c r="CS126" s="45">
        <v>9.1000000000000003E-5</v>
      </c>
      <c r="CT126" s="45">
        <v>9.1000000000000003E-5</v>
      </c>
      <c r="CU126" s="45">
        <v>9.1000000000000003E-5</v>
      </c>
      <c r="CV126" s="45">
        <v>9.1000000000000003E-5</v>
      </c>
      <c r="CW126" s="45">
        <v>9.1000000000000003E-5</v>
      </c>
      <c r="CX126" s="45">
        <v>9.1000000000000003E-5</v>
      </c>
    </row>
    <row r="127" spans="1:102" ht="14.25" customHeight="1" x14ac:dyDescent="0.3">
      <c r="A127" s="45" t="s">
        <v>372</v>
      </c>
      <c r="B127" s="45">
        <v>0</v>
      </c>
      <c r="C127" s="45">
        <v>0</v>
      </c>
      <c r="D127" s="45">
        <v>0</v>
      </c>
      <c r="E127" s="45">
        <v>0</v>
      </c>
      <c r="F127" s="45">
        <v>0</v>
      </c>
      <c r="G127" s="45">
        <v>0</v>
      </c>
      <c r="H127" s="45">
        <v>0</v>
      </c>
      <c r="I127" s="45">
        <v>0</v>
      </c>
      <c r="J127" s="45">
        <v>0</v>
      </c>
      <c r="K127" s="45">
        <v>0</v>
      </c>
      <c r="L127" s="45">
        <v>0</v>
      </c>
      <c r="M127" s="45">
        <v>0</v>
      </c>
      <c r="N127" s="45">
        <v>0</v>
      </c>
      <c r="O127" s="45">
        <v>0</v>
      </c>
      <c r="P127" s="45">
        <v>0</v>
      </c>
      <c r="Q127" s="45">
        <v>2.63E-4</v>
      </c>
      <c r="R127" s="45">
        <v>2.63E-4</v>
      </c>
      <c r="S127" s="45">
        <v>2.63E-4</v>
      </c>
      <c r="T127" s="45">
        <v>2.63E-4</v>
      </c>
      <c r="U127" s="45">
        <v>2.63E-4</v>
      </c>
      <c r="V127" s="45">
        <v>2.63E-4</v>
      </c>
      <c r="W127" s="45">
        <v>2.63E-4</v>
      </c>
      <c r="X127" s="45">
        <v>2.63E-4</v>
      </c>
      <c r="Y127" s="45">
        <v>2.63E-4</v>
      </c>
      <c r="Z127" s="45">
        <v>2.63E-4</v>
      </c>
      <c r="AA127" s="45">
        <v>2.63E-4</v>
      </c>
      <c r="AB127" s="45">
        <v>2.63E-4</v>
      </c>
      <c r="AC127" s="45">
        <v>2.63E-4</v>
      </c>
      <c r="AD127" s="45">
        <v>2.63E-4</v>
      </c>
      <c r="AE127" s="45">
        <v>2.63E-4</v>
      </c>
      <c r="AF127" s="45">
        <v>2.63E-4</v>
      </c>
      <c r="AG127" s="45">
        <v>2.63E-4</v>
      </c>
      <c r="AH127" s="45">
        <v>2.63E-4</v>
      </c>
      <c r="AI127" s="45">
        <v>2.63E-4</v>
      </c>
      <c r="AJ127" s="45">
        <v>2.63E-4</v>
      </c>
      <c r="AK127" s="45">
        <v>2.63E-4</v>
      </c>
      <c r="AL127" s="45">
        <v>2.63E-4</v>
      </c>
      <c r="AM127" s="45">
        <v>2.63E-4</v>
      </c>
      <c r="AN127" s="45">
        <v>2.63E-4</v>
      </c>
      <c r="AO127" s="45">
        <v>2.63E-4</v>
      </c>
      <c r="AP127" s="45">
        <v>7.8700000000000005E-4</v>
      </c>
      <c r="AQ127" s="45">
        <v>7.8700000000000005E-4</v>
      </c>
      <c r="AR127" s="45">
        <v>7.8700000000000005E-4</v>
      </c>
      <c r="AS127" s="45">
        <v>7.8700000000000005E-4</v>
      </c>
      <c r="AT127" s="45">
        <v>7.8700000000000005E-4</v>
      </c>
      <c r="AU127" s="45">
        <v>8.5400000000000005E-4</v>
      </c>
      <c r="AV127" s="45">
        <v>8.5400000000000005E-4</v>
      </c>
      <c r="AW127" s="45">
        <v>8.5400000000000005E-4</v>
      </c>
      <c r="AX127" s="45">
        <v>8.5400000000000005E-4</v>
      </c>
      <c r="AY127" s="45">
        <v>8.5400000000000005E-4</v>
      </c>
      <c r="AZ127" s="45">
        <v>8.8400000000000002E-4</v>
      </c>
      <c r="BA127" s="45">
        <v>8.8400000000000002E-4</v>
      </c>
      <c r="BB127" s="45">
        <v>8.8400000000000002E-4</v>
      </c>
      <c r="BC127" s="45">
        <v>8.8400000000000002E-4</v>
      </c>
      <c r="BD127" s="45">
        <v>8.8400000000000002E-4</v>
      </c>
      <c r="BE127" s="45">
        <v>8.8099999999999995E-4</v>
      </c>
      <c r="BF127" s="45">
        <v>8.8099999999999995E-4</v>
      </c>
      <c r="BG127" s="45">
        <v>8.8099999999999995E-4</v>
      </c>
      <c r="BH127" s="45">
        <v>8.8099999999999995E-4</v>
      </c>
      <c r="BI127" s="45">
        <v>8.8099999999999995E-4</v>
      </c>
      <c r="BJ127" s="45">
        <v>8.4000000000000003E-4</v>
      </c>
      <c r="BK127" s="45">
        <v>8.4000000000000003E-4</v>
      </c>
      <c r="BL127" s="45">
        <v>8.4000000000000003E-4</v>
      </c>
      <c r="BM127" s="45">
        <v>8.4000000000000003E-4</v>
      </c>
      <c r="BN127" s="45">
        <v>8.4000000000000003E-4</v>
      </c>
      <c r="BO127" s="45">
        <v>8.0800000000000002E-4</v>
      </c>
      <c r="BP127" s="45">
        <v>8.0800000000000002E-4</v>
      </c>
      <c r="BQ127" s="45">
        <v>8.0800000000000002E-4</v>
      </c>
      <c r="BR127" s="45">
        <v>8.0800000000000002E-4</v>
      </c>
      <c r="BS127" s="45">
        <v>8.0800000000000002E-4</v>
      </c>
      <c r="BT127" s="45">
        <v>7.4600000000000003E-4</v>
      </c>
      <c r="BU127" s="45">
        <v>7.4600000000000003E-4</v>
      </c>
      <c r="BV127" s="45">
        <v>7.4600000000000003E-4</v>
      </c>
      <c r="BW127" s="45">
        <v>7.4600000000000003E-4</v>
      </c>
      <c r="BX127" s="45">
        <v>7.4600000000000003E-4</v>
      </c>
      <c r="BY127" s="45">
        <v>7.0299999999999996E-4</v>
      </c>
      <c r="BZ127" s="45">
        <v>7.0299999999999996E-4</v>
      </c>
      <c r="CA127" s="45">
        <v>7.0299999999999996E-4</v>
      </c>
      <c r="CB127" s="45">
        <v>7.0299999999999996E-4</v>
      </c>
      <c r="CC127" s="45">
        <v>7.0299999999999996E-4</v>
      </c>
      <c r="CD127" s="45">
        <v>7.0299999999999996E-4</v>
      </c>
      <c r="CE127" s="45">
        <v>7.0299999999999996E-4</v>
      </c>
      <c r="CF127" s="45">
        <v>7.0299999999999996E-4</v>
      </c>
      <c r="CG127" s="45">
        <v>7.0299999999999996E-4</v>
      </c>
      <c r="CH127" s="45">
        <v>7.0299999999999996E-4</v>
      </c>
      <c r="CI127" s="45">
        <v>7.0299999999999996E-4</v>
      </c>
      <c r="CJ127" s="45">
        <v>7.0299999999999996E-4</v>
      </c>
      <c r="CK127" s="45">
        <v>7.0299999999999996E-4</v>
      </c>
      <c r="CL127" s="45">
        <v>7.0299999999999996E-4</v>
      </c>
      <c r="CM127" s="45">
        <v>7.0299999999999996E-4</v>
      </c>
      <c r="CN127" s="45">
        <v>7.0299999999999996E-4</v>
      </c>
      <c r="CO127" s="45">
        <v>7.0299999999999996E-4</v>
      </c>
      <c r="CP127" s="45">
        <v>7.0299999999999996E-4</v>
      </c>
      <c r="CQ127" s="45">
        <v>7.0299999999999996E-4</v>
      </c>
      <c r="CR127" s="45">
        <v>7.0299999999999996E-4</v>
      </c>
      <c r="CS127" s="45">
        <v>7.0299999999999996E-4</v>
      </c>
      <c r="CT127" s="45">
        <v>7.0299999999999996E-4</v>
      </c>
      <c r="CU127" s="45">
        <v>7.0299999999999996E-4</v>
      </c>
      <c r="CV127" s="45">
        <v>7.0299999999999996E-4</v>
      </c>
      <c r="CW127" s="45">
        <v>7.0299999999999996E-4</v>
      </c>
      <c r="CX127" s="45">
        <v>7.0299999999999996E-4</v>
      </c>
    </row>
    <row r="128" spans="1:102" ht="14.25" customHeight="1" x14ac:dyDescent="0.3">
      <c r="A128" s="45" t="s">
        <v>374</v>
      </c>
      <c r="B128" s="45">
        <v>0</v>
      </c>
      <c r="C128" s="45">
        <v>0</v>
      </c>
      <c r="D128" s="45">
        <v>0</v>
      </c>
      <c r="E128" s="45">
        <v>0</v>
      </c>
      <c r="F128" s="45">
        <v>0</v>
      </c>
      <c r="G128" s="45">
        <v>0</v>
      </c>
      <c r="H128" s="45">
        <v>0</v>
      </c>
      <c r="I128" s="45">
        <v>0</v>
      </c>
      <c r="J128" s="45">
        <v>0</v>
      </c>
      <c r="K128" s="45">
        <v>0</v>
      </c>
      <c r="L128" s="45">
        <v>0</v>
      </c>
      <c r="M128" s="45">
        <v>0</v>
      </c>
      <c r="N128" s="45">
        <v>0</v>
      </c>
      <c r="O128" s="45">
        <v>0</v>
      </c>
      <c r="P128" s="45">
        <v>0</v>
      </c>
      <c r="Q128" s="45">
        <v>3.4999999999999997E-5</v>
      </c>
      <c r="R128" s="45">
        <v>3.4999999999999997E-5</v>
      </c>
      <c r="S128" s="45">
        <v>3.4999999999999997E-5</v>
      </c>
      <c r="T128" s="45">
        <v>3.4999999999999997E-5</v>
      </c>
      <c r="U128" s="45">
        <v>3.4999999999999997E-5</v>
      </c>
      <c r="V128" s="45">
        <v>3.4999999999999997E-5</v>
      </c>
      <c r="W128" s="45">
        <v>3.4999999999999997E-5</v>
      </c>
      <c r="X128" s="45">
        <v>3.4999999999999997E-5</v>
      </c>
      <c r="Y128" s="45">
        <v>3.4999999999999997E-5</v>
      </c>
      <c r="Z128" s="45">
        <v>3.4999999999999997E-5</v>
      </c>
      <c r="AA128" s="45">
        <v>3.4999999999999997E-5</v>
      </c>
      <c r="AB128" s="45">
        <v>3.4999999999999997E-5</v>
      </c>
      <c r="AC128" s="45">
        <v>3.4999999999999997E-5</v>
      </c>
      <c r="AD128" s="45">
        <v>3.4999999999999997E-5</v>
      </c>
      <c r="AE128" s="45">
        <v>3.4999999999999997E-5</v>
      </c>
      <c r="AF128" s="45">
        <v>3.4999999999999997E-5</v>
      </c>
      <c r="AG128" s="45">
        <v>3.4999999999999997E-5</v>
      </c>
      <c r="AH128" s="45">
        <v>3.4999999999999997E-5</v>
      </c>
      <c r="AI128" s="45">
        <v>3.4999999999999997E-5</v>
      </c>
      <c r="AJ128" s="45">
        <v>3.4999999999999997E-5</v>
      </c>
      <c r="AK128" s="45">
        <v>3.4999999999999997E-5</v>
      </c>
      <c r="AL128" s="45">
        <v>3.4999999999999997E-5</v>
      </c>
      <c r="AM128" s="45">
        <v>3.4999999999999997E-5</v>
      </c>
      <c r="AN128" s="45">
        <v>3.4999999999999997E-5</v>
      </c>
      <c r="AO128" s="45">
        <v>3.4999999999999997E-5</v>
      </c>
      <c r="AP128" s="45">
        <v>1.7100000000000001E-4</v>
      </c>
      <c r="AQ128" s="45">
        <v>1.7100000000000001E-4</v>
      </c>
      <c r="AR128" s="45">
        <v>1.7100000000000001E-4</v>
      </c>
      <c r="AS128" s="45">
        <v>1.7100000000000001E-4</v>
      </c>
      <c r="AT128" s="45">
        <v>1.7100000000000001E-4</v>
      </c>
      <c r="AU128" s="45">
        <v>1.8100000000000001E-4</v>
      </c>
      <c r="AV128" s="45">
        <v>1.8100000000000001E-4</v>
      </c>
      <c r="AW128" s="45">
        <v>1.8100000000000001E-4</v>
      </c>
      <c r="AX128" s="45">
        <v>1.8100000000000001E-4</v>
      </c>
      <c r="AY128" s="45">
        <v>1.8100000000000001E-4</v>
      </c>
      <c r="AZ128" s="45">
        <v>2.22E-4</v>
      </c>
      <c r="BA128" s="45">
        <v>2.22E-4</v>
      </c>
      <c r="BB128" s="45">
        <v>2.22E-4</v>
      </c>
      <c r="BC128" s="45">
        <v>2.22E-4</v>
      </c>
      <c r="BD128" s="45">
        <v>2.22E-4</v>
      </c>
      <c r="BE128" s="45">
        <v>2.9599999999999998E-4</v>
      </c>
      <c r="BF128" s="45">
        <v>2.9599999999999998E-4</v>
      </c>
      <c r="BG128" s="45">
        <v>2.9599999999999998E-4</v>
      </c>
      <c r="BH128" s="45">
        <v>2.9599999999999998E-4</v>
      </c>
      <c r="BI128" s="45">
        <v>2.9599999999999998E-4</v>
      </c>
      <c r="BJ128" s="45">
        <v>3.4000000000000002E-4</v>
      </c>
      <c r="BK128" s="45">
        <v>3.4000000000000002E-4</v>
      </c>
      <c r="BL128" s="45">
        <v>3.4000000000000002E-4</v>
      </c>
      <c r="BM128" s="45">
        <v>3.4000000000000002E-4</v>
      </c>
      <c r="BN128" s="45">
        <v>3.4000000000000002E-4</v>
      </c>
      <c r="BO128" s="45">
        <v>3.2000000000000003E-4</v>
      </c>
      <c r="BP128" s="45">
        <v>3.2000000000000003E-4</v>
      </c>
      <c r="BQ128" s="45">
        <v>3.2000000000000003E-4</v>
      </c>
      <c r="BR128" s="45">
        <v>3.2000000000000003E-4</v>
      </c>
      <c r="BS128" s="45">
        <v>3.2000000000000003E-4</v>
      </c>
      <c r="BT128" s="45">
        <v>2.3599999999999999E-4</v>
      </c>
      <c r="BU128" s="45">
        <v>2.3599999999999999E-4</v>
      </c>
      <c r="BV128" s="45">
        <v>2.3599999999999999E-4</v>
      </c>
      <c r="BW128" s="45">
        <v>2.3599999999999999E-4</v>
      </c>
      <c r="BX128" s="45">
        <v>2.3599999999999999E-4</v>
      </c>
      <c r="BY128" s="45">
        <v>7.2000000000000002E-5</v>
      </c>
      <c r="BZ128" s="45">
        <v>7.2000000000000002E-5</v>
      </c>
      <c r="CA128" s="45">
        <v>7.2000000000000002E-5</v>
      </c>
      <c r="CB128" s="45">
        <v>7.2000000000000002E-5</v>
      </c>
      <c r="CC128" s="45">
        <v>7.2000000000000002E-5</v>
      </c>
      <c r="CD128" s="45">
        <v>7.2000000000000002E-5</v>
      </c>
      <c r="CE128" s="45">
        <v>7.2000000000000002E-5</v>
      </c>
      <c r="CF128" s="45">
        <v>7.2000000000000002E-5</v>
      </c>
      <c r="CG128" s="45">
        <v>7.2000000000000002E-5</v>
      </c>
      <c r="CH128" s="45">
        <v>7.2000000000000002E-5</v>
      </c>
      <c r="CI128" s="45">
        <v>7.2000000000000002E-5</v>
      </c>
      <c r="CJ128" s="45">
        <v>7.2000000000000002E-5</v>
      </c>
      <c r="CK128" s="45">
        <v>7.2000000000000002E-5</v>
      </c>
      <c r="CL128" s="45">
        <v>7.2000000000000002E-5</v>
      </c>
      <c r="CM128" s="45">
        <v>7.2000000000000002E-5</v>
      </c>
      <c r="CN128" s="45">
        <v>7.2000000000000002E-5</v>
      </c>
      <c r="CO128" s="45">
        <v>7.2000000000000002E-5</v>
      </c>
      <c r="CP128" s="45">
        <v>7.2000000000000002E-5</v>
      </c>
      <c r="CQ128" s="45">
        <v>7.2000000000000002E-5</v>
      </c>
      <c r="CR128" s="45">
        <v>7.2000000000000002E-5</v>
      </c>
      <c r="CS128" s="45">
        <v>7.2000000000000002E-5</v>
      </c>
      <c r="CT128" s="45">
        <v>7.2000000000000002E-5</v>
      </c>
      <c r="CU128" s="45">
        <v>7.2000000000000002E-5</v>
      </c>
      <c r="CV128" s="45">
        <v>7.2000000000000002E-5</v>
      </c>
      <c r="CW128" s="45">
        <v>7.2000000000000002E-5</v>
      </c>
      <c r="CX128" s="45">
        <v>7.2000000000000002E-5</v>
      </c>
    </row>
    <row r="129" spans="1:102" ht="14.25" customHeight="1" x14ac:dyDescent="0.3">
      <c r="A129" s="45" t="s">
        <v>376</v>
      </c>
      <c r="B129" s="45">
        <v>0</v>
      </c>
      <c r="C129" s="45">
        <v>0</v>
      </c>
      <c r="D129" s="45">
        <v>0</v>
      </c>
      <c r="E129" s="45">
        <v>0</v>
      </c>
      <c r="F129" s="45">
        <v>0</v>
      </c>
      <c r="G129" s="45">
        <v>0</v>
      </c>
      <c r="H129" s="45">
        <v>0</v>
      </c>
      <c r="I129" s="45">
        <v>0</v>
      </c>
      <c r="J129" s="45">
        <v>0</v>
      </c>
      <c r="K129" s="45">
        <v>0</v>
      </c>
      <c r="L129" s="45">
        <v>0</v>
      </c>
      <c r="M129" s="45">
        <v>0</v>
      </c>
      <c r="N129" s="45">
        <v>0</v>
      </c>
      <c r="O129" s="45">
        <v>0</v>
      </c>
      <c r="P129" s="45">
        <v>0</v>
      </c>
      <c r="Q129" s="45">
        <v>4.8999999999999998E-5</v>
      </c>
      <c r="R129" s="45">
        <v>4.8999999999999998E-5</v>
      </c>
      <c r="S129" s="45">
        <v>4.8999999999999998E-5</v>
      </c>
      <c r="T129" s="45">
        <v>4.8999999999999998E-5</v>
      </c>
      <c r="U129" s="45">
        <v>4.8999999999999998E-5</v>
      </c>
      <c r="V129" s="45">
        <v>4.8999999999999998E-5</v>
      </c>
      <c r="W129" s="45">
        <v>4.8999999999999998E-5</v>
      </c>
      <c r="X129" s="45">
        <v>4.8999999999999998E-5</v>
      </c>
      <c r="Y129" s="45">
        <v>4.8999999999999998E-5</v>
      </c>
      <c r="Z129" s="45">
        <v>4.8999999999999998E-5</v>
      </c>
      <c r="AA129" s="45">
        <v>4.8999999999999998E-5</v>
      </c>
      <c r="AB129" s="45">
        <v>4.8999999999999998E-5</v>
      </c>
      <c r="AC129" s="45">
        <v>4.8999999999999998E-5</v>
      </c>
      <c r="AD129" s="45">
        <v>4.8999999999999998E-5</v>
      </c>
      <c r="AE129" s="45">
        <v>4.8999999999999998E-5</v>
      </c>
      <c r="AF129" s="45">
        <v>4.8999999999999998E-5</v>
      </c>
      <c r="AG129" s="45">
        <v>4.8999999999999998E-5</v>
      </c>
      <c r="AH129" s="45">
        <v>4.8999999999999998E-5</v>
      </c>
      <c r="AI129" s="45">
        <v>4.8999999999999998E-5</v>
      </c>
      <c r="AJ129" s="45">
        <v>4.8999999999999998E-5</v>
      </c>
      <c r="AK129" s="45">
        <v>4.8999999999999998E-5</v>
      </c>
      <c r="AL129" s="45">
        <v>4.8999999999999998E-5</v>
      </c>
      <c r="AM129" s="45">
        <v>4.8999999999999998E-5</v>
      </c>
      <c r="AN129" s="45">
        <v>4.8999999999999998E-5</v>
      </c>
      <c r="AO129" s="45">
        <v>4.8999999999999998E-5</v>
      </c>
      <c r="AP129" s="45">
        <v>3.97E-4</v>
      </c>
      <c r="AQ129" s="45">
        <v>3.97E-4</v>
      </c>
      <c r="AR129" s="45">
        <v>3.97E-4</v>
      </c>
      <c r="AS129" s="45">
        <v>3.97E-4</v>
      </c>
      <c r="AT129" s="45">
        <v>3.97E-4</v>
      </c>
      <c r="AU129" s="45">
        <v>6.1300000000000005E-4</v>
      </c>
      <c r="AV129" s="45">
        <v>6.1300000000000005E-4</v>
      </c>
      <c r="AW129" s="45">
        <v>6.1300000000000005E-4</v>
      </c>
      <c r="AX129" s="45">
        <v>6.1300000000000005E-4</v>
      </c>
      <c r="AY129" s="45">
        <v>6.1300000000000005E-4</v>
      </c>
      <c r="AZ129" s="45">
        <v>7.9500000000000003E-4</v>
      </c>
      <c r="BA129" s="45">
        <v>7.9500000000000003E-4</v>
      </c>
      <c r="BB129" s="45">
        <v>7.9500000000000003E-4</v>
      </c>
      <c r="BC129" s="45">
        <v>7.9500000000000003E-4</v>
      </c>
      <c r="BD129" s="45">
        <v>7.9500000000000003E-4</v>
      </c>
      <c r="BE129" s="45">
        <v>9.7599999999999998E-4</v>
      </c>
      <c r="BF129" s="45">
        <v>9.7599999999999998E-4</v>
      </c>
      <c r="BG129" s="45">
        <v>9.7599999999999998E-4</v>
      </c>
      <c r="BH129" s="45">
        <v>9.7599999999999998E-4</v>
      </c>
      <c r="BI129" s="45">
        <v>9.7599999999999998E-4</v>
      </c>
      <c r="BJ129" s="45">
        <v>1.1479999999999999E-3</v>
      </c>
      <c r="BK129" s="45">
        <v>1.1479999999999999E-3</v>
      </c>
      <c r="BL129" s="45">
        <v>1.1479999999999999E-3</v>
      </c>
      <c r="BM129" s="45">
        <v>1.1479999999999999E-3</v>
      </c>
      <c r="BN129" s="45">
        <v>1.1479999999999999E-3</v>
      </c>
      <c r="BO129" s="45">
        <v>1.238E-3</v>
      </c>
      <c r="BP129" s="45">
        <v>1.238E-3</v>
      </c>
      <c r="BQ129" s="45">
        <v>1.238E-3</v>
      </c>
      <c r="BR129" s="45">
        <v>1.238E-3</v>
      </c>
      <c r="BS129" s="45">
        <v>1.238E-3</v>
      </c>
      <c r="BT129" s="45">
        <v>1.258E-3</v>
      </c>
      <c r="BU129" s="45">
        <v>1.258E-3</v>
      </c>
      <c r="BV129" s="45">
        <v>1.258E-3</v>
      </c>
      <c r="BW129" s="45">
        <v>1.258E-3</v>
      </c>
      <c r="BX129" s="45">
        <v>1.258E-3</v>
      </c>
      <c r="BY129" s="45">
        <v>1.2019999999999999E-3</v>
      </c>
      <c r="BZ129" s="45">
        <v>1.2019999999999999E-3</v>
      </c>
      <c r="CA129" s="45">
        <v>1.2019999999999999E-3</v>
      </c>
      <c r="CB129" s="45">
        <v>1.2019999999999999E-3</v>
      </c>
      <c r="CC129" s="45">
        <v>1.2019999999999999E-3</v>
      </c>
      <c r="CD129" s="45">
        <v>1.2019999999999999E-3</v>
      </c>
      <c r="CE129" s="45">
        <v>1.2019999999999999E-3</v>
      </c>
      <c r="CF129" s="45">
        <v>1.2019999999999999E-3</v>
      </c>
      <c r="CG129" s="45">
        <v>1.2019999999999999E-3</v>
      </c>
      <c r="CH129" s="45">
        <v>1.2019999999999999E-3</v>
      </c>
      <c r="CI129" s="45">
        <v>1.2019999999999999E-3</v>
      </c>
      <c r="CJ129" s="45">
        <v>1.2019999999999999E-3</v>
      </c>
      <c r="CK129" s="45">
        <v>1.2019999999999999E-3</v>
      </c>
      <c r="CL129" s="45">
        <v>1.2019999999999999E-3</v>
      </c>
      <c r="CM129" s="45">
        <v>1.2019999999999999E-3</v>
      </c>
      <c r="CN129" s="45">
        <v>1.2019999999999999E-3</v>
      </c>
      <c r="CO129" s="45">
        <v>1.2019999999999999E-3</v>
      </c>
      <c r="CP129" s="45">
        <v>1.2019999999999999E-3</v>
      </c>
      <c r="CQ129" s="45">
        <v>1.2019999999999999E-3</v>
      </c>
      <c r="CR129" s="45">
        <v>1.2019999999999999E-3</v>
      </c>
      <c r="CS129" s="45">
        <v>1.2019999999999999E-3</v>
      </c>
      <c r="CT129" s="45">
        <v>1.2019999999999999E-3</v>
      </c>
      <c r="CU129" s="45">
        <v>1.2019999999999999E-3</v>
      </c>
      <c r="CV129" s="45">
        <v>1.2019999999999999E-3</v>
      </c>
      <c r="CW129" s="45">
        <v>1.2019999999999999E-3</v>
      </c>
      <c r="CX129" s="45">
        <v>1.2019999999999999E-3</v>
      </c>
    </row>
    <row r="130" spans="1:102" ht="14.25" customHeight="1" x14ac:dyDescent="0.3">
      <c r="A130" s="45" t="s">
        <v>378</v>
      </c>
      <c r="B130" s="45">
        <v>0</v>
      </c>
      <c r="C130" s="45">
        <v>0</v>
      </c>
      <c r="D130" s="45">
        <v>0</v>
      </c>
      <c r="E130" s="45">
        <v>0</v>
      </c>
      <c r="F130" s="45">
        <v>0</v>
      </c>
      <c r="G130" s="45">
        <v>0</v>
      </c>
      <c r="H130" s="45">
        <v>0</v>
      </c>
      <c r="I130" s="45">
        <v>0</v>
      </c>
      <c r="J130" s="45">
        <v>0</v>
      </c>
      <c r="K130" s="45">
        <v>0</v>
      </c>
      <c r="L130" s="45">
        <v>0</v>
      </c>
      <c r="M130" s="45">
        <v>0</v>
      </c>
      <c r="N130" s="45">
        <v>0</v>
      </c>
      <c r="O130" s="45">
        <v>0</v>
      </c>
      <c r="P130" s="45">
        <v>0</v>
      </c>
      <c r="Q130" s="45">
        <v>7.2000000000000002E-5</v>
      </c>
      <c r="R130" s="45">
        <v>7.2000000000000002E-5</v>
      </c>
      <c r="S130" s="45">
        <v>7.2000000000000002E-5</v>
      </c>
      <c r="T130" s="45">
        <v>7.2000000000000002E-5</v>
      </c>
      <c r="U130" s="45">
        <v>7.2000000000000002E-5</v>
      </c>
      <c r="V130" s="45">
        <v>7.2000000000000002E-5</v>
      </c>
      <c r="W130" s="45">
        <v>7.2000000000000002E-5</v>
      </c>
      <c r="X130" s="45">
        <v>7.2000000000000002E-5</v>
      </c>
      <c r="Y130" s="45">
        <v>7.2000000000000002E-5</v>
      </c>
      <c r="Z130" s="45">
        <v>7.2000000000000002E-5</v>
      </c>
      <c r="AA130" s="45">
        <v>7.2000000000000002E-5</v>
      </c>
      <c r="AB130" s="45">
        <v>7.2000000000000002E-5</v>
      </c>
      <c r="AC130" s="45">
        <v>7.2000000000000002E-5</v>
      </c>
      <c r="AD130" s="45">
        <v>7.2000000000000002E-5</v>
      </c>
      <c r="AE130" s="45">
        <v>7.2000000000000002E-5</v>
      </c>
      <c r="AF130" s="45">
        <v>7.2000000000000002E-5</v>
      </c>
      <c r="AG130" s="45">
        <v>7.2000000000000002E-5</v>
      </c>
      <c r="AH130" s="45">
        <v>7.2000000000000002E-5</v>
      </c>
      <c r="AI130" s="45">
        <v>7.2000000000000002E-5</v>
      </c>
      <c r="AJ130" s="45">
        <v>7.2000000000000002E-5</v>
      </c>
      <c r="AK130" s="45">
        <v>7.2000000000000002E-5</v>
      </c>
      <c r="AL130" s="45">
        <v>7.2000000000000002E-5</v>
      </c>
      <c r="AM130" s="45">
        <v>7.2000000000000002E-5</v>
      </c>
      <c r="AN130" s="45">
        <v>7.2000000000000002E-5</v>
      </c>
      <c r="AO130" s="45">
        <v>7.2000000000000002E-5</v>
      </c>
      <c r="AP130" s="45">
        <v>1.9000000000000001E-4</v>
      </c>
      <c r="AQ130" s="45">
        <v>1.9000000000000001E-4</v>
      </c>
      <c r="AR130" s="45">
        <v>1.9000000000000001E-4</v>
      </c>
      <c r="AS130" s="45">
        <v>1.9000000000000001E-4</v>
      </c>
      <c r="AT130" s="45">
        <v>1.9000000000000001E-4</v>
      </c>
      <c r="AU130" s="45">
        <v>2.02E-4</v>
      </c>
      <c r="AV130" s="45">
        <v>2.02E-4</v>
      </c>
      <c r="AW130" s="45">
        <v>2.02E-4</v>
      </c>
      <c r="AX130" s="45">
        <v>2.02E-4</v>
      </c>
      <c r="AY130" s="45">
        <v>2.02E-4</v>
      </c>
      <c r="AZ130" s="45">
        <v>2.0100000000000001E-4</v>
      </c>
      <c r="BA130" s="45">
        <v>2.0100000000000001E-4</v>
      </c>
      <c r="BB130" s="45">
        <v>2.0100000000000001E-4</v>
      </c>
      <c r="BC130" s="45">
        <v>2.0100000000000001E-4</v>
      </c>
      <c r="BD130" s="45">
        <v>2.0100000000000001E-4</v>
      </c>
      <c r="BE130" s="45">
        <v>1.8200000000000001E-4</v>
      </c>
      <c r="BF130" s="45">
        <v>1.8200000000000001E-4</v>
      </c>
      <c r="BG130" s="45">
        <v>1.8200000000000001E-4</v>
      </c>
      <c r="BH130" s="45">
        <v>1.8200000000000001E-4</v>
      </c>
      <c r="BI130" s="45">
        <v>1.8200000000000001E-4</v>
      </c>
      <c r="BJ130" s="45">
        <v>1.6000000000000001E-4</v>
      </c>
      <c r="BK130" s="45">
        <v>1.6000000000000001E-4</v>
      </c>
      <c r="BL130" s="45">
        <v>1.6000000000000001E-4</v>
      </c>
      <c r="BM130" s="45">
        <v>1.6000000000000001E-4</v>
      </c>
      <c r="BN130" s="45">
        <v>1.6000000000000001E-4</v>
      </c>
      <c r="BO130" s="45">
        <v>1.5100000000000001E-4</v>
      </c>
      <c r="BP130" s="45">
        <v>1.5100000000000001E-4</v>
      </c>
      <c r="BQ130" s="45">
        <v>1.5100000000000001E-4</v>
      </c>
      <c r="BR130" s="45">
        <v>1.5100000000000001E-4</v>
      </c>
      <c r="BS130" s="45">
        <v>1.5100000000000001E-4</v>
      </c>
      <c r="BT130" s="45">
        <v>1.45E-4</v>
      </c>
      <c r="BU130" s="45">
        <v>1.45E-4</v>
      </c>
      <c r="BV130" s="45">
        <v>1.45E-4</v>
      </c>
      <c r="BW130" s="45">
        <v>1.45E-4</v>
      </c>
      <c r="BX130" s="45">
        <v>1.45E-4</v>
      </c>
      <c r="BY130" s="45">
        <v>1.5300000000000001E-4</v>
      </c>
      <c r="BZ130" s="45">
        <v>1.5300000000000001E-4</v>
      </c>
      <c r="CA130" s="45">
        <v>1.5300000000000001E-4</v>
      </c>
      <c r="CB130" s="45">
        <v>1.5300000000000001E-4</v>
      </c>
      <c r="CC130" s="45">
        <v>1.5300000000000001E-4</v>
      </c>
      <c r="CD130" s="45">
        <v>1.5300000000000001E-4</v>
      </c>
      <c r="CE130" s="45">
        <v>1.5300000000000001E-4</v>
      </c>
      <c r="CF130" s="45">
        <v>1.5300000000000001E-4</v>
      </c>
      <c r="CG130" s="45">
        <v>1.5300000000000001E-4</v>
      </c>
      <c r="CH130" s="45">
        <v>1.5300000000000001E-4</v>
      </c>
      <c r="CI130" s="45">
        <v>1.5300000000000001E-4</v>
      </c>
      <c r="CJ130" s="45">
        <v>1.5300000000000001E-4</v>
      </c>
      <c r="CK130" s="45">
        <v>1.5300000000000001E-4</v>
      </c>
      <c r="CL130" s="45">
        <v>1.5300000000000001E-4</v>
      </c>
      <c r="CM130" s="45">
        <v>1.5300000000000001E-4</v>
      </c>
      <c r="CN130" s="45">
        <v>1.5300000000000001E-4</v>
      </c>
      <c r="CO130" s="45">
        <v>1.5300000000000001E-4</v>
      </c>
      <c r="CP130" s="45">
        <v>1.5300000000000001E-4</v>
      </c>
      <c r="CQ130" s="45">
        <v>1.5300000000000001E-4</v>
      </c>
      <c r="CR130" s="45">
        <v>1.5300000000000001E-4</v>
      </c>
      <c r="CS130" s="45">
        <v>1.5300000000000001E-4</v>
      </c>
      <c r="CT130" s="45">
        <v>1.5300000000000001E-4</v>
      </c>
      <c r="CU130" s="45">
        <v>1.5300000000000001E-4</v>
      </c>
      <c r="CV130" s="45">
        <v>1.5300000000000001E-4</v>
      </c>
      <c r="CW130" s="45">
        <v>1.5300000000000001E-4</v>
      </c>
      <c r="CX130" s="45">
        <v>1.5300000000000001E-4</v>
      </c>
    </row>
    <row r="131" spans="1:102" ht="14.25" customHeight="1" x14ac:dyDescent="0.3">
      <c r="A131" s="45" t="s">
        <v>380</v>
      </c>
      <c r="B131" s="45">
        <v>0</v>
      </c>
      <c r="C131" s="45">
        <v>0</v>
      </c>
      <c r="D131" s="45">
        <v>0</v>
      </c>
      <c r="E131" s="45">
        <v>0</v>
      </c>
      <c r="F131" s="45">
        <v>0</v>
      </c>
      <c r="G131" s="45">
        <v>0</v>
      </c>
      <c r="H131" s="45">
        <v>0</v>
      </c>
      <c r="I131" s="45">
        <v>0</v>
      </c>
      <c r="J131" s="45">
        <v>0</v>
      </c>
      <c r="K131" s="45">
        <v>0</v>
      </c>
      <c r="L131" s="45">
        <v>0</v>
      </c>
      <c r="M131" s="45">
        <v>0</v>
      </c>
      <c r="N131" s="45">
        <v>0</v>
      </c>
      <c r="O131" s="45">
        <v>0</v>
      </c>
      <c r="P131" s="45">
        <v>0</v>
      </c>
      <c r="Q131" s="45">
        <v>1.18E-4</v>
      </c>
      <c r="R131" s="45">
        <v>1.18E-4</v>
      </c>
      <c r="S131" s="45">
        <v>1.18E-4</v>
      </c>
      <c r="T131" s="45">
        <v>1.18E-4</v>
      </c>
      <c r="U131" s="45">
        <v>1.18E-4</v>
      </c>
      <c r="V131" s="45">
        <v>1.18E-4</v>
      </c>
      <c r="W131" s="45">
        <v>1.18E-4</v>
      </c>
      <c r="X131" s="45">
        <v>1.18E-4</v>
      </c>
      <c r="Y131" s="45">
        <v>1.18E-4</v>
      </c>
      <c r="Z131" s="45">
        <v>1.18E-4</v>
      </c>
      <c r="AA131" s="45">
        <v>1.18E-4</v>
      </c>
      <c r="AB131" s="45">
        <v>1.18E-4</v>
      </c>
      <c r="AC131" s="45">
        <v>1.18E-4</v>
      </c>
      <c r="AD131" s="45">
        <v>1.18E-4</v>
      </c>
      <c r="AE131" s="45">
        <v>1.18E-4</v>
      </c>
      <c r="AF131" s="45">
        <v>1.18E-4</v>
      </c>
      <c r="AG131" s="45">
        <v>1.18E-4</v>
      </c>
      <c r="AH131" s="45">
        <v>1.18E-4</v>
      </c>
      <c r="AI131" s="45">
        <v>1.18E-4</v>
      </c>
      <c r="AJ131" s="45">
        <v>1.18E-4</v>
      </c>
      <c r="AK131" s="45">
        <v>1.18E-4</v>
      </c>
      <c r="AL131" s="45">
        <v>1.18E-4</v>
      </c>
      <c r="AM131" s="45">
        <v>1.18E-4</v>
      </c>
      <c r="AN131" s="45">
        <v>1.18E-4</v>
      </c>
      <c r="AO131" s="45">
        <v>1.18E-4</v>
      </c>
      <c r="AP131" s="45">
        <v>2.0799999999999999E-4</v>
      </c>
      <c r="AQ131" s="45">
        <v>2.0799999999999999E-4</v>
      </c>
      <c r="AR131" s="45">
        <v>2.0799999999999999E-4</v>
      </c>
      <c r="AS131" s="45">
        <v>2.0799999999999999E-4</v>
      </c>
      <c r="AT131" s="45">
        <v>2.0799999999999999E-4</v>
      </c>
      <c r="AU131" s="45">
        <v>1.9000000000000001E-4</v>
      </c>
      <c r="AV131" s="45">
        <v>1.9000000000000001E-4</v>
      </c>
      <c r="AW131" s="45">
        <v>1.9000000000000001E-4</v>
      </c>
      <c r="AX131" s="45">
        <v>1.9000000000000001E-4</v>
      </c>
      <c r="AY131" s="45">
        <v>1.9000000000000001E-4</v>
      </c>
      <c r="AZ131" s="45">
        <v>1.6899999999999999E-4</v>
      </c>
      <c r="BA131" s="45">
        <v>1.6899999999999999E-4</v>
      </c>
      <c r="BB131" s="45">
        <v>1.6899999999999999E-4</v>
      </c>
      <c r="BC131" s="45">
        <v>1.6899999999999999E-4</v>
      </c>
      <c r="BD131" s="45">
        <v>1.6899999999999999E-4</v>
      </c>
      <c r="BE131" s="45">
        <v>1.5799999999999999E-4</v>
      </c>
      <c r="BF131" s="45">
        <v>1.5799999999999999E-4</v>
      </c>
      <c r="BG131" s="45">
        <v>1.5799999999999999E-4</v>
      </c>
      <c r="BH131" s="45">
        <v>1.5799999999999999E-4</v>
      </c>
      <c r="BI131" s="45">
        <v>1.5799999999999999E-4</v>
      </c>
      <c r="BJ131" s="45">
        <v>1.44E-4</v>
      </c>
      <c r="BK131" s="45">
        <v>1.44E-4</v>
      </c>
      <c r="BL131" s="45">
        <v>1.44E-4</v>
      </c>
      <c r="BM131" s="45">
        <v>1.44E-4</v>
      </c>
      <c r="BN131" s="45">
        <v>1.44E-4</v>
      </c>
      <c r="BO131" s="45">
        <v>1.35E-4</v>
      </c>
      <c r="BP131" s="45">
        <v>1.35E-4</v>
      </c>
      <c r="BQ131" s="45">
        <v>1.35E-4</v>
      </c>
      <c r="BR131" s="45">
        <v>1.35E-4</v>
      </c>
      <c r="BS131" s="45">
        <v>1.35E-4</v>
      </c>
      <c r="BT131" s="45">
        <v>1.4100000000000001E-4</v>
      </c>
      <c r="BU131" s="45">
        <v>1.4100000000000001E-4</v>
      </c>
      <c r="BV131" s="45">
        <v>1.4100000000000001E-4</v>
      </c>
      <c r="BW131" s="45">
        <v>1.4100000000000001E-4</v>
      </c>
      <c r="BX131" s="45">
        <v>1.4100000000000001E-4</v>
      </c>
      <c r="BY131" s="45">
        <v>1.3899999999999999E-4</v>
      </c>
      <c r="BZ131" s="45">
        <v>1.3899999999999999E-4</v>
      </c>
      <c r="CA131" s="45">
        <v>1.3899999999999999E-4</v>
      </c>
      <c r="CB131" s="45">
        <v>1.3899999999999999E-4</v>
      </c>
      <c r="CC131" s="45">
        <v>1.3899999999999999E-4</v>
      </c>
      <c r="CD131" s="45">
        <v>1.3899999999999999E-4</v>
      </c>
      <c r="CE131" s="45">
        <v>1.3899999999999999E-4</v>
      </c>
      <c r="CF131" s="45">
        <v>1.3899999999999999E-4</v>
      </c>
      <c r="CG131" s="45">
        <v>1.3899999999999999E-4</v>
      </c>
      <c r="CH131" s="45">
        <v>1.3899999999999999E-4</v>
      </c>
      <c r="CI131" s="45">
        <v>1.3899999999999999E-4</v>
      </c>
      <c r="CJ131" s="45">
        <v>1.3899999999999999E-4</v>
      </c>
      <c r="CK131" s="45">
        <v>1.3899999999999999E-4</v>
      </c>
      <c r="CL131" s="45">
        <v>1.3899999999999999E-4</v>
      </c>
      <c r="CM131" s="45">
        <v>1.3899999999999999E-4</v>
      </c>
      <c r="CN131" s="45">
        <v>1.3899999999999999E-4</v>
      </c>
      <c r="CO131" s="45">
        <v>1.3899999999999999E-4</v>
      </c>
      <c r="CP131" s="45">
        <v>1.3899999999999999E-4</v>
      </c>
      <c r="CQ131" s="45">
        <v>1.3899999999999999E-4</v>
      </c>
      <c r="CR131" s="45">
        <v>1.3899999999999999E-4</v>
      </c>
      <c r="CS131" s="45">
        <v>1.3899999999999999E-4</v>
      </c>
      <c r="CT131" s="45">
        <v>1.3899999999999999E-4</v>
      </c>
      <c r="CU131" s="45">
        <v>1.3899999999999999E-4</v>
      </c>
      <c r="CV131" s="45">
        <v>1.3899999999999999E-4</v>
      </c>
      <c r="CW131" s="45">
        <v>1.3899999999999999E-4</v>
      </c>
      <c r="CX131" s="45">
        <v>1.3899999999999999E-4</v>
      </c>
    </row>
    <row r="132" spans="1:102" ht="14.25" customHeight="1" x14ac:dyDescent="0.3">
      <c r="A132" s="45" t="s">
        <v>382</v>
      </c>
      <c r="B132" s="45">
        <v>0</v>
      </c>
      <c r="C132" s="45">
        <v>0</v>
      </c>
      <c r="D132" s="45">
        <v>0</v>
      </c>
      <c r="E132" s="45">
        <v>0</v>
      </c>
      <c r="F132" s="45">
        <v>0</v>
      </c>
      <c r="G132" s="45">
        <v>0</v>
      </c>
      <c r="H132" s="45">
        <v>0</v>
      </c>
      <c r="I132" s="45">
        <v>0</v>
      </c>
      <c r="J132" s="45">
        <v>0</v>
      </c>
      <c r="K132" s="45">
        <v>0</v>
      </c>
      <c r="L132" s="45">
        <v>0</v>
      </c>
      <c r="M132" s="45">
        <v>0</v>
      </c>
      <c r="N132" s="45">
        <v>0</v>
      </c>
      <c r="O132" s="45">
        <v>0</v>
      </c>
      <c r="P132" s="45">
        <v>0</v>
      </c>
      <c r="Q132" s="45">
        <v>1.4E-5</v>
      </c>
      <c r="R132" s="45">
        <v>1.4E-5</v>
      </c>
      <c r="S132" s="45">
        <v>1.4E-5</v>
      </c>
      <c r="T132" s="45">
        <v>1.4E-5</v>
      </c>
      <c r="U132" s="45">
        <v>1.4E-5</v>
      </c>
      <c r="V132" s="45">
        <v>1.4E-5</v>
      </c>
      <c r="W132" s="45">
        <v>1.4E-5</v>
      </c>
      <c r="X132" s="45">
        <v>1.4E-5</v>
      </c>
      <c r="Y132" s="45">
        <v>1.4E-5</v>
      </c>
      <c r="Z132" s="45">
        <v>1.4E-5</v>
      </c>
      <c r="AA132" s="45">
        <v>1.4E-5</v>
      </c>
      <c r="AB132" s="45">
        <v>1.4E-5</v>
      </c>
      <c r="AC132" s="45">
        <v>1.4E-5</v>
      </c>
      <c r="AD132" s="45">
        <v>1.4E-5</v>
      </c>
      <c r="AE132" s="45">
        <v>1.4E-5</v>
      </c>
      <c r="AF132" s="45">
        <v>1.4E-5</v>
      </c>
      <c r="AG132" s="45">
        <v>1.4E-5</v>
      </c>
      <c r="AH132" s="45">
        <v>1.4E-5</v>
      </c>
      <c r="AI132" s="45">
        <v>1.4E-5</v>
      </c>
      <c r="AJ132" s="45">
        <v>1.4E-5</v>
      </c>
      <c r="AK132" s="45">
        <v>1.4E-5</v>
      </c>
      <c r="AL132" s="45">
        <v>1.4E-5</v>
      </c>
      <c r="AM132" s="45">
        <v>1.4E-5</v>
      </c>
      <c r="AN132" s="45">
        <v>1.4E-5</v>
      </c>
      <c r="AO132" s="45">
        <v>1.4E-5</v>
      </c>
      <c r="AP132" s="45">
        <v>6.4999999999999994E-5</v>
      </c>
      <c r="AQ132" s="45">
        <v>6.4999999999999994E-5</v>
      </c>
      <c r="AR132" s="45">
        <v>6.4999999999999994E-5</v>
      </c>
      <c r="AS132" s="45">
        <v>6.4999999999999994E-5</v>
      </c>
      <c r="AT132" s="45">
        <v>6.4999999999999994E-5</v>
      </c>
      <c r="AU132" s="45">
        <v>1.1400000000000001E-4</v>
      </c>
      <c r="AV132" s="45">
        <v>1.1400000000000001E-4</v>
      </c>
      <c r="AW132" s="45">
        <v>1.1400000000000001E-4</v>
      </c>
      <c r="AX132" s="45">
        <v>1.1400000000000001E-4</v>
      </c>
      <c r="AY132" s="45">
        <v>1.1400000000000001E-4</v>
      </c>
      <c r="AZ132" s="45">
        <v>1.3899999999999999E-4</v>
      </c>
      <c r="BA132" s="45">
        <v>1.3899999999999999E-4</v>
      </c>
      <c r="BB132" s="45">
        <v>1.3899999999999999E-4</v>
      </c>
      <c r="BC132" s="45">
        <v>1.3899999999999999E-4</v>
      </c>
      <c r="BD132" s="45">
        <v>1.3899999999999999E-4</v>
      </c>
      <c r="BE132" s="45">
        <v>1.93E-4</v>
      </c>
      <c r="BF132" s="45">
        <v>1.93E-4</v>
      </c>
      <c r="BG132" s="45">
        <v>1.93E-4</v>
      </c>
      <c r="BH132" s="45">
        <v>1.93E-4</v>
      </c>
      <c r="BI132" s="45">
        <v>1.93E-4</v>
      </c>
      <c r="BJ132" s="45">
        <v>1.6200000000000001E-4</v>
      </c>
      <c r="BK132" s="45">
        <v>1.6200000000000001E-4</v>
      </c>
      <c r="BL132" s="45">
        <v>1.6200000000000001E-4</v>
      </c>
      <c r="BM132" s="45">
        <v>1.6200000000000001E-4</v>
      </c>
      <c r="BN132" s="45">
        <v>1.6200000000000001E-4</v>
      </c>
      <c r="BO132" s="45">
        <v>2.9799999999999998E-4</v>
      </c>
      <c r="BP132" s="45">
        <v>2.9799999999999998E-4</v>
      </c>
      <c r="BQ132" s="45">
        <v>2.9799999999999998E-4</v>
      </c>
      <c r="BR132" s="45">
        <v>2.9799999999999998E-4</v>
      </c>
      <c r="BS132" s="45">
        <v>2.9799999999999998E-4</v>
      </c>
      <c r="BT132" s="45">
        <v>2.1100000000000001E-4</v>
      </c>
      <c r="BU132" s="45">
        <v>2.1100000000000001E-4</v>
      </c>
      <c r="BV132" s="45">
        <v>2.1100000000000001E-4</v>
      </c>
      <c r="BW132" s="45">
        <v>2.1100000000000001E-4</v>
      </c>
      <c r="BX132" s="45">
        <v>2.1100000000000001E-4</v>
      </c>
      <c r="BY132" s="45">
        <v>1.4300000000000001E-4</v>
      </c>
      <c r="BZ132" s="45">
        <v>1.4300000000000001E-4</v>
      </c>
      <c r="CA132" s="45">
        <v>1.4300000000000001E-4</v>
      </c>
      <c r="CB132" s="45">
        <v>1.4300000000000001E-4</v>
      </c>
      <c r="CC132" s="45">
        <v>1.4300000000000001E-4</v>
      </c>
      <c r="CD132" s="45">
        <v>1.4300000000000001E-4</v>
      </c>
      <c r="CE132" s="45">
        <v>1.4300000000000001E-4</v>
      </c>
      <c r="CF132" s="45">
        <v>1.4300000000000001E-4</v>
      </c>
      <c r="CG132" s="45">
        <v>1.4300000000000001E-4</v>
      </c>
      <c r="CH132" s="45">
        <v>1.4300000000000001E-4</v>
      </c>
      <c r="CI132" s="45">
        <v>1.4300000000000001E-4</v>
      </c>
      <c r="CJ132" s="45">
        <v>1.4300000000000001E-4</v>
      </c>
      <c r="CK132" s="45">
        <v>1.4300000000000001E-4</v>
      </c>
      <c r="CL132" s="45">
        <v>1.4300000000000001E-4</v>
      </c>
      <c r="CM132" s="45">
        <v>1.4300000000000001E-4</v>
      </c>
      <c r="CN132" s="45">
        <v>1.4300000000000001E-4</v>
      </c>
      <c r="CO132" s="45">
        <v>1.4300000000000001E-4</v>
      </c>
      <c r="CP132" s="45">
        <v>1.4300000000000001E-4</v>
      </c>
      <c r="CQ132" s="45">
        <v>1.4300000000000001E-4</v>
      </c>
      <c r="CR132" s="45">
        <v>1.4300000000000001E-4</v>
      </c>
      <c r="CS132" s="45">
        <v>1.4300000000000001E-4</v>
      </c>
      <c r="CT132" s="45">
        <v>1.4300000000000001E-4</v>
      </c>
      <c r="CU132" s="45">
        <v>1.4300000000000001E-4</v>
      </c>
      <c r="CV132" s="45">
        <v>1.4300000000000001E-4</v>
      </c>
      <c r="CW132" s="45">
        <v>1.4300000000000001E-4</v>
      </c>
      <c r="CX132" s="45">
        <v>1.4300000000000001E-4</v>
      </c>
    </row>
    <row r="133" spans="1:102" ht="14.25" customHeight="1" x14ac:dyDescent="0.3">
      <c r="A133" s="45" t="s">
        <v>384</v>
      </c>
      <c r="B133" s="45">
        <v>0</v>
      </c>
      <c r="C133" s="45">
        <v>0</v>
      </c>
      <c r="D133" s="45">
        <v>0</v>
      </c>
      <c r="E133" s="45">
        <v>0</v>
      </c>
      <c r="F133" s="45">
        <v>0</v>
      </c>
      <c r="G133" s="45">
        <v>0</v>
      </c>
      <c r="H133" s="45">
        <v>0</v>
      </c>
      <c r="I133" s="45">
        <v>0</v>
      </c>
      <c r="J133" s="45">
        <v>0</v>
      </c>
      <c r="K133" s="45">
        <v>0</v>
      </c>
      <c r="L133" s="45">
        <v>0</v>
      </c>
      <c r="M133" s="45">
        <v>0</v>
      </c>
      <c r="N133" s="45">
        <v>0</v>
      </c>
      <c r="O133" s="45">
        <v>0</v>
      </c>
      <c r="P133" s="45">
        <v>0</v>
      </c>
      <c r="Q133" s="45">
        <v>2.5000000000000001E-5</v>
      </c>
      <c r="R133" s="45">
        <v>2.5000000000000001E-5</v>
      </c>
      <c r="S133" s="45">
        <v>2.5000000000000001E-5</v>
      </c>
      <c r="T133" s="45">
        <v>2.5000000000000001E-5</v>
      </c>
      <c r="U133" s="45">
        <v>2.5000000000000001E-5</v>
      </c>
      <c r="V133" s="45">
        <v>2.5000000000000001E-5</v>
      </c>
      <c r="W133" s="45">
        <v>2.5000000000000001E-5</v>
      </c>
      <c r="X133" s="45">
        <v>2.5000000000000001E-5</v>
      </c>
      <c r="Y133" s="45">
        <v>2.5000000000000001E-5</v>
      </c>
      <c r="Z133" s="45">
        <v>2.5000000000000001E-5</v>
      </c>
      <c r="AA133" s="45">
        <v>2.5000000000000001E-5</v>
      </c>
      <c r="AB133" s="45">
        <v>2.5000000000000001E-5</v>
      </c>
      <c r="AC133" s="45">
        <v>2.5000000000000001E-5</v>
      </c>
      <c r="AD133" s="45">
        <v>2.5000000000000001E-5</v>
      </c>
      <c r="AE133" s="45">
        <v>2.5000000000000001E-5</v>
      </c>
      <c r="AF133" s="45">
        <v>2.5000000000000001E-5</v>
      </c>
      <c r="AG133" s="45">
        <v>2.5000000000000001E-5</v>
      </c>
      <c r="AH133" s="45">
        <v>2.5000000000000001E-5</v>
      </c>
      <c r="AI133" s="45">
        <v>2.5000000000000001E-5</v>
      </c>
      <c r="AJ133" s="45">
        <v>2.5000000000000001E-5</v>
      </c>
      <c r="AK133" s="45">
        <v>2.5000000000000001E-5</v>
      </c>
      <c r="AL133" s="45">
        <v>2.5000000000000001E-5</v>
      </c>
      <c r="AM133" s="45">
        <v>2.5000000000000001E-5</v>
      </c>
      <c r="AN133" s="45">
        <v>2.5000000000000001E-5</v>
      </c>
      <c r="AO133" s="45">
        <v>2.5000000000000001E-5</v>
      </c>
      <c r="AP133" s="45">
        <v>1.4999999999999999E-4</v>
      </c>
      <c r="AQ133" s="45">
        <v>1.4999999999999999E-4</v>
      </c>
      <c r="AR133" s="45">
        <v>1.4999999999999999E-4</v>
      </c>
      <c r="AS133" s="45">
        <v>1.4999999999999999E-4</v>
      </c>
      <c r="AT133" s="45">
        <v>1.4999999999999999E-4</v>
      </c>
      <c r="AU133" s="45">
        <v>2.34E-4</v>
      </c>
      <c r="AV133" s="45">
        <v>2.34E-4</v>
      </c>
      <c r="AW133" s="45">
        <v>2.34E-4</v>
      </c>
      <c r="AX133" s="45">
        <v>2.34E-4</v>
      </c>
      <c r="AY133" s="45">
        <v>2.34E-4</v>
      </c>
      <c r="AZ133" s="45">
        <v>3.0400000000000002E-4</v>
      </c>
      <c r="BA133" s="45">
        <v>3.0400000000000002E-4</v>
      </c>
      <c r="BB133" s="45">
        <v>3.0400000000000002E-4</v>
      </c>
      <c r="BC133" s="45">
        <v>3.0400000000000002E-4</v>
      </c>
      <c r="BD133" s="45">
        <v>3.0400000000000002E-4</v>
      </c>
      <c r="BE133" s="45">
        <v>3.0499999999999999E-4</v>
      </c>
      <c r="BF133" s="45">
        <v>3.0499999999999999E-4</v>
      </c>
      <c r="BG133" s="45">
        <v>3.0499999999999999E-4</v>
      </c>
      <c r="BH133" s="45">
        <v>3.0499999999999999E-4</v>
      </c>
      <c r="BI133" s="45">
        <v>3.0499999999999999E-4</v>
      </c>
      <c r="BJ133" s="45">
        <v>2.42E-4</v>
      </c>
      <c r="BK133" s="45">
        <v>2.42E-4</v>
      </c>
      <c r="BL133" s="45">
        <v>2.42E-4</v>
      </c>
      <c r="BM133" s="45">
        <v>2.42E-4</v>
      </c>
      <c r="BN133" s="45">
        <v>2.42E-4</v>
      </c>
      <c r="BO133" s="45">
        <v>1.8699999999999999E-4</v>
      </c>
      <c r="BP133" s="45">
        <v>1.8699999999999999E-4</v>
      </c>
      <c r="BQ133" s="45">
        <v>1.8699999999999999E-4</v>
      </c>
      <c r="BR133" s="45">
        <v>1.8699999999999999E-4</v>
      </c>
      <c r="BS133" s="45">
        <v>1.8699999999999999E-4</v>
      </c>
      <c r="BT133" s="45">
        <v>1.25E-4</v>
      </c>
      <c r="BU133" s="45">
        <v>1.25E-4</v>
      </c>
      <c r="BV133" s="45">
        <v>1.25E-4</v>
      </c>
      <c r="BW133" s="45">
        <v>1.25E-4</v>
      </c>
      <c r="BX133" s="45">
        <v>1.25E-4</v>
      </c>
      <c r="BY133" s="45">
        <v>6.0999999999999999E-5</v>
      </c>
      <c r="BZ133" s="45">
        <v>6.0999999999999999E-5</v>
      </c>
      <c r="CA133" s="45">
        <v>6.0999999999999999E-5</v>
      </c>
      <c r="CB133" s="45">
        <v>6.0999999999999999E-5</v>
      </c>
      <c r="CC133" s="45">
        <v>6.0999999999999999E-5</v>
      </c>
      <c r="CD133" s="45">
        <v>6.0999999999999999E-5</v>
      </c>
      <c r="CE133" s="45">
        <v>6.0999999999999999E-5</v>
      </c>
      <c r="CF133" s="45">
        <v>6.0999999999999999E-5</v>
      </c>
      <c r="CG133" s="45">
        <v>6.0999999999999999E-5</v>
      </c>
      <c r="CH133" s="45">
        <v>6.0999999999999999E-5</v>
      </c>
      <c r="CI133" s="45">
        <v>6.0999999999999999E-5</v>
      </c>
      <c r="CJ133" s="45">
        <v>6.0999999999999999E-5</v>
      </c>
      <c r="CK133" s="45">
        <v>6.0999999999999999E-5</v>
      </c>
      <c r="CL133" s="45">
        <v>6.0999999999999999E-5</v>
      </c>
      <c r="CM133" s="45">
        <v>6.0999999999999999E-5</v>
      </c>
      <c r="CN133" s="45">
        <v>6.0999999999999999E-5</v>
      </c>
      <c r="CO133" s="45">
        <v>6.0999999999999999E-5</v>
      </c>
      <c r="CP133" s="45">
        <v>6.0999999999999999E-5</v>
      </c>
      <c r="CQ133" s="45">
        <v>6.0999999999999999E-5</v>
      </c>
      <c r="CR133" s="45">
        <v>6.0999999999999999E-5</v>
      </c>
      <c r="CS133" s="45">
        <v>6.0999999999999999E-5</v>
      </c>
      <c r="CT133" s="45">
        <v>6.0999999999999999E-5</v>
      </c>
      <c r="CU133" s="45">
        <v>6.0999999999999999E-5</v>
      </c>
      <c r="CV133" s="45">
        <v>6.0999999999999999E-5</v>
      </c>
      <c r="CW133" s="45">
        <v>6.0999999999999999E-5</v>
      </c>
      <c r="CX133" s="45">
        <v>6.0999999999999999E-5</v>
      </c>
    </row>
    <row r="134" spans="1:102" ht="14.25" customHeight="1" x14ac:dyDescent="0.3">
      <c r="A134" s="45" t="s">
        <v>386</v>
      </c>
      <c r="B134" s="45">
        <v>0</v>
      </c>
      <c r="C134" s="45">
        <v>0</v>
      </c>
      <c r="D134" s="45">
        <v>0</v>
      </c>
      <c r="E134" s="45">
        <v>0</v>
      </c>
      <c r="F134" s="45">
        <v>0</v>
      </c>
      <c r="G134" s="45">
        <v>0</v>
      </c>
      <c r="H134" s="45">
        <v>0</v>
      </c>
      <c r="I134" s="45">
        <v>0</v>
      </c>
      <c r="J134" s="45">
        <v>0</v>
      </c>
      <c r="K134" s="45">
        <v>0</v>
      </c>
      <c r="L134" s="45">
        <v>0</v>
      </c>
      <c r="M134" s="45">
        <v>0</v>
      </c>
      <c r="N134" s="45">
        <v>0</v>
      </c>
      <c r="O134" s="45">
        <v>0</v>
      </c>
      <c r="P134" s="45">
        <v>0</v>
      </c>
      <c r="Q134" s="45">
        <v>7.2000000000000002E-5</v>
      </c>
      <c r="R134" s="45">
        <v>7.2000000000000002E-5</v>
      </c>
      <c r="S134" s="45">
        <v>7.2000000000000002E-5</v>
      </c>
      <c r="T134" s="45">
        <v>7.2000000000000002E-5</v>
      </c>
      <c r="U134" s="45">
        <v>7.2000000000000002E-5</v>
      </c>
      <c r="V134" s="45">
        <v>7.2000000000000002E-5</v>
      </c>
      <c r="W134" s="45">
        <v>7.2000000000000002E-5</v>
      </c>
      <c r="X134" s="45">
        <v>7.2000000000000002E-5</v>
      </c>
      <c r="Y134" s="45">
        <v>7.2000000000000002E-5</v>
      </c>
      <c r="Z134" s="45">
        <v>7.2000000000000002E-5</v>
      </c>
      <c r="AA134" s="45">
        <v>7.2000000000000002E-5</v>
      </c>
      <c r="AB134" s="45">
        <v>7.2000000000000002E-5</v>
      </c>
      <c r="AC134" s="45">
        <v>7.2000000000000002E-5</v>
      </c>
      <c r="AD134" s="45">
        <v>7.2000000000000002E-5</v>
      </c>
      <c r="AE134" s="45">
        <v>7.2000000000000002E-5</v>
      </c>
      <c r="AF134" s="45">
        <v>7.2000000000000002E-5</v>
      </c>
      <c r="AG134" s="45">
        <v>7.2000000000000002E-5</v>
      </c>
      <c r="AH134" s="45">
        <v>7.2000000000000002E-5</v>
      </c>
      <c r="AI134" s="45">
        <v>7.2000000000000002E-5</v>
      </c>
      <c r="AJ134" s="45">
        <v>7.2000000000000002E-5</v>
      </c>
      <c r="AK134" s="45">
        <v>7.2000000000000002E-5</v>
      </c>
      <c r="AL134" s="45">
        <v>7.2000000000000002E-5</v>
      </c>
      <c r="AM134" s="45">
        <v>7.2000000000000002E-5</v>
      </c>
      <c r="AN134" s="45">
        <v>7.2000000000000002E-5</v>
      </c>
      <c r="AO134" s="45">
        <v>7.2000000000000002E-5</v>
      </c>
      <c r="AP134" s="45">
        <v>1.9000000000000001E-4</v>
      </c>
      <c r="AQ134" s="45">
        <v>1.9000000000000001E-4</v>
      </c>
      <c r="AR134" s="45">
        <v>1.9000000000000001E-4</v>
      </c>
      <c r="AS134" s="45">
        <v>1.9000000000000001E-4</v>
      </c>
      <c r="AT134" s="45">
        <v>1.9000000000000001E-4</v>
      </c>
      <c r="AU134" s="45">
        <v>2.02E-4</v>
      </c>
      <c r="AV134" s="45">
        <v>2.02E-4</v>
      </c>
      <c r="AW134" s="45">
        <v>2.02E-4</v>
      </c>
      <c r="AX134" s="45">
        <v>2.02E-4</v>
      </c>
      <c r="AY134" s="45">
        <v>2.02E-4</v>
      </c>
      <c r="AZ134" s="45">
        <v>2.0100000000000001E-4</v>
      </c>
      <c r="BA134" s="45">
        <v>2.0100000000000001E-4</v>
      </c>
      <c r="BB134" s="45">
        <v>2.0100000000000001E-4</v>
      </c>
      <c r="BC134" s="45">
        <v>2.0100000000000001E-4</v>
      </c>
      <c r="BD134" s="45">
        <v>2.0100000000000001E-4</v>
      </c>
      <c r="BE134" s="45">
        <v>1.8200000000000001E-4</v>
      </c>
      <c r="BF134" s="45">
        <v>1.8200000000000001E-4</v>
      </c>
      <c r="BG134" s="45">
        <v>1.8200000000000001E-4</v>
      </c>
      <c r="BH134" s="45">
        <v>1.8200000000000001E-4</v>
      </c>
      <c r="BI134" s="45">
        <v>1.8200000000000001E-4</v>
      </c>
      <c r="BJ134" s="45">
        <v>1.6000000000000001E-4</v>
      </c>
      <c r="BK134" s="45">
        <v>1.6000000000000001E-4</v>
      </c>
      <c r="BL134" s="45">
        <v>1.6000000000000001E-4</v>
      </c>
      <c r="BM134" s="45">
        <v>1.6000000000000001E-4</v>
      </c>
      <c r="BN134" s="45">
        <v>1.6000000000000001E-4</v>
      </c>
      <c r="BO134" s="45">
        <v>1.5100000000000001E-4</v>
      </c>
      <c r="BP134" s="45">
        <v>1.5100000000000001E-4</v>
      </c>
      <c r="BQ134" s="45">
        <v>1.5100000000000001E-4</v>
      </c>
      <c r="BR134" s="45">
        <v>1.5100000000000001E-4</v>
      </c>
      <c r="BS134" s="45">
        <v>1.5100000000000001E-4</v>
      </c>
      <c r="BT134" s="45">
        <v>1.45E-4</v>
      </c>
      <c r="BU134" s="45">
        <v>1.45E-4</v>
      </c>
      <c r="BV134" s="45">
        <v>1.45E-4</v>
      </c>
      <c r="BW134" s="45">
        <v>1.45E-4</v>
      </c>
      <c r="BX134" s="45">
        <v>1.45E-4</v>
      </c>
      <c r="BY134" s="45">
        <v>1.5300000000000001E-4</v>
      </c>
      <c r="BZ134" s="45">
        <v>1.5300000000000001E-4</v>
      </c>
      <c r="CA134" s="45">
        <v>1.5300000000000001E-4</v>
      </c>
      <c r="CB134" s="45">
        <v>1.5300000000000001E-4</v>
      </c>
      <c r="CC134" s="45">
        <v>1.5300000000000001E-4</v>
      </c>
      <c r="CD134" s="45">
        <v>1.5300000000000001E-4</v>
      </c>
      <c r="CE134" s="45">
        <v>1.5300000000000001E-4</v>
      </c>
      <c r="CF134" s="45">
        <v>1.5300000000000001E-4</v>
      </c>
      <c r="CG134" s="45">
        <v>1.5300000000000001E-4</v>
      </c>
      <c r="CH134" s="45">
        <v>1.5300000000000001E-4</v>
      </c>
      <c r="CI134" s="45">
        <v>1.5300000000000001E-4</v>
      </c>
      <c r="CJ134" s="45">
        <v>1.5300000000000001E-4</v>
      </c>
      <c r="CK134" s="45">
        <v>1.5300000000000001E-4</v>
      </c>
      <c r="CL134" s="45">
        <v>1.5300000000000001E-4</v>
      </c>
      <c r="CM134" s="45">
        <v>1.5300000000000001E-4</v>
      </c>
      <c r="CN134" s="45">
        <v>1.5300000000000001E-4</v>
      </c>
      <c r="CO134" s="45">
        <v>1.5300000000000001E-4</v>
      </c>
      <c r="CP134" s="45">
        <v>1.5300000000000001E-4</v>
      </c>
      <c r="CQ134" s="45">
        <v>1.5300000000000001E-4</v>
      </c>
      <c r="CR134" s="45">
        <v>1.5300000000000001E-4</v>
      </c>
      <c r="CS134" s="45">
        <v>1.5300000000000001E-4</v>
      </c>
      <c r="CT134" s="45">
        <v>1.5300000000000001E-4</v>
      </c>
      <c r="CU134" s="45">
        <v>1.5300000000000001E-4</v>
      </c>
      <c r="CV134" s="45">
        <v>1.5300000000000001E-4</v>
      </c>
      <c r="CW134" s="45">
        <v>1.5300000000000001E-4</v>
      </c>
      <c r="CX134" s="45">
        <v>1.5300000000000001E-4</v>
      </c>
    </row>
    <row r="135" spans="1:102" ht="14.25" customHeight="1" x14ac:dyDescent="0.3">
      <c r="A135" s="45" t="s">
        <v>388</v>
      </c>
      <c r="B135" s="45">
        <v>0</v>
      </c>
      <c r="C135" s="45">
        <v>0</v>
      </c>
      <c r="D135" s="45">
        <v>0</v>
      </c>
      <c r="E135" s="45">
        <v>0</v>
      </c>
      <c r="F135" s="45">
        <v>0</v>
      </c>
      <c r="G135" s="45">
        <v>0</v>
      </c>
      <c r="H135" s="45">
        <v>0</v>
      </c>
      <c r="I135" s="45">
        <v>0</v>
      </c>
      <c r="J135" s="45">
        <v>0</v>
      </c>
      <c r="K135" s="45">
        <v>0</v>
      </c>
      <c r="L135" s="45">
        <v>0</v>
      </c>
      <c r="M135" s="45">
        <v>0</v>
      </c>
      <c r="N135" s="45">
        <v>0</v>
      </c>
      <c r="O135" s="45">
        <v>0</v>
      </c>
      <c r="P135" s="45">
        <v>0</v>
      </c>
      <c r="Q135" s="45">
        <v>1.4899999999999999E-4</v>
      </c>
      <c r="R135" s="45">
        <v>1.4899999999999999E-4</v>
      </c>
      <c r="S135" s="45">
        <v>1.4899999999999999E-4</v>
      </c>
      <c r="T135" s="45">
        <v>1.4899999999999999E-4</v>
      </c>
      <c r="U135" s="45">
        <v>1.4899999999999999E-4</v>
      </c>
      <c r="V135" s="45">
        <v>1.4899999999999999E-4</v>
      </c>
      <c r="W135" s="45">
        <v>1.4899999999999999E-4</v>
      </c>
      <c r="X135" s="45">
        <v>1.4899999999999999E-4</v>
      </c>
      <c r="Y135" s="45">
        <v>1.4899999999999999E-4</v>
      </c>
      <c r="Z135" s="45">
        <v>1.4899999999999999E-4</v>
      </c>
      <c r="AA135" s="45">
        <v>1.4899999999999999E-4</v>
      </c>
      <c r="AB135" s="45">
        <v>1.4899999999999999E-4</v>
      </c>
      <c r="AC135" s="45">
        <v>1.4899999999999999E-4</v>
      </c>
      <c r="AD135" s="45">
        <v>1.4899999999999999E-4</v>
      </c>
      <c r="AE135" s="45">
        <v>1.4899999999999999E-4</v>
      </c>
      <c r="AF135" s="45">
        <v>1.4899999999999999E-4</v>
      </c>
      <c r="AG135" s="45">
        <v>1.4899999999999999E-4</v>
      </c>
      <c r="AH135" s="45">
        <v>1.4899999999999999E-4</v>
      </c>
      <c r="AI135" s="45">
        <v>1.4899999999999999E-4</v>
      </c>
      <c r="AJ135" s="45">
        <v>1.4899999999999999E-4</v>
      </c>
      <c r="AK135" s="45">
        <v>1.4899999999999999E-4</v>
      </c>
      <c r="AL135" s="45">
        <v>1.4899999999999999E-4</v>
      </c>
      <c r="AM135" s="45">
        <v>1.4899999999999999E-4</v>
      </c>
      <c r="AN135" s="45">
        <v>1.4899999999999999E-4</v>
      </c>
      <c r="AO135" s="45">
        <v>1.4899999999999999E-4</v>
      </c>
      <c r="AP135" s="45">
        <v>4.1899999999999999E-4</v>
      </c>
      <c r="AQ135" s="45">
        <v>4.1899999999999999E-4</v>
      </c>
      <c r="AR135" s="45">
        <v>4.1899999999999999E-4</v>
      </c>
      <c r="AS135" s="45">
        <v>4.1899999999999999E-4</v>
      </c>
      <c r="AT135" s="45">
        <v>4.1899999999999999E-4</v>
      </c>
      <c r="AU135" s="45">
        <v>4.2299999999999998E-4</v>
      </c>
      <c r="AV135" s="45">
        <v>4.2299999999999998E-4</v>
      </c>
      <c r="AW135" s="45">
        <v>4.2299999999999998E-4</v>
      </c>
      <c r="AX135" s="45">
        <v>4.2299999999999998E-4</v>
      </c>
      <c r="AY135" s="45">
        <v>4.2299999999999998E-4</v>
      </c>
      <c r="AZ135" s="45">
        <v>4.0700000000000003E-4</v>
      </c>
      <c r="BA135" s="45">
        <v>4.0700000000000003E-4</v>
      </c>
      <c r="BB135" s="45">
        <v>4.0700000000000003E-4</v>
      </c>
      <c r="BC135" s="45">
        <v>4.0700000000000003E-4</v>
      </c>
      <c r="BD135" s="45">
        <v>4.0700000000000003E-4</v>
      </c>
      <c r="BE135" s="45">
        <v>3.6499999999999998E-4</v>
      </c>
      <c r="BF135" s="45">
        <v>3.6499999999999998E-4</v>
      </c>
      <c r="BG135" s="45">
        <v>3.6499999999999998E-4</v>
      </c>
      <c r="BH135" s="45">
        <v>3.6499999999999998E-4</v>
      </c>
      <c r="BI135" s="45">
        <v>3.6499999999999998E-4</v>
      </c>
      <c r="BJ135" s="45">
        <v>3.59E-4</v>
      </c>
      <c r="BK135" s="45">
        <v>3.59E-4</v>
      </c>
      <c r="BL135" s="45">
        <v>3.59E-4</v>
      </c>
      <c r="BM135" s="45">
        <v>3.59E-4</v>
      </c>
      <c r="BN135" s="45">
        <v>3.59E-4</v>
      </c>
      <c r="BO135" s="45">
        <v>3.8999999999999999E-4</v>
      </c>
      <c r="BP135" s="45">
        <v>3.8999999999999999E-4</v>
      </c>
      <c r="BQ135" s="45">
        <v>3.8999999999999999E-4</v>
      </c>
      <c r="BR135" s="45">
        <v>3.8999999999999999E-4</v>
      </c>
      <c r="BS135" s="45">
        <v>3.8999999999999999E-4</v>
      </c>
      <c r="BT135" s="45">
        <v>4.6700000000000002E-4</v>
      </c>
      <c r="BU135" s="45">
        <v>4.6700000000000002E-4</v>
      </c>
      <c r="BV135" s="45">
        <v>4.6700000000000002E-4</v>
      </c>
      <c r="BW135" s="45">
        <v>4.6700000000000002E-4</v>
      </c>
      <c r="BX135" s="45">
        <v>4.6700000000000002E-4</v>
      </c>
      <c r="BY135" s="45">
        <v>5.4900000000000001E-4</v>
      </c>
      <c r="BZ135" s="45">
        <v>5.4900000000000001E-4</v>
      </c>
      <c r="CA135" s="45">
        <v>5.4900000000000001E-4</v>
      </c>
      <c r="CB135" s="45">
        <v>5.4900000000000001E-4</v>
      </c>
      <c r="CC135" s="45">
        <v>5.4900000000000001E-4</v>
      </c>
      <c r="CD135" s="45">
        <v>5.4900000000000001E-4</v>
      </c>
      <c r="CE135" s="45">
        <v>5.4900000000000001E-4</v>
      </c>
      <c r="CF135" s="45">
        <v>5.4900000000000001E-4</v>
      </c>
      <c r="CG135" s="45">
        <v>5.4900000000000001E-4</v>
      </c>
      <c r="CH135" s="45">
        <v>5.4900000000000001E-4</v>
      </c>
      <c r="CI135" s="45">
        <v>5.4900000000000001E-4</v>
      </c>
      <c r="CJ135" s="45">
        <v>5.4900000000000001E-4</v>
      </c>
      <c r="CK135" s="45">
        <v>5.4900000000000001E-4</v>
      </c>
      <c r="CL135" s="45">
        <v>5.4900000000000001E-4</v>
      </c>
      <c r="CM135" s="45">
        <v>5.4900000000000001E-4</v>
      </c>
      <c r="CN135" s="45">
        <v>5.4900000000000001E-4</v>
      </c>
      <c r="CO135" s="45">
        <v>5.4900000000000001E-4</v>
      </c>
      <c r="CP135" s="45">
        <v>5.4900000000000001E-4</v>
      </c>
      <c r="CQ135" s="45">
        <v>5.4900000000000001E-4</v>
      </c>
      <c r="CR135" s="45">
        <v>5.4900000000000001E-4</v>
      </c>
      <c r="CS135" s="45">
        <v>5.4900000000000001E-4</v>
      </c>
      <c r="CT135" s="45">
        <v>5.4900000000000001E-4</v>
      </c>
      <c r="CU135" s="45">
        <v>5.4900000000000001E-4</v>
      </c>
      <c r="CV135" s="45">
        <v>5.4900000000000001E-4</v>
      </c>
      <c r="CW135" s="45">
        <v>5.4900000000000001E-4</v>
      </c>
      <c r="CX135" s="45">
        <v>5.4900000000000001E-4</v>
      </c>
    </row>
    <row r="136" spans="1:102" ht="14.25" customHeight="1" x14ac:dyDescent="0.3">
      <c r="A136" s="45" t="s">
        <v>390</v>
      </c>
      <c r="B136" s="45">
        <v>0</v>
      </c>
      <c r="C136" s="45">
        <v>0</v>
      </c>
      <c r="D136" s="45">
        <v>0</v>
      </c>
      <c r="E136" s="45">
        <v>0</v>
      </c>
      <c r="F136" s="45">
        <v>0</v>
      </c>
      <c r="G136" s="45">
        <v>0</v>
      </c>
      <c r="H136" s="45">
        <v>0</v>
      </c>
      <c r="I136" s="45">
        <v>0</v>
      </c>
      <c r="J136" s="45">
        <v>0</v>
      </c>
      <c r="K136" s="45">
        <v>0</v>
      </c>
      <c r="L136" s="45">
        <v>0</v>
      </c>
      <c r="M136" s="45">
        <v>0</v>
      </c>
      <c r="N136" s="45">
        <v>0</v>
      </c>
      <c r="O136" s="45">
        <v>0</v>
      </c>
      <c r="P136" s="45">
        <v>0</v>
      </c>
      <c r="Q136" s="45">
        <v>2.1900000000000001E-4</v>
      </c>
      <c r="R136" s="45">
        <v>2.1900000000000001E-4</v>
      </c>
      <c r="S136" s="45">
        <v>2.1900000000000001E-4</v>
      </c>
      <c r="T136" s="45">
        <v>2.1900000000000001E-4</v>
      </c>
      <c r="U136" s="45">
        <v>2.1900000000000001E-4</v>
      </c>
      <c r="V136" s="45">
        <v>2.1900000000000001E-4</v>
      </c>
      <c r="W136" s="45">
        <v>2.1900000000000001E-4</v>
      </c>
      <c r="X136" s="45">
        <v>2.1900000000000001E-4</v>
      </c>
      <c r="Y136" s="45">
        <v>2.1900000000000001E-4</v>
      </c>
      <c r="Z136" s="45">
        <v>2.1900000000000001E-4</v>
      </c>
      <c r="AA136" s="45">
        <v>2.1900000000000001E-4</v>
      </c>
      <c r="AB136" s="45">
        <v>2.1900000000000001E-4</v>
      </c>
      <c r="AC136" s="45">
        <v>2.1900000000000001E-4</v>
      </c>
      <c r="AD136" s="45">
        <v>2.1900000000000001E-4</v>
      </c>
      <c r="AE136" s="45">
        <v>2.1900000000000001E-4</v>
      </c>
      <c r="AF136" s="45">
        <v>2.1900000000000001E-4</v>
      </c>
      <c r="AG136" s="45">
        <v>2.1900000000000001E-4</v>
      </c>
      <c r="AH136" s="45">
        <v>2.1900000000000001E-4</v>
      </c>
      <c r="AI136" s="45">
        <v>2.1900000000000001E-4</v>
      </c>
      <c r="AJ136" s="45">
        <v>2.1900000000000001E-4</v>
      </c>
      <c r="AK136" s="45">
        <v>2.1900000000000001E-4</v>
      </c>
      <c r="AL136" s="45">
        <v>2.1900000000000001E-4</v>
      </c>
      <c r="AM136" s="45">
        <v>2.1900000000000001E-4</v>
      </c>
      <c r="AN136" s="45">
        <v>2.1900000000000001E-4</v>
      </c>
      <c r="AO136" s="45">
        <v>2.1900000000000001E-4</v>
      </c>
      <c r="AP136" s="45">
        <v>8.0099999999999995E-4</v>
      </c>
      <c r="AQ136" s="45">
        <v>8.0099999999999995E-4</v>
      </c>
      <c r="AR136" s="45">
        <v>8.0099999999999995E-4</v>
      </c>
      <c r="AS136" s="45">
        <v>8.0099999999999995E-4</v>
      </c>
      <c r="AT136" s="45">
        <v>8.0099999999999995E-4</v>
      </c>
      <c r="AU136" s="45">
        <v>8.7799999999999998E-4</v>
      </c>
      <c r="AV136" s="45">
        <v>8.7799999999999998E-4</v>
      </c>
      <c r="AW136" s="45">
        <v>8.7799999999999998E-4</v>
      </c>
      <c r="AX136" s="45">
        <v>8.7799999999999998E-4</v>
      </c>
      <c r="AY136" s="45">
        <v>8.7799999999999998E-4</v>
      </c>
      <c r="AZ136" s="45">
        <v>9.3099999999999997E-4</v>
      </c>
      <c r="BA136" s="45">
        <v>9.3099999999999997E-4</v>
      </c>
      <c r="BB136" s="45">
        <v>9.3099999999999997E-4</v>
      </c>
      <c r="BC136" s="45">
        <v>9.3099999999999997E-4</v>
      </c>
      <c r="BD136" s="45">
        <v>9.3099999999999997E-4</v>
      </c>
      <c r="BE136" s="45">
        <v>9.3899999999999995E-4</v>
      </c>
      <c r="BF136" s="45">
        <v>9.3899999999999995E-4</v>
      </c>
      <c r="BG136" s="45">
        <v>9.3899999999999995E-4</v>
      </c>
      <c r="BH136" s="45">
        <v>9.3899999999999995E-4</v>
      </c>
      <c r="BI136" s="45">
        <v>9.3899999999999995E-4</v>
      </c>
      <c r="BJ136" s="45">
        <v>6.3100000000000005E-4</v>
      </c>
      <c r="BK136" s="45">
        <v>6.3100000000000005E-4</v>
      </c>
      <c r="BL136" s="45">
        <v>6.3100000000000005E-4</v>
      </c>
      <c r="BM136" s="45">
        <v>6.3100000000000005E-4</v>
      </c>
      <c r="BN136" s="45">
        <v>6.3100000000000005E-4</v>
      </c>
      <c r="BO136" s="45">
        <v>5.9999999999999995E-4</v>
      </c>
      <c r="BP136" s="45">
        <v>5.9999999999999995E-4</v>
      </c>
      <c r="BQ136" s="45">
        <v>5.9999999999999995E-4</v>
      </c>
      <c r="BR136" s="45">
        <v>5.9999999999999995E-4</v>
      </c>
      <c r="BS136" s="45">
        <v>5.9999999999999995E-4</v>
      </c>
      <c r="BT136" s="45">
        <v>7.2599999999999997E-4</v>
      </c>
      <c r="BU136" s="45">
        <v>7.2599999999999997E-4</v>
      </c>
      <c r="BV136" s="45">
        <v>7.2599999999999997E-4</v>
      </c>
      <c r="BW136" s="45">
        <v>7.2599999999999997E-4</v>
      </c>
      <c r="BX136" s="45">
        <v>7.2599999999999997E-4</v>
      </c>
      <c r="BY136" s="45">
        <v>1.0640000000000001E-3</v>
      </c>
      <c r="BZ136" s="45">
        <v>1.0640000000000001E-3</v>
      </c>
      <c r="CA136" s="45">
        <v>1.0640000000000001E-3</v>
      </c>
      <c r="CB136" s="45">
        <v>1.0640000000000001E-3</v>
      </c>
      <c r="CC136" s="45">
        <v>1.0640000000000001E-3</v>
      </c>
      <c r="CD136" s="45">
        <v>1.0640000000000001E-3</v>
      </c>
      <c r="CE136" s="45">
        <v>1.0640000000000001E-3</v>
      </c>
      <c r="CF136" s="45">
        <v>1.0640000000000001E-3</v>
      </c>
      <c r="CG136" s="45">
        <v>1.0640000000000001E-3</v>
      </c>
      <c r="CH136" s="45">
        <v>1.0640000000000001E-3</v>
      </c>
      <c r="CI136" s="45">
        <v>1.0640000000000001E-3</v>
      </c>
      <c r="CJ136" s="45">
        <v>1.0640000000000001E-3</v>
      </c>
      <c r="CK136" s="45">
        <v>1.0640000000000001E-3</v>
      </c>
      <c r="CL136" s="45">
        <v>1.0640000000000001E-3</v>
      </c>
      <c r="CM136" s="45">
        <v>1.0640000000000001E-3</v>
      </c>
      <c r="CN136" s="45">
        <v>1.0640000000000001E-3</v>
      </c>
      <c r="CO136" s="45">
        <v>1.0640000000000001E-3</v>
      </c>
      <c r="CP136" s="45">
        <v>1.0640000000000001E-3</v>
      </c>
      <c r="CQ136" s="45">
        <v>1.0640000000000001E-3</v>
      </c>
      <c r="CR136" s="45">
        <v>1.0640000000000001E-3</v>
      </c>
      <c r="CS136" s="45">
        <v>1.0640000000000001E-3</v>
      </c>
      <c r="CT136" s="45">
        <v>1.0640000000000001E-3</v>
      </c>
      <c r="CU136" s="45">
        <v>1.0640000000000001E-3</v>
      </c>
      <c r="CV136" s="45">
        <v>1.0640000000000001E-3</v>
      </c>
      <c r="CW136" s="45">
        <v>1.0640000000000001E-3</v>
      </c>
      <c r="CX136" s="45">
        <v>1.0640000000000001E-3</v>
      </c>
    </row>
    <row r="137" spans="1:102" ht="14.25" customHeight="1" x14ac:dyDescent="0.3">
      <c r="A137" s="45" t="s">
        <v>392</v>
      </c>
      <c r="B137" s="45">
        <v>9.9999999999999995E-7</v>
      </c>
      <c r="C137" s="45">
        <v>9.9999999999999995E-7</v>
      </c>
      <c r="D137" s="45">
        <v>9.9999999999999995E-7</v>
      </c>
      <c r="E137" s="45">
        <v>9.9999999999999995E-7</v>
      </c>
      <c r="F137" s="45">
        <v>9.9999999999999995E-7</v>
      </c>
      <c r="G137" s="45">
        <v>9.9999999999999995E-7</v>
      </c>
      <c r="H137" s="45">
        <v>9.9999999999999995E-7</v>
      </c>
      <c r="I137" s="45">
        <v>9.9999999999999995E-7</v>
      </c>
      <c r="J137" s="45">
        <v>9.9999999999999995E-7</v>
      </c>
      <c r="K137" s="45">
        <v>9.9999999999999995E-7</v>
      </c>
      <c r="L137" s="45">
        <v>9.9999999999999995E-7</v>
      </c>
      <c r="M137" s="45">
        <v>9.9999999999999995E-7</v>
      </c>
      <c r="N137" s="45">
        <v>9.9999999999999995E-7</v>
      </c>
      <c r="O137" s="45">
        <v>9.9999999999999995E-7</v>
      </c>
      <c r="P137" s="45">
        <v>9.9999999999999995E-7</v>
      </c>
      <c r="Q137" s="45">
        <v>2.7900000000000001E-4</v>
      </c>
      <c r="R137" s="45">
        <v>2.7900000000000001E-4</v>
      </c>
      <c r="S137" s="45">
        <v>2.7900000000000001E-4</v>
      </c>
      <c r="T137" s="45">
        <v>2.7900000000000001E-4</v>
      </c>
      <c r="U137" s="45">
        <v>2.7900000000000001E-4</v>
      </c>
      <c r="V137" s="45">
        <v>2.7900000000000001E-4</v>
      </c>
      <c r="W137" s="45">
        <v>2.7900000000000001E-4</v>
      </c>
      <c r="X137" s="45">
        <v>2.7900000000000001E-4</v>
      </c>
      <c r="Y137" s="45">
        <v>2.7900000000000001E-4</v>
      </c>
      <c r="Z137" s="45">
        <v>2.7900000000000001E-4</v>
      </c>
      <c r="AA137" s="45">
        <v>2.7900000000000001E-4</v>
      </c>
      <c r="AB137" s="45">
        <v>2.7900000000000001E-4</v>
      </c>
      <c r="AC137" s="45">
        <v>2.7900000000000001E-4</v>
      </c>
      <c r="AD137" s="45">
        <v>2.7900000000000001E-4</v>
      </c>
      <c r="AE137" s="45">
        <v>2.7900000000000001E-4</v>
      </c>
      <c r="AF137" s="45">
        <v>2.7900000000000001E-4</v>
      </c>
      <c r="AG137" s="45">
        <v>2.7900000000000001E-4</v>
      </c>
      <c r="AH137" s="45">
        <v>2.7900000000000001E-4</v>
      </c>
      <c r="AI137" s="45">
        <v>2.7900000000000001E-4</v>
      </c>
      <c r="AJ137" s="45">
        <v>2.7900000000000001E-4</v>
      </c>
      <c r="AK137" s="45">
        <v>2.7900000000000001E-4</v>
      </c>
      <c r="AL137" s="45">
        <v>2.7900000000000001E-4</v>
      </c>
      <c r="AM137" s="45">
        <v>2.7900000000000001E-4</v>
      </c>
      <c r="AN137" s="45">
        <v>2.7900000000000001E-4</v>
      </c>
      <c r="AO137" s="45">
        <v>2.7900000000000001E-4</v>
      </c>
      <c r="AP137" s="45">
        <v>7.5699999999999997E-4</v>
      </c>
      <c r="AQ137" s="45">
        <v>7.5699999999999997E-4</v>
      </c>
      <c r="AR137" s="45">
        <v>7.5699999999999997E-4</v>
      </c>
      <c r="AS137" s="45">
        <v>7.5699999999999997E-4</v>
      </c>
      <c r="AT137" s="45">
        <v>7.5699999999999997E-4</v>
      </c>
      <c r="AU137" s="45">
        <v>7.67E-4</v>
      </c>
      <c r="AV137" s="45">
        <v>7.67E-4</v>
      </c>
      <c r="AW137" s="45">
        <v>7.67E-4</v>
      </c>
      <c r="AX137" s="45">
        <v>7.67E-4</v>
      </c>
      <c r="AY137" s="45">
        <v>7.67E-4</v>
      </c>
      <c r="AZ137" s="45">
        <v>7.36E-4</v>
      </c>
      <c r="BA137" s="45">
        <v>7.36E-4</v>
      </c>
      <c r="BB137" s="45">
        <v>7.36E-4</v>
      </c>
      <c r="BC137" s="45">
        <v>7.36E-4</v>
      </c>
      <c r="BD137" s="45">
        <v>7.36E-4</v>
      </c>
      <c r="BE137" s="45">
        <v>6.9899999999999997E-4</v>
      </c>
      <c r="BF137" s="45">
        <v>6.9899999999999997E-4</v>
      </c>
      <c r="BG137" s="45">
        <v>6.9899999999999997E-4</v>
      </c>
      <c r="BH137" s="45">
        <v>6.9899999999999997E-4</v>
      </c>
      <c r="BI137" s="45">
        <v>6.9899999999999997E-4</v>
      </c>
      <c r="BJ137" s="45">
        <v>6.9099999999999999E-4</v>
      </c>
      <c r="BK137" s="45">
        <v>6.9099999999999999E-4</v>
      </c>
      <c r="BL137" s="45">
        <v>6.9099999999999999E-4</v>
      </c>
      <c r="BM137" s="45">
        <v>6.9099999999999999E-4</v>
      </c>
      <c r="BN137" s="45">
        <v>6.9099999999999999E-4</v>
      </c>
      <c r="BO137" s="45">
        <v>7.2099999999999996E-4</v>
      </c>
      <c r="BP137" s="45">
        <v>7.2099999999999996E-4</v>
      </c>
      <c r="BQ137" s="45">
        <v>7.2099999999999996E-4</v>
      </c>
      <c r="BR137" s="45">
        <v>7.2099999999999996E-4</v>
      </c>
      <c r="BS137" s="45">
        <v>7.2099999999999996E-4</v>
      </c>
      <c r="BT137" s="45">
        <v>7.7499999999999997E-4</v>
      </c>
      <c r="BU137" s="45">
        <v>7.7499999999999997E-4</v>
      </c>
      <c r="BV137" s="45">
        <v>7.7499999999999997E-4</v>
      </c>
      <c r="BW137" s="45">
        <v>7.7499999999999997E-4</v>
      </c>
      <c r="BX137" s="45">
        <v>7.7499999999999997E-4</v>
      </c>
      <c r="BY137" s="45">
        <v>8.7200000000000005E-4</v>
      </c>
      <c r="BZ137" s="45">
        <v>8.7200000000000005E-4</v>
      </c>
      <c r="CA137" s="45">
        <v>8.7200000000000005E-4</v>
      </c>
      <c r="CB137" s="45">
        <v>8.7200000000000005E-4</v>
      </c>
      <c r="CC137" s="45">
        <v>8.7200000000000005E-4</v>
      </c>
      <c r="CD137" s="45">
        <v>8.7200000000000005E-4</v>
      </c>
      <c r="CE137" s="45">
        <v>8.7200000000000005E-4</v>
      </c>
      <c r="CF137" s="45">
        <v>8.7200000000000005E-4</v>
      </c>
      <c r="CG137" s="45">
        <v>8.7200000000000005E-4</v>
      </c>
      <c r="CH137" s="45">
        <v>8.7200000000000005E-4</v>
      </c>
      <c r="CI137" s="45">
        <v>8.7200000000000005E-4</v>
      </c>
      <c r="CJ137" s="45">
        <v>8.7200000000000005E-4</v>
      </c>
      <c r="CK137" s="45">
        <v>8.7200000000000005E-4</v>
      </c>
      <c r="CL137" s="45">
        <v>8.7200000000000005E-4</v>
      </c>
      <c r="CM137" s="45">
        <v>8.7200000000000005E-4</v>
      </c>
      <c r="CN137" s="45">
        <v>8.7200000000000005E-4</v>
      </c>
      <c r="CO137" s="45">
        <v>8.7200000000000005E-4</v>
      </c>
      <c r="CP137" s="45">
        <v>8.7200000000000005E-4</v>
      </c>
      <c r="CQ137" s="45">
        <v>8.7200000000000005E-4</v>
      </c>
      <c r="CR137" s="45">
        <v>8.7200000000000005E-4</v>
      </c>
      <c r="CS137" s="45">
        <v>8.7200000000000005E-4</v>
      </c>
      <c r="CT137" s="45">
        <v>8.7200000000000005E-4</v>
      </c>
      <c r="CU137" s="45">
        <v>8.7200000000000005E-4</v>
      </c>
      <c r="CV137" s="45">
        <v>8.7200000000000005E-4</v>
      </c>
      <c r="CW137" s="45">
        <v>8.7200000000000005E-4</v>
      </c>
      <c r="CX137" s="45">
        <v>8.7200000000000005E-4</v>
      </c>
    </row>
    <row r="138" spans="1:102" ht="14.25" customHeight="1" x14ac:dyDescent="0.3">
      <c r="A138" s="45" t="s">
        <v>394</v>
      </c>
      <c r="B138" s="45">
        <v>0</v>
      </c>
      <c r="C138" s="45">
        <v>0</v>
      </c>
      <c r="D138" s="45">
        <v>0</v>
      </c>
      <c r="E138" s="45">
        <v>0</v>
      </c>
      <c r="F138" s="45">
        <v>0</v>
      </c>
      <c r="G138" s="45">
        <v>0</v>
      </c>
      <c r="H138" s="45">
        <v>0</v>
      </c>
      <c r="I138" s="45">
        <v>0</v>
      </c>
      <c r="J138" s="45">
        <v>0</v>
      </c>
      <c r="K138" s="45">
        <v>0</v>
      </c>
      <c r="L138" s="45">
        <v>0</v>
      </c>
      <c r="M138" s="45">
        <v>0</v>
      </c>
      <c r="N138" s="45">
        <v>0</v>
      </c>
      <c r="O138" s="45">
        <v>0</v>
      </c>
      <c r="P138" s="45">
        <v>0</v>
      </c>
      <c r="Q138" s="45">
        <v>1.6100000000000001E-4</v>
      </c>
      <c r="R138" s="45">
        <v>1.6100000000000001E-4</v>
      </c>
      <c r="S138" s="45">
        <v>1.6100000000000001E-4</v>
      </c>
      <c r="T138" s="45">
        <v>1.6100000000000001E-4</v>
      </c>
      <c r="U138" s="45">
        <v>1.6100000000000001E-4</v>
      </c>
      <c r="V138" s="45">
        <v>1.6100000000000001E-4</v>
      </c>
      <c r="W138" s="45">
        <v>1.6100000000000001E-4</v>
      </c>
      <c r="X138" s="45">
        <v>1.6100000000000001E-4</v>
      </c>
      <c r="Y138" s="45">
        <v>1.6100000000000001E-4</v>
      </c>
      <c r="Z138" s="45">
        <v>1.6100000000000001E-4</v>
      </c>
      <c r="AA138" s="45">
        <v>1.6100000000000001E-4</v>
      </c>
      <c r="AB138" s="45">
        <v>1.6100000000000001E-4</v>
      </c>
      <c r="AC138" s="45">
        <v>1.6100000000000001E-4</v>
      </c>
      <c r="AD138" s="45">
        <v>1.6100000000000001E-4</v>
      </c>
      <c r="AE138" s="45">
        <v>1.6100000000000001E-4</v>
      </c>
      <c r="AF138" s="45">
        <v>1.6100000000000001E-4</v>
      </c>
      <c r="AG138" s="45">
        <v>1.6100000000000001E-4</v>
      </c>
      <c r="AH138" s="45">
        <v>1.6100000000000001E-4</v>
      </c>
      <c r="AI138" s="45">
        <v>1.6100000000000001E-4</v>
      </c>
      <c r="AJ138" s="45">
        <v>1.6100000000000001E-4</v>
      </c>
      <c r="AK138" s="45">
        <v>1.6100000000000001E-4</v>
      </c>
      <c r="AL138" s="45">
        <v>1.6100000000000001E-4</v>
      </c>
      <c r="AM138" s="45">
        <v>1.6100000000000001E-4</v>
      </c>
      <c r="AN138" s="45">
        <v>1.6100000000000001E-4</v>
      </c>
      <c r="AO138" s="45">
        <v>1.6100000000000001E-4</v>
      </c>
      <c r="AP138" s="45">
        <v>6.3299999999999999E-4</v>
      </c>
      <c r="AQ138" s="45">
        <v>6.3299999999999999E-4</v>
      </c>
      <c r="AR138" s="45">
        <v>6.3299999999999999E-4</v>
      </c>
      <c r="AS138" s="45">
        <v>6.3299999999999999E-4</v>
      </c>
      <c r="AT138" s="45">
        <v>6.3299999999999999E-4</v>
      </c>
      <c r="AU138" s="45">
        <v>7.45E-4</v>
      </c>
      <c r="AV138" s="45">
        <v>7.45E-4</v>
      </c>
      <c r="AW138" s="45">
        <v>7.45E-4</v>
      </c>
      <c r="AX138" s="45">
        <v>7.45E-4</v>
      </c>
      <c r="AY138" s="45">
        <v>7.45E-4</v>
      </c>
      <c r="AZ138" s="45">
        <v>7.8600000000000002E-4</v>
      </c>
      <c r="BA138" s="45">
        <v>7.8600000000000002E-4</v>
      </c>
      <c r="BB138" s="45">
        <v>7.8600000000000002E-4</v>
      </c>
      <c r="BC138" s="45">
        <v>7.8600000000000002E-4</v>
      </c>
      <c r="BD138" s="45">
        <v>7.8600000000000002E-4</v>
      </c>
      <c r="BE138" s="45">
        <v>8.6200000000000003E-4</v>
      </c>
      <c r="BF138" s="45">
        <v>8.6200000000000003E-4</v>
      </c>
      <c r="BG138" s="45">
        <v>8.6200000000000003E-4</v>
      </c>
      <c r="BH138" s="45">
        <v>8.6200000000000003E-4</v>
      </c>
      <c r="BI138" s="45">
        <v>8.6200000000000003E-4</v>
      </c>
      <c r="BJ138" s="45">
        <v>9.7999999999999997E-4</v>
      </c>
      <c r="BK138" s="45">
        <v>9.7999999999999997E-4</v>
      </c>
      <c r="BL138" s="45">
        <v>9.7999999999999997E-4</v>
      </c>
      <c r="BM138" s="45">
        <v>9.7999999999999997E-4</v>
      </c>
      <c r="BN138" s="45">
        <v>9.7999999999999997E-4</v>
      </c>
      <c r="BO138" s="45">
        <v>1.0300000000000001E-3</v>
      </c>
      <c r="BP138" s="45">
        <v>1.0300000000000001E-3</v>
      </c>
      <c r="BQ138" s="45">
        <v>1.0300000000000001E-3</v>
      </c>
      <c r="BR138" s="45">
        <v>1.0300000000000001E-3</v>
      </c>
      <c r="BS138" s="45">
        <v>1.0300000000000001E-3</v>
      </c>
      <c r="BT138" s="45">
        <v>1.0349999999999999E-3</v>
      </c>
      <c r="BU138" s="45">
        <v>1.0349999999999999E-3</v>
      </c>
      <c r="BV138" s="45">
        <v>1.0349999999999999E-3</v>
      </c>
      <c r="BW138" s="45">
        <v>1.0349999999999999E-3</v>
      </c>
      <c r="BX138" s="45">
        <v>1.0349999999999999E-3</v>
      </c>
      <c r="BY138" s="45">
        <v>9.9099999999999991E-4</v>
      </c>
      <c r="BZ138" s="45">
        <v>9.9099999999999991E-4</v>
      </c>
      <c r="CA138" s="45">
        <v>9.9099999999999991E-4</v>
      </c>
      <c r="CB138" s="45">
        <v>9.9099999999999991E-4</v>
      </c>
      <c r="CC138" s="45">
        <v>9.9099999999999991E-4</v>
      </c>
      <c r="CD138" s="45">
        <v>9.9099999999999991E-4</v>
      </c>
      <c r="CE138" s="45">
        <v>9.9099999999999991E-4</v>
      </c>
      <c r="CF138" s="45">
        <v>9.9099999999999991E-4</v>
      </c>
      <c r="CG138" s="45">
        <v>9.9099999999999991E-4</v>
      </c>
      <c r="CH138" s="45">
        <v>9.9099999999999991E-4</v>
      </c>
      <c r="CI138" s="45">
        <v>9.9099999999999991E-4</v>
      </c>
      <c r="CJ138" s="45">
        <v>9.9099999999999991E-4</v>
      </c>
      <c r="CK138" s="45">
        <v>9.9099999999999991E-4</v>
      </c>
      <c r="CL138" s="45">
        <v>9.9099999999999991E-4</v>
      </c>
      <c r="CM138" s="45">
        <v>9.9099999999999991E-4</v>
      </c>
      <c r="CN138" s="45">
        <v>9.9099999999999991E-4</v>
      </c>
      <c r="CO138" s="45">
        <v>9.9099999999999991E-4</v>
      </c>
      <c r="CP138" s="45">
        <v>9.9099999999999991E-4</v>
      </c>
      <c r="CQ138" s="45">
        <v>9.9099999999999991E-4</v>
      </c>
      <c r="CR138" s="45">
        <v>9.9099999999999991E-4</v>
      </c>
      <c r="CS138" s="45">
        <v>9.9099999999999991E-4</v>
      </c>
      <c r="CT138" s="45">
        <v>9.9099999999999991E-4</v>
      </c>
      <c r="CU138" s="45">
        <v>9.9099999999999991E-4</v>
      </c>
      <c r="CV138" s="45">
        <v>9.9099999999999991E-4</v>
      </c>
      <c r="CW138" s="45">
        <v>9.9099999999999991E-4</v>
      </c>
      <c r="CX138" s="45">
        <v>9.9099999999999991E-4</v>
      </c>
    </row>
    <row r="139" spans="1:102" ht="14.25" customHeight="1" x14ac:dyDescent="0.3">
      <c r="A139" s="45" t="s">
        <v>396</v>
      </c>
      <c r="B139" s="45">
        <v>0</v>
      </c>
      <c r="C139" s="45">
        <v>0</v>
      </c>
      <c r="D139" s="45">
        <v>0</v>
      </c>
      <c r="E139" s="45">
        <v>0</v>
      </c>
      <c r="F139" s="45">
        <v>0</v>
      </c>
      <c r="G139" s="45">
        <v>0</v>
      </c>
      <c r="H139" s="45">
        <v>0</v>
      </c>
      <c r="I139" s="45">
        <v>0</v>
      </c>
      <c r="J139" s="45">
        <v>0</v>
      </c>
      <c r="K139" s="45">
        <v>0</v>
      </c>
      <c r="L139" s="45">
        <v>0</v>
      </c>
      <c r="M139" s="45">
        <v>0</v>
      </c>
      <c r="N139" s="45">
        <v>0</v>
      </c>
      <c r="O139" s="45">
        <v>0</v>
      </c>
      <c r="P139" s="45">
        <v>0</v>
      </c>
      <c r="Q139" s="45">
        <v>1.11E-4</v>
      </c>
      <c r="R139" s="45">
        <v>1.11E-4</v>
      </c>
      <c r="S139" s="45">
        <v>1.11E-4</v>
      </c>
      <c r="T139" s="45">
        <v>1.11E-4</v>
      </c>
      <c r="U139" s="45">
        <v>1.11E-4</v>
      </c>
      <c r="V139" s="45">
        <v>1.11E-4</v>
      </c>
      <c r="W139" s="45">
        <v>1.11E-4</v>
      </c>
      <c r="X139" s="45">
        <v>1.11E-4</v>
      </c>
      <c r="Y139" s="45">
        <v>1.11E-4</v>
      </c>
      <c r="Z139" s="45">
        <v>1.11E-4</v>
      </c>
      <c r="AA139" s="45">
        <v>1.11E-4</v>
      </c>
      <c r="AB139" s="45">
        <v>1.11E-4</v>
      </c>
      <c r="AC139" s="45">
        <v>1.11E-4</v>
      </c>
      <c r="AD139" s="45">
        <v>1.11E-4</v>
      </c>
      <c r="AE139" s="45">
        <v>1.11E-4</v>
      </c>
      <c r="AF139" s="45">
        <v>1.11E-4</v>
      </c>
      <c r="AG139" s="45">
        <v>1.11E-4</v>
      </c>
      <c r="AH139" s="45">
        <v>1.11E-4</v>
      </c>
      <c r="AI139" s="45">
        <v>1.11E-4</v>
      </c>
      <c r="AJ139" s="45">
        <v>1.11E-4</v>
      </c>
      <c r="AK139" s="45">
        <v>1.11E-4</v>
      </c>
      <c r="AL139" s="45">
        <v>1.11E-4</v>
      </c>
      <c r="AM139" s="45">
        <v>1.11E-4</v>
      </c>
      <c r="AN139" s="45">
        <v>1.11E-4</v>
      </c>
      <c r="AO139" s="45">
        <v>1.11E-4</v>
      </c>
      <c r="AP139" s="45">
        <v>3.6499999999999998E-4</v>
      </c>
      <c r="AQ139" s="45">
        <v>3.6499999999999998E-4</v>
      </c>
      <c r="AR139" s="45">
        <v>3.6499999999999998E-4</v>
      </c>
      <c r="AS139" s="45">
        <v>3.6499999999999998E-4</v>
      </c>
      <c r="AT139" s="45">
        <v>3.6499999999999998E-4</v>
      </c>
      <c r="AU139" s="45">
        <v>4.0099999999999999E-4</v>
      </c>
      <c r="AV139" s="45">
        <v>4.0099999999999999E-4</v>
      </c>
      <c r="AW139" s="45">
        <v>4.0099999999999999E-4</v>
      </c>
      <c r="AX139" s="45">
        <v>4.0099999999999999E-4</v>
      </c>
      <c r="AY139" s="45">
        <v>4.0099999999999999E-4</v>
      </c>
      <c r="AZ139" s="45">
        <v>4.1100000000000002E-4</v>
      </c>
      <c r="BA139" s="45">
        <v>4.1100000000000002E-4</v>
      </c>
      <c r="BB139" s="45">
        <v>4.1100000000000002E-4</v>
      </c>
      <c r="BC139" s="45">
        <v>4.1100000000000002E-4</v>
      </c>
      <c r="BD139" s="45">
        <v>4.1100000000000002E-4</v>
      </c>
      <c r="BE139" s="45">
        <v>3.9500000000000001E-4</v>
      </c>
      <c r="BF139" s="45">
        <v>3.9500000000000001E-4</v>
      </c>
      <c r="BG139" s="45">
        <v>3.9500000000000001E-4</v>
      </c>
      <c r="BH139" s="45">
        <v>3.9500000000000001E-4</v>
      </c>
      <c r="BI139" s="45">
        <v>3.9500000000000001E-4</v>
      </c>
      <c r="BJ139" s="45">
        <v>3.6699999999999998E-4</v>
      </c>
      <c r="BK139" s="45">
        <v>3.6699999999999998E-4</v>
      </c>
      <c r="BL139" s="45">
        <v>3.6699999999999998E-4</v>
      </c>
      <c r="BM139" s="45">
        <v>3.6699999999999998E-4</v>
      </c>
      <c r="BN139" s="45">
        <v>3.6699999999999998E-4</v>
      </c>
      <c r="BO139" s="45">
        <v>3.4099999999999999E-4</v>
      </c>
      <c r="BP139" s="45">
        <v>3.4099999999999999E-4</v>
      </c>
      <c r="BQ139" s="45">
        <v>3.4099999999999999E-4</v>
      </c>
      <c r="BR139" s="45">
        <v>3.4099999999999999E-4</v>
      </c>
      <c r="BS139" s="45">
        <v>3.4099999999999999E-4</v>
      </c>
      <c r="BT139" s="45">
        <v>3.0800000000000001E-4</v>
      </c>
      <c r="BU139" s="45">
        <v>3.0800000000000001E-4</v>
      </c>
      <c r="BV139" s="45">
        <v>3.0800000000000001E-4</v>
      </c>
      <c r="BW139" s="45">
        <v>3.0800000000000001E-4</v>
      </c>
      <c r="BX139" s="45">
        <v>3.0800000000000001E-4</v>
      </c>
      <c r="BY139" s="45">
        <v>2.7300000000000002E-4</v>
      </c>
      <c r="BZ139" s="45">
        <v>2.7300000000000002E-4</v>
      </c>
      <c r="CA139" s="45">
        <v>2.7300000000000002E-4</v>
      </c>
      <c r="CB139" s="45">
        <v>2.7300000000000002E-4</v>
      </c>
      <c r="CC139" s="45">
        <v>2.7300000000000002E-4</v>
      </c>
      <c r="CD139" s="45">
        <v>2.7300000000000002E-4</v>
      </c>
      <c r="CE139" s="45">
        <v>2.7300000000000002E-4</v>
      </c>
      <c r="CF139" s="45">
        <v>2.7300000000000002E-4</v>
      </c>
      <c r="CG139" s="45">
        <v>2.7300000000000002E-4</v>
      </c>
      <c r="CH139" s="45">
        <v>2.7300000000000002E-4</v>
      </c>
      <c r="CI139" s="45">
        <v>2.7300000000000002E-4</v>
      </c>
      <c r="CJ139" s="45">
        <v>2.7300000000000002E-4</v>
      </c>
      <c r="CK139" s="45">
        <v>2.7300000000000002E-4</v>
      </c>
      <c r="CL139" s="45">
        <v>2.7300000000000002E-4</v>
      </c>
      <c r="CM139" s="45">
        <v>2.7300000000000002E-4</v>
      </c>
      <c r="CN139" s="45">
        <v>2.7300000000000002E-4</v>
      </c>
      <c r="CO139" s="45">
        <v>2.7300000000000002E-4</v>
      </c>
      <c r="CP139" s="45">
        <v>2.7300000000000002E-4</v>
      </c>
      <c r="CQ139" s="45">
        <v>2.7300000000000002E-4</v>
      </c>
      <c r="CR139" s="45">
        <v>2.7300000000000002E-4</v>
      </c>
      <c r="CS139" s="45">
        <v>2.7300000000000002E-4</v>
      </c>
      <c r="CT139" s="45">
        <v>2.7300000000000002E-4</v>
      </c>
      <c r="CU139" s="45">
        <v>2.7300000000000002E-4</v>
      </c>
      <c r="CV139" s="45">
        <v>2.7300000000000002E-4</v>
      </c>
      <c r="CW139" s="45">
        <v>2.7300000000000002E-4</v>
      </c>
      <c r="CX139" s="45">
        <v>2.7300000000000002E-4</v>
      </c>
    </row>
    <row r="140" spans="1:102" ht="14.25" customHeight="1" x14ac:dyDescent="0.3">
      <c r="A140" s="45" t="s">
        <v>398</v>
      </c>
      <c r="B140" s="45">
        <v>0</v>
      </c>
      <c r="C140" s="45">
        <v>0</v>
      </c>
      <c r="D140" s="45">
        <v>0</v>
      </c>
      <c r="E140" s="45">
        <v>0</v>
      </c>
      <c r="F140" s="45">
        <v>0</v>
      </c>
      <c r="G140" s="45">
        <v>0</v>
      </c>
      <c r="H140" s="45">
        <v>0</v>
      </c>
      <c r="I140" s="45">
        <v>0</v>
      </c>
      <c r="J140" s="45">
        <v>0</v>
      </c>
      <c r="K140" s="45">
        <v>0</v>
      </c>
      <c r="L140" s="45">
        <v>0</v>
      </c>
      <c r="M140" s="45">
        <v>0</v>
      </c>
      <c r="N140" s="45">
        <v>0</v>
      </c>
      <c r="O140" s="45">
        <v>0</v>
      </c>
      <c r="P140" s="45">
        <v>0</v>
      </c>
      <c r="Q140" s="45">
        <v>6.3999999999999997E-5</v>
      </c>
      <c r="R140" s="45">
        <v>6.3999999999999997E-5</v>
      </c>
      <c r="S140" s="45">
        <v>6.3999999999999997E-5</v>
      </c>
      <c r="T140" s="45">
        <v>6.3999999999999997E-5</v>
      </c>
      <c r="U140" s="45">
        <v>6.3999999999999997E-5</v>
      </c>
      <c r="V140" s="45">
        <v>6.3999999999999997E-5</v>
      </c>
      <c r="W140" s="45">
        <v>6.3999999999999997E-5</v>
      </c>
      <c r="X140" s="45">
        <v>6.3999999999999997E-5</v>
      </c>
      <c r="Y140" s="45">
        <v>6.3999999999999997E-5</v>
      </c>
      <c r="Z140" s="45">
        <v>6.3999999999999997E-5</v>
      </c>
      <c r="AA140" s="45">
        <v>6.3999999999999997E-5</v>
      </c>
      <c r="AB140" s="45">
        <v>6.3999999999999997E-5</v>
      </c>
      <c r="AC140" s="45">
        <v>6.3999999999999997E-5</v>
      </c>
      <c r="AD140" s="45">
        <v>6.3999999999999997E-5</v>
      </c>
      <c r="AE140" s="45">
        <v>6.3999999999999997E-5</v>
      </c>
      <c r="AF140" s="45">
        <v>6.3999999999999997E-5</v>
      </c>
      <c r="AG140" s="45">
        <v>6.3999999999999997E-5</v>
      </c>
      <c r="AH140" s="45">
        <v>6.3999999999999997E-5</v>
      </c>
      <c r="AI140" s="45">
        <v>6.3999999999999997E-5</v>
      </c>
      <c r="AJ140" s="45">
        <v>6.3999999999999997E-5</v>
      </c>
      <c r="AK140" s="45">
        <v>6.3999999999999997E-5</v>
      </c>
      <c r="AL140" s="45">
        <v>6.3999999999999997E-5</v>
      </c>
      <c r="AM140" s="45">
        <v>6.3999999999999997E-5</v>
      </c>
      <c r="AN140" s="45">
        <v>6.3999999999999997E-5</v>
      </c>
      <c r="AO140" s="45">
        <v>6.3999999999999997E-5</v>
      </c>
      <c r="AP140" s="45">
        <v>2.3900000000000001E-4</v>
      </c>
      <c r="AQ140" s="45">
        <v>2.3900000000000001E-4</v>
      </c>
      <c r="AR140" s="45">
        <v>2.3900000000000001E-4</v>
      </c>
      <c r="AS140" s="45">
        <v>2.3900000000000001E-4</v>
      </c>
      <c r="AT140" s="45">
        <v>2.3900000000000001E-4</v>
      </c>
      <c r="AU140" s="45">
        <v>3.0699999999999998E-4</v>
      </c>
      <c r="AV140" s="45">
        <v>3.0699999999999998E-4</v>
      </c>
      <c r="AW140" s="45">
        <v>3.0699999999999998E-4</v>
      </c>
      <c r="AX140" s="45">
        <v>3.0699999999999998E-4</v>
      </c>
      <c r="AY140" s="45">
        <v>3.0699999999999998E-4</v>
      </c>
      <c r="AZ140" s="45">
        <v>3.5E-4</v>
      </c>
      <c r="BA140" s="45">
        <v>3.5E-4</v>
      </c>
      <c r="BB140" s="45">
        <v>3.5E-4</v>
      </c>
      <c r="BC140" s="45">
        <v>3.5E-4</v>
      </c>
      <c r="BD140" s="45">
        <v>3.5E-4</v>
      </c>
      <c r="BE140" s="45">
        <v>3.5599999999999998E-4</v>
      </c>
      <c r="BF140" s="45">
        <v>3.5599999999999998E-4</v>
      </c>
      <c r="BG140" s="45">
        <v>3.5599999999999998E-4</v>
      </c>
      <c r="BH140" s="45">
        <v>3.5599999999999998E-4</v>
      </c>
      <c r="BI140" s="45">
        <v>3.5599999999999998E-4</v>
      </c>
      <c r="BJ140" s="45">
        <v>3.4299999999999999E-4</v>
      </c>
      <c r="BK140" s="45">
        <v>3.4299999999999999E-4</v>
      </c>
      <c r="BL140" s="45">
        <v>3.4299999999999999E-4</v>
      </c>
      <c r="BM140" s="45">
        <v>3.4299999999999999E-4</v>
      </c>
      <c r="BN140" s="45">
        <v>3.4299999999999999E-4</v>
      </c>
      <c r="BO140" s="45">
        <v>3.1599999999999998E-4</v>
      </c>
      <c r="BP140" s="45">
        <v>3.1599999999999998E-4</v>
      </c>
      <c r="BQ140" s="45">
        <v>3.1599999999999998E-4</v>
      </c>
      <c r="BR140" s="45">
        <v>3.1599999999999998E-4</v>
      </c>
      <c r="BS140" s="45">
        <v>3.1599999999999998E-4</v>
      </c>
      <c r="BT140" s="45">
        <v>2.8299999999999999E-4</v>
      </c>
      <c r="BU140" s="45">
        <v>2.8299999999999999E-4</v>
      </c>
      <c r="BV140" s="45">
        <v>2.8299999999999999E-4</v>
      </c>
      <c r="BW140" s="45">
        <v>2.8299999999999999E-4</v>
      </c>
      <c r="BX140" s="45">
        <v>2.8299999999999999E-4</v>
      </c>
      <c r="BY140" s="45">
        <v>2.4000000000000001E-4</v>
      </c>
      <c r="BZ140" s="45">
        <v>2.4000000000000001E-4</v>
      </c>
      <c r="CA140" s="45">
        <v>2.4000000000000001E-4</v>
      </c>
      <c r="CB140" s="45">
        <v>2.4000000000000001E-4</v>
      </c>
      <c r="CC140" s="45">
        <v>2.4000000000000001E-4</v>
      </c>
      <c r="CD140" s="45">
        <v>2.4000000000000001E-4</v>
      </c>
      <c r="CE140" s="45">
        <v>2.4000000000000001E-4</v>
      </c>
      <c r="CF140" s="45">
        <v>2.4000000000000001E-4</v>
      </c>
      <c r="CG140" s="45">
        <v>2.4000000000000001E-4</v>
      </c>
      <c r="CH140" s="45">
        <v>2.4000000000000001E-4</v>
      </c>
      <c r="CI140" s="45">
        <v>2.4000000000000001E-4</v>
      </c>
      <c r="CJ140" s="45">
        <v>2.4000000000000001E-4</v>
      </c>
      <c r="CK140" s="45">
        <v>2.4000000000000001E-4</v>
      </c>
      <c r="CL140" s="45">
        <v>2.4000000000000001E-4</v>
      </c>
      <c r="CM140" s="45">
        <v>2.4000000000000001E-4</v>
      </c>
      <c r="CN140" s="45">
        <v>2.4000000000000001E-4</v>
      </c>
      <c r="CO140" s="45">
        <v>2.4000000000000001E-4</v>
      </c>
      <c r="CP140" s="45">
        <v>2.4000000000000001E-4</v>
      </c>
      <c r="CQ140" s="45">
        <v>2.4000000000000001E-4</v>
      </c>
      <c r="CR140" s="45">
        <v>2.4000000000000001E-4</v>
      </c>
      <c r="CS140" s="45">
        <v>2.4000000000000001E-4</v>
      </c>
      <c r="CT140" s="45">
        <v>2.4000000000000001E-4</v>
      </c>
      <c r="CU140" s="45">
        <v>2.4000000000000001E-4</v>
      </c>
      <c r="CV140" s="45">
        <v>2.4000000000000001E-4</v>
      </c>
      <c r="CW140" s="45">
        <v>2.4000000000000001E-4</v>
      </c>
      <c r="CX140" s="45">
        <v>2.4000000000000001E-4</v>
      </c>
    </row>
    <row r="141" spans="1:102" ht="14.25" customHeight="1" x14ac:dyDescent="0.3">
      <c r="A141" s="45" t="s">
        <v>400</v>
      </c>
      <c r="B141" s="45">
        <v>0</v>
      </c>
      <c r="C141" s="45">
        <v>0</v>
      </c>
      <c r="D141" s="45">
        <v>0</v>
      </c>
      <c r="E141" s="45">
        <v>0</v>
      </c>
      <c r="F141" s="45">
        <v>0</v>
      </c>
      <c r="G141" s="45">
        <v>0</v>
      </c>
      <c r="H141" s="45">
        <v>0</v>
      </c>
      <c r="I141" s="45">
        <v>0</v>
      </c>
      <c r="J141" s="45">
        <v>0</v>
      </c>
      <c r="K141" s="45">
        <v>0</v>
      </c>
      <c r="L141" s="45">
        <v>0</v>
      </c>
      <c r="M141" s="45">
        <v>0</v>
      </c>
      <c r="N141" s="45">
        <v>0</v>
      </c>
      <c r="O141" s="45">
        <v>0</v>
      </c>
      <c r="P141" s="45">
        <v>0</v>
      </c>
      <c r="Q141" s="45">
        <v>6.7999999999999999E-5</v>
      </c>
      <c r="R141" s="45">
        <v>6.7999999999999999E-5</v>
      </c>
      <c r="S141" s="45">
        <v>6.7999999999999999E-5</v>
      </c>
      <c r="T141" s="45">
        <v>6.7999999999999999E-5</v>
      </c>
      <c r="U141" s="45">
        <v>6.7999999999999999E-5</v>
      </c>
      <c r="V141" s="45">
        <v>6.7999999999999999E-5</v>
      </c>
      <c r="W141" s="45">
        <v>6.7999999999999999E-5</v>
      </c>
      <c r="X141" s="45">
        <v>6.7999999999999999E-5</v>
      </c>
      <c r="Y141" s="45">
        <v>6.7999999999999999E-5</v>
      </c>
      <c r="Z141" s="45">
        <v>6.7999999999999999E-5</v>
      </c>
      <c r="AA141" s="45">
        <v>6.7999999999999999E-5</v>
      </c>
      <c r="AB141" s="45">
        <v>6.7999999999999999E-5</v>
      </c>
      <c r="AC141" s="45">
        <v>6.7999999999999999E-5</v>
      </c>
      <c r="AD141" s="45">
        <v>6.7999999999999999E-5</v>
      </c>
      <c r="AE141" s="45">
        <v>6.7999999999999999E-5</v>
      </c>
      <c r="AF141" s="45">
        <v>6.7999999999999999E-5</v>
      </c>
      <c r="AG141" s="45">
        <v>6.7999999999999999E-5</v>
      </c>
      <c r="AH141" s="45">
        <v>6.7999999999999999E-5</v>
      </c>
      <c r="AI141" s="45">
        <v>6.7999999999999999E-5</v>
      </c>
      <c r="AJ141" s="45">
        <v>6.7999999999999999E-5</v>
      </c>
      <c r="AK141" s="45">
        <v>6.7999999999999999E-5</v>
      </c>
      <c r="AL141" s="45">
        <v>6.7999999999999999E-5</v>
      </c>
      <c r="AM141" s="45">
        <v>6.7999999999999999E-5</v>
      </c>
      <c r="AN141" s="45">
        <v>6.7999999999999999E-5</v>
      </c>
      <c r="AO141" s="45">
        <v>6.7999999999999999E-5</v>
      </c>
      <c r="AP141" s="45">
        <v>1.7000000000000001E-4</v>
      </c>
      <c r="AQ141" s="45">
        <v>1.7000000000000001E-4</v>
      </c>
      <c r="AR141" s="45">
        <v>1.7000000000000001E-4</v>
      </c>
      <c r="AS141" s="45">
        <v>1.7000000000000001E-4</v>
      </c>
      <c r="AT141" s="45">
        <v>1.7000000000000001E-4</v>
      </c>
      <c r="AU141" s="45">
        <v>2.02E-4</v>
      </c>
      <c r="AV141" s="45">
        <v>2.02E-4</v>
      </c>
      <c r="AW141" s="45">
        <v>2.02E-4</v>
      </c>
      <c r="AX141" s="45">
        <v>2.02E-4</v>
      </c>
      <c r="AY141" s="45">
        <v>2.02E-4</v>
      </c>
      <c r="AZ141" s="45">
        <v>2.24E-4</v>
      </c>
      <c r="BA141" s="45">
        <v>2.24E-4</v>
      </c>
      <c r="BB141" s="45">
        <v>2.24E-4</v>
      </c>
      <c r="BC141" s="45">
        <v>2.24E-4</v>
      </c>
      <c r="BD141" s="45">
        <v>2.24E-4</v>
      </c>
      <c r="BE141" s="45">
        <v>2.1900000000000001E-4</v>
      </c>
      <c r="BF141" s="45">
        <v>2.1900000000000001E-4</v>
      </c>
      <c r="BG141" s="45">
        <v>2.1900000000000001E-4</v>
      </c>
      <c r="BH141" s="45">
        <v>2.1900000000000001E-4</v>
      </c>
      <c r="BI141" s="45">
        <v>2.1900000000000001E-4</v>
      </c>
      <c r="BJ141" s="45">
        <v>2.1000000000000001E-4</v>
      </c>
      <c r="BK141" s="45">
        <v>2.1000000000000001E-4</v>
      </c>
      <c r="BL141" s="45">
        <v>2.1000000000000001E-4</v>
      </c>
      <c r="BM141" s="45">
        <v>2.1000000000000001E-4</v>
      </c>
      <c r="BN141" s="45">
        <v>2.1000000000000001E-4</v>
      </c>
      <c r="BO141" s="45">
        <v>2.0599999999999999E-4</v>
      </c>
      <c r="BP141" s="45">
        <v>2.0599999999999999E-4</v>
      </c>
      <c r="BQ141" s="45">
        <v>2.0599999999999999E-4</v>
      </c>
      <c r="BR141" s="45">
        <v>2.0599999999999999E-4</v>
      </c>
      <c r="BS141" s="45">
        <v>2.0599999999999999E-4</v>
      </c>
      <c r="BT141" s="45">
        <v>2.0000000000000001E-4</v>
      </c>
      <c r="BU141" s="45">
        <v>2.0000000000000001E-4</v>
      </c>
      <c r="BV141" s="45">
        <v>2.0000000000000001E-4</v>
      </c>
      <c r="BW141" s="45">
        <v>2.0000000000000001E-4</v>
      </c>
      <c r="BX141" s="45">
        <v>2.0000000000000001E-4</v>
      </c>
      <c r="BY141" s="45">
        <v>1.8100000000000001E-4</v>
      </c>
      <c r="BZ141" s="45">
        <v>1.8100000000000001E-4</v>
      </c>
      <c r="CA141" s="45">
        <v>1.8100000000000001E-4</v>
      </c>
      <c r="CB141" s="45">
        <v>1.8100000000000001E-4</v>
      </c>
      <c r="CC141" s="45">
        <v>1.8100000000000001E-4</v>
      </c>
      <c r="CD141" s="45">
        <v>1.8100000000000001E-4</v>
      </c>
      <c r="CE141" s="45">
        <v>1.8100000000000001E-4</v>
      </c>
      <c r="CF141" s="45">
        <v>1.8100000000000001E-4</v>
      </c>
      <c r="CG141" s="45">
        <v>1.8100000000000001E-4</v>
      </c>
      <c r="CH141" s="45">
        <v>1.8100000000000001E-4</v>
      </c>
      <c r="CI141" s="45">
        <v>1.8100000000000001E-4</v>
      </c>
      <c r="CJ141" s="45">
        <v>1.8100000000000001E-4</v>
      </c>
      <c r="CK141" s="45">
        <v>1.8100000000000001E-4</v>
      </c>
      <c r="CL141" s="45">
        <v>1.8100000000000001E-4</v>
      </c>
      <c r="CM141" s="45">
        <v>1.8100000000000001E-4</v>
      </c>
      <c r="CN141" s="45">
        <v>1.8100000000000001E-4</v>
      </c>
      <c r="CO141" s="45">
        <v>1.8100000000000001E-4</v>
      </c>
      <c r="CP141" s="45">
        <v>1.8100000000000001E-4</v>
      </c>
      <c r="CQ141" s="45">
        <v>1.8100000000000001E-4</v>
      </c>
      <c r="CR141" s="45">
        <v>1.8100000000000001E-4</v>
      </c>
      <c r="CS141" s="45">
        <v>1.8100000000000001E-4</v>
      </c>
      <c r="CT141" s="45">
        <v>1.8100000000000001E-4</v>
      </c>
      <c r="CU141" s="45">
        <v>1.8100000000000001E-4</v>
      </c>
      <c r="CV141" s="45">
        <v>1.8100000000000001E-4</v>
      </c>
      <c r="CW141" s="45">
        <v>1.8100000000000001E-4</v>
      </c>
      <c r="CX141" s="45">
        <v>1.8100000000000001E-4</v>
      </c>
    </row>
    <row r="142" spans="1:102" ht="14.25" customHeight="1" x14ac:dyDescent="0.3">
      <c r="A142" s="45" t="s">
        <v>402</v>
      </c>
      <c r="B142" s="45">
        <v>0</v>
      </c>
      <c r="C142" s="45">
        <v>0</v>
      </c>
      <c r="D142" s="45">
        <v>0</v>
      </c>
      <c r="E142" s="45">
        <v>0</v>
      </c>
      <c r="F142" s="45">
        <v>0</v>
      </c>
      <c r="G142" s="45">
        <v>0</v>
      </c>
      <c r="H142" s="45">
        <v>0</v>
      </c>
      <c r="I142" s="45">
        <v>0</v>
      </c>
      <c r="J142" s="45">
        <v>0</v>
      </c>
      <c r="K142" s="45">
        <v>0</v>
      </c>
      <c r="L142" s="45">
        <v>0</v>
      </c>
      <c r="M142" s="45">
        <v>0</v>
      </c>
      <c r="N142" s="45">
        <v>0</v>
      </c>
      <c r="O142" s="45">
        <v>0</v>
      </c>
      <c r="P142" s="45">
        <v>0</v>
      </c>
      <c r="Q142" s="45">
        <v>2.0999999999999999E-5</v>
      </c>
      <c r="R142" s="45">
        <v>2.0999999999999999E-5</v>
      </c>
      <c r="S142" s="45">
        <v>2.0999999999999999E-5</v>
      </c>
      <c r="T142" s="45">
        <v>2.0999999999999999E-5</v>
      </c>
      <c r="U142" s="45">
        <v>2.0999999999999999E-5</v>
      </c>
      <c r="V142" s="45">
        <v>2.0999999999999999E-5</v>
      </c>
      <c r="W142" s="45">
        <v>2.0999999999999999E-5</v>
      </c>
      <c r="X142" s="45">
        <v>2.0999999999999999E-5</v>
      </c>
      <c r="Y142" s="45">
        <v>2.0999999999999999E-5</v>
      </c>
      <c r="Z142" s="45">
        <v>2.0999999999999999E-5</v>
      </c>
      <c r="AA142" s="45">
        <v>2.0999999999999999E-5</v>
      </c>
      <c r="AB142" s="45">
        <v>2.0999999999999999E-5</v>
      </c>
      <c r="AC142" s="45">
        <v>2.0999999999999999E-5</v>
      </c>
      <c r="AD142" s="45">
        <v>2.0999999999999999E-5</v>
      </c>
      <c r="AE142" s="45">
        <v>2.0999999999999999E-5</v>
      </c>
      <c r="AF142" s="45">
        <v>2.0999999999999999E-5</v>
      </c>
      <c r="AG142" s="45">
        <v>2.0999999999999999E-5</v>
      </c>
      <c r="AH142" s="45">
        <v>2.0999999999999999E-5</v>
      </c>
      <c r="AI142" s="45">
        <v>2.0999999999999999E-5</v>
      </c>
      <c r="AJ142" s="45">
        <v>2.0999999999999999E-5</v>
      </c>
      <c r="AK142" s="45">
        <v>2.0999999999999999E-5</v>
      </c>
      <c r="AL142" s="45">
        <v>2.0999999999999999E-5</v>
      </c>
      <c r="AM142" s="45">
        <v>2.0999999999999999E-5</v>
      </c>
      <c r="AN142" s="45">
        <v>2.0999999999999999E-5</v>
      </c>
      <c r="AO142" s="45">
        <v>2.0999999999999999E-5</v>
      </c>
      <c r="AP142" s="45">
        <v>5.5999999999999999E-5</v>
      </c>
      <c r="AQ142" s="45">
        <v>5.5999999999999999E-5</v>
      </c>
      <c r="AR142" s="45">
        <v>5.5999999999999999E-5</v>
      </c>
      <c r="AS142" s="45">
        <v>5.5999999999999999E-5</v>
      </c>
      <c r="AT142" s="45">
        <v>5.5999999999999999E-5</v>
      </c>
      <c r="AU142" s="45">
        <v>8.3999999999999995E-5</v>
      </c>
      <c r="AV142" s="45">
        <v>8.3999999999999995E-5</v>
      </c>
      <c r="AW142" s="45">
        <v>8.3999999999999995E-5</v>
      </c>
      <c r="AX142" s="45">
        <v>8.3999999999999995E-5</v>
      </c>
      <c r="AY142" s="45">
        <v>8.3999999999999995E-5</v>
      </c>
      <c r="AZ142" s="45">
        <v>1.13E-4</v>
      </c>
      <c r="BA142" s="45">
        <v>1.13E-4</v>
      </c>
      <c r="BB142" s="45">
        <v>1.13E-4</v>
      </c>
      <c r="BC142" s="45">
        <v>1.13E-4</v>
      </c>
      <c r="BD142" s="45">
        <v>1.13E-4</v>
      </c>
      <c r="BE142" s="45">
        <v>8.2000000000000001E-5</v>
      </c>
      <c r="BF142" s="45">
        <v>8.2000000000000001E-5</v>
      </c>
      <c r="BG142" s="45">
        <v>8.2000000000000001E-5</v>
      </c>
      <c r="BH142" s="45">
        <v>8.2000000000000001E-5</v>
      </c>
      <c r="BI142" s="45">
        <v>8.2000000000000001E-5</v>
      </c>
      <c r="BJ142" s="45">
        <v>0</v>
      </c>
      <c r="BK142" s="45">
        <v>0</v>
      </c>
      <c r="BL142" s="45">
        <v>0</v>
      </c>
      <c r="BM142" s="45">
        <v>0</v>
      </c>
      <c r="BN142" s="45">
        <v>0</v>
      </c>
      <c r="BO142" s="45">
        <v>0</v>
      </c>
      <c r="BP142" s="45">
        <v>0</v>
      </c>
      <c r="BQ142" s="45">
        <v>0</v>
      </c>
      <c r="BR142" s="45">
        <v>0</v>
      </c>
      <c r="BS142" s="45">
        <v>0</v>
      </c>
      <c r="BT142" s="45">
        <v>0</v>
      </c>
      <c r="BU142" s="45">
        <v>0</v>
      </c>
      <c r="BV142" s="45">
        <v>0</v>
      </c>
      <c r="BW142" s="45">
        <v>0</v>
      </c>
      <c r="BX142" s="45">
        <v>0</v>
      </c>
      <c r="BY142" s="45">
        <v>4.7800000000000002E-4</v>
      </c>
      <c r="BZ142" s="45">
        <v>4.7800000000000002E-4</v>
      </c>
      <c r="CA142" s="45">
        <v>4.7800000000000002E-4</v>
      </c>
      <c r="CB142" s="45">
        <v>4.7800000000000002E-4</v>
      </c>
      <c r="CC142" s="45">
        <v>4.7800000000000002E-4</v>
      </c>
      <c r="CD142" s="45">
        <v>4.7800000000000002E-4</v>
      </c>
      <c r="CE142" s="45">
        <v>4.7800000000000002E-4</v>
      </c>
      <c r="CF142" s="45">
        <v>4.7800000000000002E-4</v>
      </c>
      <c r="CG142" s="45">
        <v>4.7800000000000002E-4</v>
      </c>
      <c r="CH142" s="45">
        <v>4.7800000000000002E-4</v>
      </c>
      <c r="CI142" s="45">
        <v>4.7800000000000002E-4</v>
      </c>
      <c r="CJ142" s="45">
        <v>4.7800000000000002E-4</v>
      </c>
      <c r="CK142" s="45">
        <v>4.7800000000000002E-4</v>
      </c>
      <c r="CL142" s="45">
        <v>4.7800000000000002E-4</v>
      </c>
      <c r="CM142" s="45">
        <v>4.7800000000000002E-4</v>
      </c>
      <c r="CN142" s="45">
        <v>4.7800000000000002E-4</v>
      </c>
      <c r="CO142" s="45">
        <v>4.7800000000000002E-4</v>
      </c>
      <c r="CP142" s="45">
        <v>4.7800000000000002E-4</v>
      </c>
      <c r="CQ142" s="45">
        <v>4.7800000000000002E-4</v>
      </c>
      <c r="CR142" s="45">
        <v>4.7800000000000002E-4</v>
      </c>
      <c r="CS142" s="45">
        <v>4.7800000000000002E-4</v>
      </c>
      <c r="CT142" s="45">
        <v>4.7800000000000002E-4</v>
      </c>
      <c r="CU142" s="45">
        <v>4.7800000000000002E-4</v>
      </c>
      <c r="CV142" s="45">
        <v>4.7800000000000002E-4</v>
      </c>
      <c r="CW142" s="45">
        <v>4.7800000000000002E-4</v>
      </c>
      <c r="CX142" s="45">
        <v>4.7800000000000002E-4</v>
      </c>
    </row>
    <row r="143" spans="1:102" ht="14.25" customHeight="1" x14ac:dyDescent="0.3">
      <c r="A143" s="45" t="s">
        <v>404</v>
      </c>
      <c r="B143" s="45">
        <v>0</v>
      </c>
      <c r="C143" s="45">
        <v>0</v>
      </c>
      <c r="D143" s="45">
        <v>0</v>
      </c>
      <c r="E143" s="45">
        <v>0</v>
      </c>
      <c r="F143" s="45">
        <v>0</v>
      </c>
      <c r="G143" s="45">
        <v>0</v>
      </c>
      <c r="H143" s="45">
        <v>0</v>
      </c>
      <c r="I143" s="45">
        <v>0</v>
      </c>
      <c r="J143" s="45">
        <v>0</v>
      </c>
      <c r="K143" s="45">
        <v>0</v>
      </c>
      <c r="L143" s="45">
        <v>0</v>
      </c>
      <c r="M143" s="45">
        <v>0</v>
      </c>
      <c r="N143" s="45">
        <v>0</v>
      </c>
      <c r="O143" s="45">
        <v>0</v>
      </c>
      <c r="P143" s="45">
        <v>0</v>
      </c>
      <c r="Q143" s="45">
        <v>1.84E-4</v>
      </c>
      <c r="R143" s="45">
        <v>1.84E-4</v>
      </c>
      <c r="S143" s="45">
        <v>1.84E-4</v>
      </c>
      <c r="T143" s="45">
        <v>1.84E-4</v>
      </c>
      <c r="U143" s="45">
        <v>1.84E-4</v>
      </c>
      <c r="V143" s="45">
        <v>1.84E-4</v>
      </c>
      <c r="W143" s="45">
        <v>1.84E-4</v>
      </c>
      <c r="X143" s="45">
        <v>1.84E-4</v>
      </c>
      <c r="Y143" s="45">
        <v>1.84E-4</v>
      </c>
      <c r="Z143" s="45">
        <v>1.84E-4</v>
      </c>
      <c r="AA143" s="45">
        <v>1.84E-4</v>
      </c>
      <c r="AB143" s="45">
        <v>1.84E-4</v>
      </c>
      <c r="AC143" s="45">
        <v>1.84E-4</v>
      </c>
      <c r="AD143" s="45">
        <v>1.84E-4</v>
      </c>
      <c r="AE143" s="45">
        <v>1.84E-4</v>
      </c>
      <c r="AF143" s="45">
        <v>1.84E-4</v>
      </c>
      <c r="AG143" s="45">
        <v>1.84E-4</v>
      </c>
      <c r="AH143" s="45">
        <v>1.84E-4</v>
      </c>
      <c r="AI143" s="45">
        <v>1.84E-4</v>
      </c>
      <c r="AJ143" s="45">
        <v>1.84E-4</v>
      </c>
      <c r="AK143" s="45">
        <v>1.84E-4</v>
      </c>
      <c r="AL143" s="45">
        <v>1.84E-4</v>
      </c>
      <c r="AM143" s="45">
        <v>1.84E-4</v>
      </c>
      <c r="AN143" s="45">
        <v>1.84E-4</v>
      </c>
      <c r="AO143" s="45">
        <v>1.84E-4</v>
      </c>
      <c r="AP143" s="45">
        <v>5.5999999999999995E-4</v>
      </c>
      <c r="AQ143" s="45">
        <v>5.5999999999999995E-4</v>
      </c>
      <c r="AR143" s="45">
        <v>5.5999999999999995E-4</v>
      </c>
      <c r="AS143" s="45">
        <v>5.5999999999999995E-4</v>
      </c>
      <c r="AT143" s="45">
        <v>5.5999999999999995E-4</v>
      </c>
      <c r="AU143" s="45">
        <v>7.2099999999999996E-4</v>
      </c>
      <c r="AV143" s="45">
        <v>7.2099999999999996E-4</v>
      </c>
      <c r="AW143" s="45">
        <v>7.2099999999999996E-4</v>
      </c>
      <c r="AX143" s="45">
        <v>7.2099999999999996E-4</v>
      </c>
      <c r="AY143" s="45">
        <v>7.2099999999999996E-4</v>
      </c>
      <c r="AZ143" s="45">
        <v>8.3299999999999997E-4</v>
      </c>
      <c r="BA143" s="45">
        <v>8.3299999999999997E-4</v>
      </c>
      <c r="BB143" s="45">
        <v>8.3299999999999997E-4</v>
      </c>
      <c r="BC143" s="45">
        <v>8.3299999999999997E-4</v>
      </c>
      <c r="BD143" s="45">
        <v>8.3299999999999997E-4</v>
      </c>
      <c r="BE143" s="45">
        <v>8.0900000000000004E-4</v>
      </c>
      <c r="BF143" s="45">
        <v>8.0900000000000004E-4</v>
      </c>
      <c r="BG143" s="45">
        <v>8.0900000000000004E-4</v>
      </c>
      <c r="BH143" s="45">
        <v>8.0900000000000004E-4</v>
      </c>
      <c r="BI143" s="45">
        <v>8.0900000000000004E-4</v>
      </c>
      <c r="BJ143" s="45">
        <v>7.3099999999999999E-4</v>
      </c>
      <c r="BK143" s="45">
        <v>7.3099999999999999E-4</v>
      </c>
      <c r="BL143" s="45">
        <v>7.3099999999999999E-4</v>
      </c>
      <c r="BM143" s="45">
        <v>7.3099999999999999E-4</v>
      </c>
      <c r="BN143" s="45">
        <v>7.3099999999999999E-4</v>
      </c>
      <c r="BO143" s="45">
        <v>6.4899999999999995E-4</v>
      </c>
      <c r="BP143" s="45">
        <v>6.4899999999999995E-4</v>
      </c>
      <c r="BQ143" s="45">
        <v>6.4899999999999995E-4</v>
      </c>
      <c r="BR143" s="45">
        <v>6.4899999999999995E-4</v>
      </c>
      <c r="BS143" s="45">
        <v>6.4899999999999995E-4</v>
      </c>
      <c r="BT143" s="45">
        <v>5.5400000000000002E-4</v>
      </c>
      <c r="BU143" s="45">
        <v>5.5400000000000002E-4</v>
      </c>
      <c r="BV143" s="45">
        <v>5.5400000000000002E-4</v>
      </c>
      <c r="BW143" s="45">
        <v>5.5400000000000002E-4</v>
      </c>
      <c r="BX143" s="45">
        <v>5.5400000000000002E-4</v>
      </c>
      <c r="BY143" s="45">
        <v>3.8699999999999997E-4</v>
      </c>
      <c r="BZ143" s="45">
        <v>3.8699999999999997E-4</v>
      </c>
      <c r="CA143" s="45">
        <v>3.8699999999999997E-4</v>
      </c>
      <c r="CB143" s="45">
        <v>3.8699999999999997E-4</v>
      </c>
      <c r="CC143" s="45">
        <v>3.8699999999999997E-4</v>
      </c>
      <c r="CD143" s="45">
        <v>3.8699999999999997E-4</v>
      </c>
      <c r="CE143" s="45">
        <v>3.8699999999999997E-4</v>
      </c>
      <c r="CF143" s="45">
        <v>3.8699999999999997E-4</v>
      </c>
      <c r="CG143" s="45">
        <v>3.8699999999999997E-4</v>
      </c>
      <c r="CH143" s="45">
        <v>3.8699999999999997E-4</v>
      </c>
      <c r="CI143" s="45">
        <v>3.8699999999999997E-4</v>
      </c>
      <c r="CJ143" s="45">
        <v>3.8699999999999997E-4</v>
      </c>
      <c r="CK143" s="45">
        <v>3.8699999999999997E-4</v>
      </c>
      <c r="CL143" s="45">
        <v>3.8699999999999997E-4</v>
      </c>
      <c r="CM143" s="45">
        <v>3.8699999999999997E-4</v>
      </c>
      <c r="CN143" s="45">
        <v>3.8699999999999997E-4</v>
      </c>
      <c r="CO143" s="45">
        <v>3.8699999999999997E-4</v>
      </c>
      <c r="CP143" s="45">
        <v>3.8699999999999997E-4</v>
      </c>
      <c r="CQ143" s="45">
        <v>3.8699999999999997E-4</v>
      </c>
      <c r="CR143" s="45">
        <v>3.8699999999999997E-4</v>
      </c>
      <c r="CS143" s="45">
        <v>3.8699999999999997E-4</v>
      </c>
      <c r="CT143" s="45">
        <v>3.8699999999999997E-4</v>
      </c>
      <c r="CU143" s="45">
        <v>3.8699999999999997E-4</v>
      </c>
      <c r="CV143" s="45">
        <v>3.8699999999999997E-4</v>
      </c>
      <c r="CW143" s="45">
        <v>3.8699999999999997E-4</v>
      </c>
      <c r="CX143" s="45">
        <v>3.8699999999999997E-4</v>
      </c>
    </row>
    <row r="144" spans="1:102" ht="14.25" customHeight="1" x14ac:dyDescent="0.3">
      <c r="A144" s="45" t="s">
        <v>406</v>
      </c>
      <c r="B144" s="45">
        <v>0</v>
      </c>
      <c r="C144" s="45">
        <v>0</v>
      </c>
      <c r="D144" s="45">
        <v>0</v>
      </c>
      <c r="E144" s="45">
        <v>0</v>
      </c>
      <c r="F144" s="45">
        <v>0</v>
      </c>
      <c r="G144" s="45">
        <v>0</v>
      </c>
      <c r="H144" s="45">
        <v>0</v>
      </c>
      <c r="I144" s="45">
        <v>0</v>
      </c>
      <c r="J144" s="45">
        <v>0</v>
      </c>
      <c r="K144" s="45">
        <v>0</v>
      </c>
      <c r="L144" s="45">
        <v>0</v>
      </c>
      <c r="M144" s="45">
        <v>0</v>
      </c>
      <c r="N144" s="45">
        <v>0</v>
      </c>
      <c r="O144" s="45">
        <v>0</v>
      </c>
      <c r="P144" s="45">
        <v>0</v>
      </c>
      <c r="Q144" s="45">
        <v>1.4999999999999999E-4</v>
      </c>
      <c r="R144" s="45">
        <v>1.4999999999999999E-4</v>
      </c>
      <c r="S144" s="45">
        <v>1.4999999999999999E-4</v>
      </c>
      <c r="T144" s="45">
        <v>1.4999999999999999E-4</v>
      </c>
      <c r="U144" s="45">
        <v>1.4999999999999999E-4</v>
      </c>
      <c r="V144" s="45">
        <v>1.4999999999999999E-4</v>
      </c>
      <c r="W144" s="45">
        <v>1.4999999999999999E-4</v>
      </c>
      <c r="X144" s="45">
        <v>1.4999999999999999E-4</v>
      </c>
      <c r="Y144" s="45">
        <v>1.4999999999999999E-4</v>
      </c>
      <c r="Z144" s="45">
        <v>1.4999999999999999E-4</v>
      </c>
      <c r="AA144" s="45">
        <v>1.4999999999999999E-4</v>
      </c>
      <c r="AB144" s="45">
        <v>1.4999999999999999E-4</v>
      </c>
      <c r="AC144" s="45">
        <v>1.4999999999999999E-4</v>
      </c>
      <c r="AD144" s="45">
        <v>1.4999999999999999E-4</v>
      </c>
      <c r="AE144" s="45">
        <v>1.4999999999999999E-4</v>
      </c>
      <c r="AF144" s="45">
        <v>1.4999999999999999E-4</v>
      </c>
      <c r="AG144" s="45">
        <v>1.4999999999999999E-4</v>
      </c>
      <c r="AH144" s="45">
        <v>1.4999999999999999E-4</v>
      </c>
      <c r="AI144" s="45">
        <v>1.4999999999999999E-4</v>
      </c>
      <c r="AJ144" s="45">
        <v>1.4999999999999999E-4</v>
      </c>
      <c r="AK144" s="45">
        <v>1.4999999999999999E-4</v>
      </c>
      <c r="AL144" s="45">
        <v>1.4999999999999999E-4</v>
      </c>
      <c r="AM144" s="45">
        <v>1.4999999999999999E-4</v>
      </c>
      <c r="AN144" s="45">
        <v>1.4999999999999999E-4</v>
      </c>
      <c r="AO144" s="45">
        <v>1.4999999999999999E-4</v>
      </c>
      <c r="AP144" s="45">
        <v>3.3100000000000002E-4</v>
      </c>
      <c r="AQ144" s="45">
        <v>3.3100000000000002E-4</v>
      </c>
      <c r="AR144" s="45">
        <v>3.3100000000000002E-4</v>
      </c>
      <c r="AS144" s="45">
        <v>3.3100000000000002E-4</v>
      </c>
      <c r="AT144" s="45">
        <v>3.3100000000000002E-4</v>
      </c>
      <c r="AU144" s="45">
        <v>3.4000000000000002E-4</v>
      </c>
      <c r="AV144" s="45">
        <v>3.4000000000000002E-4</v>
      </c>
      <c r="AW144" s="45">
        <v>3.4000000000000002E-4</v>
      </c>
      <c r="AX144" s="45">
        <v>3.4000000000000002E-4</v>
      </c>
      <c r="AY144" s="45">
        <v>3.4000000000000002E-4</v>
      </c>
      <c r="AZ144" s="45">
        <v>3.3E-4</v>
      </c>
      <c r="BA144" s="45">
        <v>3.3E-4</v>
      </c>
      <c r="BB144" s="45">
        <v>3.3E-4</v>
      </c>
      <c r="BC144" s="45">
        <v>3.3E-4</v>
      </c>
      <c r="BD144" s="45">
        <v>3.3E-4</v>
      </c>
      <c r="BE144" s="45">
        <v>3.1500000000000001E-4</v>
      </c>
      <c r="BF144" s="45">
        <v>3.1500000000000001E-4</v>
      </c>
      <c r="BG144" s="45">
        <v>3.1500000000000001E-4</v>
      </c>
      <c r="BH144" s="45">
        <v>3.1500000000000001E-4</v>
      </c>
      <c r="BI144" s="45">
        <v>3.1500000000000001E-4</v>
      </c>
      <c r="BJ144" s="45">
        <v>2.9300000000000002E-4</v>
      </c>
      <c r="BK144" s="45">
        <v>2.9300000000000002E-4</v>
      </c>
      <c r="BL144" s="45">
        <v>2.9300000000000002E-4</v>
      </c>
      <c r="BM144" s="45">
        <v>2.9300000000000002E-4</v>
      </c>
      <c r="BN144" s="45">
        <v>2.9300000000000002E-4</v>
      </c>
      <c r="BO144" s="45">
        <v>2.6800000000000001E-4</v>
      </c>
      <c r="BP144" s="45">
        <v>2.6800000000000001E-4</v>
      </c>
      <c r="BQ144" s="45">
        <v>2.6800000000000001E-4</v>
      </c>
      <c r="BR144" s="45">
        <v>2.6800000000000001E-4</v>
      </c>
      <c r="BS144" s="45">
        <v>2.6800000000000001E-4</v>
      </c>
      <c r="BT144" s="45">
        <v>2.3900000000000001E-4</v>
      </c>
      <c r="BU144" s="45">
        <v>2.3900000000000001E-4</v>
      </c>
      <c r="BV144" s="45">
        <v>2.3900000000000001E-4</v>
      </c>
      <c r="BW144" s="45">
        <v>2.3900000000000001E-4</v>
      </c>
      <c r="BX144" s="45">
        <v>2.3900000000000001E-4</v>
      </c>
      <c r="BY144" s="45">
        <v>1.7799999999999999E-4</v>
      </c>
      <c r="BZ144" s="45">
        <v>1.7799999999999999E-4</v>
      </c>
      <c r="CA144" s="45">
        <v>1.7799999999999999E-4</v>
      </c>
      <c r="CB144" s="45">
        <v>1.7799999999999999E-4</v>
      </c>
      <c r="CC144" s="45">
        <v>1.7799999999999999E-4</v>
      </c>
      <c r="CD144" s="45">
        <v>1.7799999999999999E-4</v>
      </c>
      <c r="CE144" s="45">
        <v>1.7799999999999999E-4</v>
      </c>
      <c r="CF144" s="45">
        <v>1.7799999999999999E-4</v>
      </c>
      <c r="CG144" s="45">
        <v>1.7799999999999999E-4</v>
      </c>
      <c r="CH144" s="45">
        <v>1.7799999999999999E-4</v>
      </c>
      <c r="CI144" s="45">
        <v>1.7799999999999999E-4</v>
      </c>
      <c r="CJ144" s="45">
        <v>1.7799999999999999E-4</v>
      </c>
      <c r="CK144" s="45">
        <v>1.7799999999999999E-4</v>
      </c>
      <c r="CL144" s="45">
        <v>1.7799999999999999E-4</v>
      </c>
      <c r="CM144" s="45">
        <v>1.7799999999999999E-4</v>
      </c>
      <c r="CN144" s="45">
        <v>1.7799999999999999E-4</v>
      </c>
      <c r="CO144" s="45">
        <v>1.7799999999999999E-4</v>
      </c>
      <c r="CP144" s="45">
        <v>1.7799999999999999E-4</v>
      </c>
      <c r="CQ144" s="45">
        <v>1.7799999999999999E-4</v>
      </c>
      <c r="CR144" s="45">
        <v>1.7799999999999999E-4</v>
      </c>
      <c r="CS144" s="45">
        <v>1.7799999999999999E-4</v>
      </c>
      <c r="CT144" s="45">
        <v>1.7799999999999999E-4</v>
      </c>
      <c r="CU144" s="45">
        <v>1.7799999999999999E-4</v>
      </c>
      <c r="CV144" s="45">
        <v>1.7799999999999999E-4</v>
      </c>
      <c r="CW144" s="45">
        <v>1.7799999999999999E-4</v>
      </c>
      <c r="CX144" s="45">
        <v>1.7799999999999999E-4</v>
      </c>
    </row>
    <row r="145" spans="1:102" ht="14.25" customHeight="1" x14ac:dyDescent="0.3">
      <c r="A145" s="45" t="s">
        <v>408</v>
      </c>
      <c r="B145" s="45">
        <v>0</v>
      </c>
      <c r="C145" s="45">
        <v>0</v>
      </c>
      <c r="D145" s="45">
        <v>0</v>
      </c>
      <c r="E145" s="45">
        <v>0</v>
      </c>
      <c r="F145" s="45">
        <v>0</v>
      </c>
      <c r="G145" s="45">
        <v>0</v>
      </c>
      <c r="H145" s="45">
        <v>0</v>
      </c>
      <c r="I145" s="45">
        <v>0</v>
      </c>
      <c r="J145" s="45">
        <v>0</v>
      </c>
      <c r="K145" s="45">
        <v>0</v>
      </c>
      <c r="L145" s="45">
        <v>0</v>
      </c>
      <c r="M145" s="45">
        <v>0</v>
      </c>
      <c r="N145" s="45">
        <v>0</v>
      </c>
      <c r="O145" s="45">
        <v>0</v>
      </c>
      <c r="P145" s="45">
        <v>0</v>
      </c>
      <c r="Q145" s="45">
        <v>1.1400000000000001E-4</v>
      </c>
      <c r="R145" s="45">
        <v>1.1400000000000001E-4</v>
      </c>
      <c r="S145" s="45">
        <v>1.1400000000000001E-4</v>
      </c>
      <c r="T145" s="45">
        <v>1.1400000000000001E-4</v>
      </c>
      <c r="U145" s="45">
        <v>1.1400000000000001E-4</v>
      </c>
      <c r="V145" s="45">
        <v>1.1400000000000001E-4</v>
      </c>
      <c r="W145" s="45">
        <v>1.1400000000000001E-4</v>
      </c>
      <c r="X145" s="45">
        <v>1.1400000000000001E-4</v>
      </c>
      <c r="Y145" s="45">
        <v>1.1400000000000001E-4</v>
      </c>
      <c r="Z145" s="45">
        <v>1.1400000000000001E-4</v>
      </c>
      <c r="AA145" s="45">
        <v>1.1400000000000001E-4</v>
      </c>
      <c r="AB145" s="45">
        <v>1.1400000000000001E-4</v>
      </c>
      <c r="AC145" s="45">
        <v>1.1400000000000001E-4</v>
      </c>
      <c r="AD145" s="45">
        <v>1.1400000000000001E-4</v>
      </c>
      <c r="AE145" s="45">
        <v>1.1400000000000001E-4</v>
      </c>
      <c r="AF145" s="45">
        <v>1.1400000000000001E-4</v>
      </c>
      <c r="AG145" s="45">
        <v>1.1400000000000001E-4</v>
      </c>
      <c r="AH145" s="45">
        <v>1.1400000000000001E-4</v>
      </c>
      <c r="AI145" s="45">
        <v>1.1400000000000001E-4</v>
      </c>
      <c r="AJ145" s="45">
        <v>1.1400000000000001E-4</v>
      </c>
      <c r="AK145" s="45">
        <v>1.1400000000000001E-4</v>
      </c>
      <c r="AL145" s="45">
        <v>1.1400000000000001E-4</v>
      </c>
      <c r="AM145" s="45">
        <v>1.1400000000000001E-4</v>
      </c>
      <c r="AN145" s="45">
        <v>1.1400000000000001E-4</v>
      </c>
      <c r="AO145" s="45">
        <v>1.1400000000000001E-4</v>
      </c>
      <c r="AP145" s="45">
        <v>6.8099999999999996E-4</v>
      </c>
      <c r="AQ145" s="45">
        <v>6.8099999999999996E-4</v>
      </c>
      <c r="AR145" s="45">
        <v>6.8099999999999996E-4</v>
      </c>
      <c r="AS145" s="45">
        <v>6.8099999999999996E-4</v>
      </c>
      <c r="AT145" s="45">
        <v>6.8099999999999996E-4</v>
      </c>
      <c r="AU145" s="45">
        <v>1.049E-3</v>
      </c>
      <c r="AV145" s="45">
        <v>1.049E-3</v>
      </c>
      <c r="AW145" s="45">
        <v>1.049E-3</v>
      </c>
      <c r="AX145" s="45">
        <v>1.049E-3</v>
      </c>
      <c r="AY145" s="45">
        <v>1.049E-3</v>
      </c>
      <c r="AZ145" s="45">
        <v>1.3749999999999999E-3</v>
      </c>
      <c r="BA145" s="45">
        <v>1.3749999999999999E-3</v>
      </c>
      <c r="BB145" s="45">
        <v>1.3749999999999999E-3</v>
      </c>
      <c r="BC145" s="45">
        <v>1.3749999999999999E-3</v>
      </c>
      <c r="BD145" s="45">
        <v>1.3749999999999999E-3</v>
      </c>
      <c r="BE145" s="45">
        <v>1.56E-3</v>
      </c>
      <c r="BF145" s="45">
        <v>1.56E-3</v>
      </c>
      <c r="BG145" s="45">
        <v>1.56E-3</v>
      </c>
      <c r="BH145" s="45">
        <v>1.56E-3</v>
      </c>
      <c r="BI145" s="45">
        <v>1.56E-3</v>
      </c>
      <c r="BJ145" s="45">
        <v>1.5150000000000001E-3</v>
      </c>
      <c r="BK145" s="45">
        <v>1.5150000000000001E-3</v>
      </c>
      <c r="BL145" s="45">
        <v>1.5150000000000001E-3</v>
      </c>
      <c r="BM145" s="45">
        <v>1.5150000000000001E-3</v>
      </c>
      <c r="BN145" s="45">
        <v>1.5150000000000001E-3</v>
      </c>
      <c r="BO145" s="45">
        <v>1.372E-3</v>
      </c>
      <c r="BP145" s="45">
        <v>1.372E-3</v>
      </c>
      <c r="BQ145" s="45">
        <v>1.372E-3</v>
      </c>
      <c r="BR145" s="45">
        <v>1.372E-3</v>
      </c>
      <c r="BS145" s="45">
        <v>1.372E-3</v>
      </c>
      <c r="BT145" s="45">
        <v>1.139E-3</v>
      </c>
      <c r="BU145" s="45">
        <v>1.139E-3</v>
      </c>
      <c r="BV145" s="45">
        <v>1.139E-3</v>
      </c>
      <c r="BW145" s="45">
        <v>1.139E-3</v>
      </c>
      <c r="BX145" s="45">
        <v>1.139E-3</v>
      </c>
      <c r="BY145" s="45">
        <v>7.9600000000000005E-4</v>
      </c>
      <c r="BZ145" s="45">
        <v>7.9600000000000005E-4</v>
      </c>
      <c r="CA145" s="45">
        <v>7.9600000000000005E-4</v>
      </c>
      <c r="CB145" s="45">
        <v>7.9600000000000005E-4</v>
      </c>
      <c r="CC145" s="45">
        <v>7.9600000000000005E-4</v>
      </c>
      <c r="CD145" s="45">
        <v>7.9600000000000005E-4</v>
      </c>
      <c r="CE145" s="45">
        <v>7.9600000000000005E-4</v>
      </c>
      <c r="CF145" s="45">
        <v>7.9600000000000005E-4</v>
      </c>
      <c r="CG145" s="45">
        <v>7.9600000000000005E-4</v>
      </c>
      <c r="CH145" s="45">
        <v>7.9600000000000005E-4</v>
      </c>
      <c r="CI145" s="45">
        <v>7.9600000000000005E-4</v>
      </c>
      <c r="CJ145" s="45">
        <v>7.9600000000000005E-4</v>
      </c>
      <c r="CK145" s="45">
        <v>7.9600000000000005E-4</v>
      </c>
      <c r="CL145" s="45">
        <v>7.9600000000000005E-4</v>
      </c>
      <c r="CM145" s="45">
        <v>7.9600000000000005E-4</v>
      </c>
      <c r="CN145" s="45">
        <v>7.9600000000000005E-4</v>
      </c>
      <c r="CO145" s="45">
        <v>7.9600000000000005E-4</v>
      </c>
      <c r="CP145" s="45">
        <v>7.9600000000000005E-4</v>
      </c>
      <c r="CQ145" s="45">
        <v>7.9600000000000005E-4</v>
      </c>
      <c r="CR145" s="45">
        <v>7.9600000000000005E-4</v>
      </c>
      <c r="CS145" s="45">
        <v>7.9600000000000005E-4</v>
      </c>
      <c r="CT145" s="45">
        <v>7.9600000000000005E-4</v>
      </c>
      <c r="CU145" s="45">
        <v>7.9600000000000005E-4</v>
      </c>
      <c r="CV145" s="45">
        <v>7.9600000000000005E-4</v>
      </c>
      <c r="CW145" s="45">
        <v>7.9600000000000005E-4</v>
      </c>
      <c r="CX145" s="45">
        <v>7.9600000000000005E-4</v>
      </c>
    </row>
    <row r="146" spans="1:102" ht="14.25" customHeight="1" x14ac:dyDescent="0.3">
      <c r="A146" s="45" t="s">
        <v>410</v>
      </c>
      <c r="B146" s="45">
        <v>0</v>
      </c>
      <c r="C146" s="45">
        <v>0</v>
      </c>
      <c r="D146" s="45">
        <v>0</v>
      </c>
      <c r="E146" s="45">
        <v>0</v>
      </c>
      <c r="F146" s="45">
        <v>0</v>
      </c>
      <c r="G146" s="45">
        <v>0</v>
      </c>
      <c r="H146" s="45">
        <v>0</v>
      </c>
      <c r="I146" s="45">
        <v>0</v>
      </c>
      <c r="J146" s="45">
        <v>0</v>
      </c>
      <c r="K146" s="45">
        <v>0</v>
      </c>
      <c r="L146" s="45">
        <v>0</v>
      </c>
      <c r="M146" s="45">
        <v>0</v>
      </c>
      <c r="N146" s="45">
        <v>0</v>
      </c>
      <c r="O146" s="45">
        <v>0</v>
      </c>
      <c r="P146" s="45">
        <v>0</v>
      </c>
      <c r="Q146" s="45">
        <v>1.25E-4</v>
      </c>
      <c r="R146" s="45">
        <v>1.25E-4</v>
      </c>
      <c r="S146" s="45">
        <v>1.25E-4</v>
      </c>
      <c r="T146" s="45">
        <v>1.25E-4</v>
      </c>
      <c r="U146" s="45">
        <v>1.25E-4</v>
      </c>
      <c r="V146" s="45">
        <v>1.25E-4</v>
      </c>
      <c r="W146" s="45">
        <v>1.25E-4</v>
      </c>
      <c r="X146" s="45">
        <v>1.25E-4</v>
      </c>
      <c r="Y146" s="45">
        <v>1.25E-4</v>
      </c>
      <c r="Z146" s="45">
        <v>1.25E-4</v>
      </c>
      <c r="AA146" s="45">
        <v>1.25E-4</v>
      </c>
      <c r="AB146" s="45">
        <v>1.25E-4</v>
      </c>
      <c r="AC146" s="45">
        <v>1.25E-4</v>
      </c>
      <c r="AD146" s="45">
        <v>1.25E-4</v>
      </c>
      <c r="AE146" s="45">
        <v>1.25E-4</v>
      </c>
      <c r="AF146" s="45">
        <v>1.25E-4</v>
      </c>
      <c r="AG146" s="45">
        <v>1.25E-4</v>
      </c>
      <c r="AH146" s="45">
        <v>1.25E-4</v>
      </c>
      <c r="AI146" s="45">
        <v>1.25E-4</v>
      </c>
      <c r="AJ146" s="45">
        <v>1.25E-4</v>
      </c>
      <c r="AK146" s="45">
        <v>1.25E-4</v>
      </c>
      <c r="AL146" s="45">
        <v>1.25E-4</v>
      </c>
      <c r="AM146" s="45">
        <v>1.25E-4</v>
      </c>
      <c r="AN146" s="45">
        <v>1.25E-4</v>
      </c>
      <c r="AO146" s="45">
        <v>1.25E-4</v>
      </c>
      <c r="AP146" s="45">
        <v>3.1500000000000001E-4</v>
      </c>
      <c r="AQ146" s="45">
        <v>3.1500000000000001E-4</v>
      </c>
      <c r="AR146" s="45">
        <v>3.1500000000000001E-4</v>
      </c>
      <c r="AS146" s="45">
        <v>3.1500000000000001E-4</v>
      </c>
      <c r="AT146" s="45">
        <v>3.1500000000000001E-4</v>
      </c>
      <c r="AU146" s="45">
        <v>3.21E-4</v>
      </c>
      <c r="AV146" s="45">
        <v>3.21E-4</v>
      </c>
      <c r="AW146" s="45">
        <v>3.21E-4</v>
      </c>
      <c r="AX146" s="45">
        <v>3.21E-4</v>
      </c>
      <c r="AY146" s="45">
        <v>3.21E-4</v>
      </c>
      <c r="AZ146" s="45">
        <v>3.1100000000000002E-4</v>
      </c>
      <c r="BA146" s="45">
        <v>3.1100000000000002E-4</v>
      </c>
      <c r="BB146" s="45">
        <v>3.1100000000000002E-4</v>
      </c>
      <c r="BC146" s="45">
        <v>3.1100000000000002E-4</v>
      </c>
      <c r="BD146" s="45">
        <v>3.1100000000000002E-4</v>
      </c>
      <c r="BE146" s="45">
        <v>3.1199999999999999E-4</v>
      </c>
      <c r="BF146" s="45">
        <v>3.1199999999999999E-4</v>
      </c>
      <c r="BG146" s="45">
        <v>3.1199999999999999E-4</v>
      </c>
      <c r="BH146" s="45">
        <v>3.1199999999999999E-4</v>
      </c>
      <c r="BI146" s="45">
        <v>3.1199999999999999E-4</v>
      </c>
      <c r="BJ146" s="45">
        <v>3.1599999999999998E-4</v>
      </c>
      <c r="BK146" s="45">
        <v>3.1599999999999998E-4</v>
      </c>
      <c r="BL146" s="45">
        <v>3.1599999999999998E-4</v>
      </c>
      <c r="BM146" s="45">
        <v>3.1599999999999998E-4</v>
      </c>
      <c r="BN146" s="45">
        <v>3.1599999999999998E-4</v>
      </c>
      <c r="BO146" s="45">
        <v>3.3199999999999999E-4</v>
      </c>
      <c r="BP146" s="45">
        <v>3.3199999999999999E-4</v>
      </c>
      <c r="BQ146" s="45">
        <v>3.3199999999999999E-4</v>
      </c>
      <c r="BR146" s="45">
        <v>3.3199999999999999E-4</v>
      </c>
      <c r="BS146" s="45">
        <v>3.3199999999999999E-4</v>
      </c>
      <c r="BT146" s="45">
        <v>3.6299999999999999E-4</v>
      </c>
      <c r="BU146" s="45">
        <v>3.6299999999999999E-4</v>
      </c>
      <c r="BV146" s="45">
        <v>3.6299999999999999E-4</v>
      </c>
      <c r="BW146" s="45">
        <v>3.6299999999999999E-4</v>
      </c>
      <c r="BX146" s="45">
        <v>3.6299999999999999E-4</v>
      </c>
      <c r="BY146" s="45">
        <v>3.3599999999999998E-4</v>
      </c>
      <c r="BZ146" s="45">
        <v>3.3599999999999998E-4</v>
      </c>
      <c r="CA146" s="45">
        <v>3.3599999999999998E-4</v>
      </c>
      <c r="CB146" s="45">
        <v>3.3599999999999998E-4</v>
      </c>
      <c r="CC146" s="45">
        <v>3.3599999999999998E-4</v>
      </c>
      <c r="CD146" s="45">
        <v>3.3599999999999998E-4</v>
      </c>
      <c r="CE146" s="45">
        <v>3.3599999999999998E-4</v>
      </c>
      <c r="CF146" s="45">
        <v>3.3599999999999998E-4</v>
      </c>
      <c r="CG146" s="45">
        <v>3.3599999999999998E-4</v>
      </c>
      <c r="CH146" s="45">
        <v>3.3599999999999998E-4</v>
      </c>
      <c r="CI146" s="45">
        <v>3.3599999999999998E-4</v>
      </c>
      <c r="CJ146" s="45">
        <v>3.3599999999999998E-4</v>
      </c>
      <c r="CK146" s="45">
        <v>3.3599999999999998E-4</v>
      </c>
      <c r="CL146" s="45">
        <v>3.3599999999999998E-4</v>
      </c>
      <c r="CM146" s="45">
        <v>3.3599999999999998E-4</v>
      </c>
      <c r="CN146" s="45">
        <v>3.3599999999999998E-4</v>
      </c>
      <c r="CO146" s="45">
        <v>3.3599999999999998E-4</v>
      </c>
      <c r="CP146" s="45">
        <v>3.3599999999999998E-4</v>
      </c>
      <c r="CQ146" s="45">
        <v>3.3599999999999998E-4</v>
      </c>
      <c r="CR146" s="45">
        <v>3.3599999999999998E-4</v>
      </c>
      <c r="CS146" s="45">
        <v>3.3599999999999998E-4</v>
      </c>
      <c r="CT146" s="45">
        <v>3.3599999999999998E-4</v>
      </c>
      <c r="CU146" s="45">
        <v>3.3599999999999998E-4</v>
      </c>
      <c r="CV146" s="45">
        <v>3.3599999999999998E-4</v>
      </c>
      <c r="CW146" s="45">
        <v>3.3599999999999998E-4</v>
      </c>
      <c r="CX146" s="45">
        <v>3.3599999999999998E-4</v>
      </c>
    </row>
    <row r="147" spans="1:102" ht="14.25" customHeight="1" x14ac:dyDescent="0.3">
      <c r="A147" s="45" t="s">
        <v>412</v>
      </c>
      <c r="B147" s="45">
        <v>0</v>
      </c>
      <c r="C147" s="45">
        <v>0</v>
      </c>
      <c r="D147" s="45">
        <v>0</v>
      </c>
      <c r="E147" s="45">
        <v>0</v>
      </c>
      <c r="F147" s="45">
        <v>0</v>
      </c>
      <c r="G147" s="45">
        <v>0</v>
      </c>
      <c r="H147" s="45">
        <v>0</v>
      </c>
      <c r="I147" s="45">
        <v>0</v>
      </c>
      <c r="J147" s="45">
        <v>0</v>
      </c>
      <c r="K147" s="45">
        <v>0</v>
      </c>
      <c r="L147" s="45">
        <v>0</v>
      </c>
      <c r="M147" s="45">
        <v>0</v>
      </c>
      <c r="N147" s="45">
        <v>0</v>
      </c>
      <c r="O147" s="45">
        <v>0</v>
      </c>
      <c r="P147" s="45">
        <v>0</v>
      </c>
      <c r="Q147" s="45">
        <v>1.25E-4</v>
      </c>
      <c r="R147" s="45">
        <v>1.25E-4</v>
      </c>
      <c r="S147" s="45">
        <v>1.25E-4</v>
      </c>
      <c r="T147" s="45">
        <v>1.25E-4</v>
      </c>
      <c r="U147" s="45">
        <v>1.25E-4</v>
      </c>
      <c r="V147" s="45">
        <v>1.25E-4</v>
      </c>
      <c r="W147" s="45">
        <v>1.25E-4</v>
      </c>
      <c r="X147" s="45">
        <v>1.25E-4</v>
      </c>
      <c r="Y147" s="45">
        <v>1.25E-4</v>
      </c>
      <c r="Z147" s="45">
        <v>1.25E-4</v>
      </c>
      <c r="AA147" s="45">
        <v>1.25E-4</v>
      </c>
      <c r="AB147" s="45">
        <v>1.25E-4</v>
      </c>
      <c r="AC147" s="45">
        <v>1.25E-4</v>
      </c>
      <c r="AD147" s="45">
        <v>1.25E-4</v>
      </c>
      <c r="AE147" s="45">
        <v>1.25E-4</v>
      </c>
      <c r="AF147" s="45">
        <v>1.25E-4</v>
      </c>
      <c r="AG147" s="45">
        <v>1.25E-4</v>
      </c>
      <c r="AH147" s="45">
        <v>1.25E-4</v>
      </c>
      <c r="AI147" s="45">
        <v>1.25E-4</v>
      </c>
      <c r="AJ147" s="45">
        <v>1.25E-4</v>
      </c>
      <c r="AK147" s="45">
        <v>1.25E-4</v>
      </c>
      <c r="AL147" s="45">
        <v>1.25E-4</v>
      </c>
      <c r="AM147" s="45">
        <v>1.25E-4</v>
      </c>
      <c r="AN147" s="45">
        <v>1.25E-4</v>
      </c>
      <c r="AO147" s="45">
        <v>1.25E-4</v>
      </c>
      <c r="AP147" s="45">
        <v>3.1500000000000001E-4</v>
      </c>
      <c r="AQ147" s="45">
        <v>3.1500000000000001E-4</v>
      </c>
      <c r="AR147" s="45">
        <v>3.1500000000000001E-4</v>
      </c>
      <c r="AS147" s="45">
        <v>3.1500000000000001E-4</v>
      </c>
      <c r="AT147" s="45">
        <v>3.1500000000000001E-4</v>
      </c>
      <c r="AU147" s="45">
        <v>3.21E-4</v>
      </c>
      <c r="AV147" s="45">
        <v>3.21E-4</v>
      </c>
      <c r="AW147" s="45">
        <v>3.21E-4</v>
      </c>
      <c r="AX147" s="45">
        <v>3.21E-4</v>
      </c>
      <c r="AY147" s="45">
        <v>3.21E-4</v>
      </c>
      <c r="AZ147" s="45">
        <v>3.1100000000000002E-4</v>
      </c>
      <c r="BA147" s="45">
        <v>3.1100000000000002E-4</v>
      </c>
      <c r="BB147" s="45">
        <v>3.1100000000000002E-4</v>
      </c>
      <c r="BC147" s="45">
        <v>3.1100000000000002E-4</v>
      </c>
      <c r="BD147" s="45">
        <v>3.1100000000000002E-4</v>
      </c>
      <c r="BE147" s="45">
        <v>3.1199999999999999E-4</v>
      </c>
      <c r="BF147" s="45">
        <v>3.1199999999999999E-4</v>
      </c>
      <c r="BG147" s="45">
        <v>3.1199999999999999E-4</v>
      </c>
      <c r="BH147" s="45">
        <v>3.1199999999999999E-4</v>
      </c>
      <c r="BI147" s="45">
        <v>3.1199999999999999E-4</v>
      </c>
      <c r="BJ147" s="45">
        <v>3.1599999999999998E-4</v>
      </c>
      <c r="BK147" s="45">
        <v>3.1599999999999998E-4</v>
      </c>
      <c r="BL147" s="45">
        <v>3.1599999999999998E-4</v>
      </c>
      <c r="BM147" s="45">
        <v>3.1599999999999998E-4</v>
      </c>
      <c r="BN147" s="45">
        <v>3.1599999999999998E-4</v>
      </c>
      <c r="BO147" s="45">
        <v>3.3199999999999999E-4</v>
      </c>
      <c r="BP147" s="45">
        <v>3.3199999999999999E-4</v>
      </c>
      <c r="BQ147" s="45">
        <v>3.3199999999999999E-4</v>
      </c>
      <c r="BR147" s="45">
        <v>3.3199999999999999E-4</v>
      </c>
      <c r="BS147" s="45">
        <v>3.3199999999999999E-4</v>
      </c>
      <c r="BT147" s="45">
        <v>3.6299999999999999E-4</v>
      </c>
      <c r="BU147" s="45">
        <v>3.6299999999999999E-4</v>
      </c>
      <c r="BV147" s="45">
        <v>3.6299999999999999E-4</v>
      </c>
      <c r="BW147" s="45">
        <v>3.6299999999999999E-4</v>
      </c>
      <c r="BX147" s="45">
        <v>3.6299999999999999E-4</v>
      </c>
      <c r="BY147" s="45">
        <v>3.3599999999999998E-4</v>
      </c>
      <c r="BZ147" s="45">
        <v>3.3599999999999998E-4</v>
      </c>
      <c r="CA147" s="45">
        <v>3.3599999999999998E-4</v>
      </c>
      <c r="CB147" s="45">
        <v>3.3599999999999998E-4</v>
      </c>
      <c r="CC147" s="45">
        <v>3.3599999999999998E-4</v>
      </c>
      <c r="CD147" s="45">
        <v>3.3599999999999998E-4</v>
      </c>
      <c r="CE147" s="45">
        <v>3.3599999999999998E-4</v>
      </c>
      <c r="CF147" s="45">
        <v>3.3599999999999998E-4</v>
      </c>
      <c r="CG147" s="45">
        <v>3.3599999999999998E-4</v>
      </c>
      <c r="CH147" s="45">
        <v>3.3599999999999998E-4</v>
      </c>
      <c r="CI147" s="45">
        <v>3.3599999999999998E-4</v>
      </c>
      <c r="CJ147" s="45">
        <v>3.3599999999999998E-4</v>
      </c>
      <c r="CK147" s="45">
        <v>3.3599999999999998E-4</v>
      </c>
      <c r="CL147" s="45">
        <v>3.3599999999999998E-4</v>
      </c>
      <c r="CM147" s="45">
        <v>3.3599999999999998E-4</v>
      </c>
      <c r="CN147" s="45">
        <v>3.3599999999999998E-4</v>
      </c>
      <c r="CO147" s="45">
        <v>3.3599999999999998E-4</v>
      </c>
      <c r="CP147" s="45">
        <v>3.3599999999999998E-4</v>
      </c>
      <c r="CQ147" s="45">
        <v>3.3599999999999998E-4</v>
      </c>
      <c r="CR147" s="45">
        <v>3.3599999999999998E-4</v>
      </c>
      <c r="CS147" s="45">
        <v>3.3599999999999998E-4</v>
      </c>
      <c r="CT147" s="45">
        <v>3.3599999999999998E-4</v>
      </c>
      <c r="CU147" s="45">
        <v>3.3599999999999998E-4</v>
      </c>
      <c r="CV147" s="45">
        <v>3.3599999999999998E-4</v>
      </c>
      <c r="CW147" s="45">
        <v>3.3599999999999998E-4</v>
      </c>
      <c r="CX147" s="45">
        <v>3.3599999999999998E-4</v>
      </c>
    </row>
    <row r="148" spans="1:102" ht="14.25" customHeight="1" x14ac:dyDescent="0.3">
      <c r="A148" s="45" t="s">
        <v>414</v>
      </c>
      <c r="B148" s="45">
        <v>0</v>
      </c>
      <c r="C148" s="45">
        <v>0</v>
      </c>
      <c r="D148" s="45">
        <v>0</v>
      </c>
      <c r="E148" s="45">
        <v>0</v>
      </c>
      <c r="F148" s="45">
        <v>0</v>
      </c>
      <c r="G148" s="45">
        <v>0</v>
      </c>
      <c r="H148" s="45">
        <v>0</v>
      </c>
      <c r="I148" s="45">
        <v>0</v>
      </c>
      <c r="J148" s="45">
        <v>0</v>
      </c>
      <c r="K148" s="45">
        <v>0</v>
      </c>
      <c r="L148" s="45">
        <v>0</v>
      </c>
      <c r="M148" s="45">
        <v>0</v>
      </c>
      <c r="N148" s="45">
        <v>0</v>
      </c>
      <c r="O148" s="45">
        <v>0</v>
      </c>
      <c r="P148" s="45">
        <v>0</v>
      </c>
      <c r="Q148" s="45">
        <v>1.25E-4</v>
      </c>
      <c r="R148" s="45">
        <v>1.25E-4</v>
      </c>
      <c r="S148" s="45">
        <v>1.25E-4</v>
      </c>
      <c r="T148" s="45">
        <v>1.25E-4</v>
      </c>
      <c r="U148" s="45">
        <v>1.25E-4</v>
      </c>
      <c r="V148" s="45">
        <v>1.25E-4</v>
      </c>
      <c r="W148" s="45">
        <v>1.25E-4</v>
      </c>
      <c r="X148" s="45">
        <v>1.25E-4</v>
      </c>
      <c r="Y148" s="45">
        <v>1.25E-4</v>
      </c>
      <c r="Z148" s="45">
        <v>1.25E-4</v>
      </c>
      <c r="AA148" s="45">
        <v>1.25E-4</v>
      </c>
      <c r="AB148" s="45">
        <v>1.25E-4</v>
      </c>
      <c r="AC148" s="45">
        <v>1.25E-4</v>
      </c>
      <c r="AD148" s="45">
        <v>1.25E-4</v>
      </c>
      <c r="AE148" s="45">
        <v>1.25E-4</v>
      </c>
      <c r="AF148" s="45">
        <v>1.25E-4</v>
      </c>
      <c r="AG148" s="45">
        <v>1.25E-4</v>
      </c>
      <c r="AH148" s="45">
        <v>1.25E-4</v>
      </c>
      <c r="AI148" s="45">
        <v>1.25E-4</v>
      </c>
      <c r="AJ148" s="45">
        <v>1.25E-4</v>
      </c>
      <c r="AK148" s="45">
        <v>1.25E-4</v>
      </c>
      <c r="AL148" s="45">
        <v>1.25E-4</v>
      </c>
      <c r="AM148" s="45">
        <v>1.25E-4</v>
      </c>
      <c r="AN148" s="45">
        <v>1.25E-4</v>
      </c>
      <c r="AO148" s="45">
        <v>1.25E-4</v>
      </c>
      <c r="AP148" s="45">
        <v>3.1500000000000001E-4</v>
      </c>
      <c r="AQ148" s="45">
        <v>3.1500000000000001E-4</v>
      </c>
      <c r="AR148" s="45">
        <v>3.1500000000000001E-4</v>
      </c>
      <c r="AS148" s="45">
        <v>3.1500000000000001E-4</v>
      </c>
      <c r="AT148" s="45">
        <v>3.1500000000000001E-4</v>
      </c>
      <c r="AU148" s="45">
        <v>3.21E-4</v>
      </c>
      <c r="AV148" s="45">
        <v>3.21E-4</v>
      </c>
      <c r="AW148" s="45">
        <v>3.21E-4</v>
      </c>
      <c r="AX148" s="45">
        <v>3.21E-4</v>
      </c>
      <c r="AY148" s="45">
        <v>3.21E-4</v>
      </c>
      <c r="AZ148" s="45">
        <v>3.1100000000000002E-4</v>
      </c>
      <c r="BA148" s="45">
        <v>3.1100000000000002E-4</v>
      </c>
      <c r="BB148" s="45">
        <v>3.1100000000000002E-4</v>
      </c>
      <c r="BC148" s="45">
        <v>3.1100000000000002E-4</v>
      </c>
      <c r="BD148" s="45">
        <v>3.1100000000000002E-4</v>
      </c>
      <c r="BE148" s="45">
        <v>3.1199999999999999E-4</v>
      </c>
      <c r="BF148" s="45">
        <v>3.1199999999999999E-4</v>
      </c>
      <c r="BG148" s="45">
        <v>3.1199999999999999E-4</v>
      </c>
      <c r="BH148" s="45">
        <v>3.1199999999999999E-4</v>
      </c>
      <c r="BI148" s="45">
        <v>3.1199999999999999E-4</v>
      </c>
      <c r="BJ148" s="45">
        <v>3.1599999999999998E-4</v>
      </c>
      <c r="BK148" s="45">
        <v>3.1599999999999998E-4</v>
      </c>
      <c r="BL148" s="45">
        <v>3.1599999999999998E-4</v>
      </c>
      <c r="BM148" s="45">
        <v>3.1599999999999998E-4</v>
      </c>
      <c r="BN148" s="45">
        <v>3.1599999999999998E-4</v>
      </c>
      <c r="BO148" s="45">
        <v>3.3199999999999999E-4</v>
      </c>
      <c r="BP148" s="45">
        <v>3.3199999999999999E-4</v>
      </c>
      <c r="BQ148" s="45">
        <v>3.3199999999999999E-4</v>
      </c>
      <c r="BR148" s="45">
        <v>3.3199999999999999E-4</v>
      </c>
      <c r="BS148" s="45">
        <v>3.3199999999999999E-4</v>
      </c>
      <c r="BT148" s="45">
        <v>3.6299999999999999E-4</v>
      </c>
      <c r="BU148" s="45">
        <v>3.6299999999999999E-4</v>
      </c>
      <c r="BV148" s="45">
        <v>3.6299999999999999E-4</v>
      </c>
      <c r="BW148" s="45">
        <v>3.6299999999999999E-4</v>
      </c>
      <c r="BX148" s="45">
        <v>3.6299999999999999E-4</v>
      </c>
      <c r="BY148" s="45">
        <v>3.3599999999999998E-4</v>
      </c>
      <c r="BZ148" s="45">
        <v>3.3599999999999998E-4</v>
      </c>
      <c r="CA148" s="45">
        <v>3.3599999999999998E-4</v>
      </c>
      <c r="CB148" s="45">
        <v>3.3599999999999998E-4</v>
      </c>
      <c r="CC148" s="45">
        <v>3.3599999999999998E-4</v>
      </c>
      <c r="CD148" s="45">
        <v>3.3599999999999998E-4</v>
      </c>
      <c r="CE148" s="45">
        <v>3.3599999999999998E-4</v>
      </c>
      <c r="CF148" s="45">
        <v>3.3599999999999998E-4</v>
      </c>
      <c r="CG148" s="45">
        <v>3.3599999999999998E-4</v>
      </c>
      <c r="CH148" s="45">
        <v>3.3599999999999998E-4</v>
      </c>
      <c r="CI148" s="45">
        <v>3.3599999999999998E-4</v>
      </c>
      <c r="CJ148" s="45">
        <v>3.3599999999999998E-4</v>
      </c>
      <c r="CK148" s="45">
        <v>3.3599999999999998E-4</v>
      </c>
      <c r="CL148" s="45">
        <v>3.3599999999999998E-4</v>
      </c>
      <c r="CM148" s="45">
        <v>3.3599999999999998E-4</v>
      </c>
      <c r="CN148" s="45">
        <v>3.3599999999999998E-4</v>
      </c>
      <c r="CO148" s="45">
        <v>3.3599999999999998E-4</v>
      </c>
      <c r="CP148" s="45">
        <v>3.3599999999999998E-4</v>
      </c>
      <c r="CQ148" s="45">
        <v>3.3599999999999998E-4</v>
      </c>
      <c r="CR148" s="45">
        <v>3.3599999999999998E-4</v>
      </c>
      <c r="CS148" s="45">
        <v>3.3599999999999998E-4</v>
      </c>
      <c r="CT148" s="45">
        <v>3.3599999999999998E-4</v>
      </c>
      <c r="CU148" s="45">
        <v>3.3599999999999998E-4</v>
      </c>
      <c r="CV148" s="45">
        <v>3.3599999999999998E-4</v>
      </c>
      <c r="CW148" s="45">
        <v>3.3599999999999998E-4</v>
      </c>
      <c r="CX148" s="45">
        <v>3.3599999999999998E-4</v>
      </c>
    </row>
    <row r="149" spans="1:102" ht="14.25" customHeight="1" x14ac:dyDescent="0.3">
      <c r="A149" s="45" t="s">
        <v>416</v>
      </c>
      <c r="B149" s="45">
        <v>0</v>
      </c>
      <c r="C149" s="45">
        <v>0</v>
      </c>
      <c r="D149" s="45">
        <v>0</v>
      </c>
      <c r="E149" s="45">
        <v>0</v>
      </c>
      <c r="F149" s="45">
        <v>0</v>
      </c>
      <c r="G149" s="45">
        <v>0</v>
      </c>
      <c r="H149" s="45">
        <v>0</v>
      </c>
      <c r="I149" s="45">
        <v>0</v>
      </c>
      <c r="J149" s="45">
        <v>0</v>
      </c>
      <c r="K149" s="45">
        <v>0</v>
      </c>
      <c r="L149" s="45">
        <v>0</v>
      </c>
      <c r="M149" s="45">
        <v>0</v>
      </c>
      <c r="N149" s="45">
        <v>0</v>
      </c>
      <c r="O149" s="45">
        <v>0</v>
      </c>
      <c r="P149" s="45">
        <v>0</v>
      </c>
      <c r="Q149" s="45">
        <v>3.0000000000000001E-5</v>
      </c>
      <c r="R149" s="45">
        <v>3.0000000000000001E-5</v>
      </c>
      <c r="S149" s="45">
        <v>3.0000000000000001E-5</v>
      </c>
      <c r="T149" s="45">
        <v>3.0000000000000001E-5</v>
      </c>
      <c r="U149" s="45">
        <v>3.0000000000000001E-5</v>
      </c>
      <c r="V149" s="45">
        <v>3.0000000000000001E-5</v>
      </c>
      <c r="W149" s="45">
        <v>3.0000000000000001E-5</v>
      </c>
      <c r="X149" s="45">
        <v>3.0000000000000001E-5</v>
      </c>
      <c r="Y149" s="45">
        <v>3.0000000000000001E-5</v>
      </c>
      <c r="Z149" s="45">
        <v>3.0000000000000001E-5</v>
      </c>
      <c r="AA149" s="45">
        <v>3.0000000000000001E-5</v>
      </c>
      <c r="AB149" s="45">
        <v>3.0000000000000001E-5</v>
      </c>
      <c r="AC149" s="45">
        <v>3.0000000000000001E-5</v>
      </c>
      <c r="AD149" s="45">
        <v>3.0000000000000001E-5</v>
      </c>
      <c r="AE149" s="45">
        <v>3.0000000000000001E-5</v>
      </c>
      <c r="AF149" s="45">
        <v>3.0000000000000001E-5</v>
      </c>
      <c r="AG149" s="45">
        <v>3.0000000000000001E-5</v>
      </c>
      <c r="AH149" s="45">
        <v>3.0000000000000001E-5</v>
      </c>
      <c r="AI149" s="45">
        <v>3.0000000000000001E-5</v>
      </c>
      <c r="AJ149" s="45">
        <v>3.0000000000000001E-5</v>
      </c>
      <c r="AK149" s="45">
        <v>3.0000000000000001E-5</v>
      </c>
      <c r="AL149" s="45">
        <v>3.0000000000000001E-5</v>
      </c>
      <c r="AM149" s="45">
        <v>3.0000000000000001E-5</v>
      </c>
      <c r="AN149" s="45">
        <v>3.0000000000000001E-5</v>
      </c>
      <c r="AO149" s="45">
        <v>3.0000000000000001E-5</v>
      </c>
      <c r="AP149" s="45">
        <v>1.2199999999999999E-3</v>
      </c>
      <c r="AQ149" s="45">
        <v>1.2199999999999999E-3</v>
      </c>
      <c r="AR149" s="45">
        <v>1.2199999999999999E-3</v>
      </c>
      <c r="AS149" s="45">
        <v>1.2199999999999999E-3</v>
      </c>
      <c r="AT149" s="45">
        <v>1.2199999999999999E-3</v>
      </c>
      <c r="AU149" s="45">
        <v>6.9399999999999996E-4</v>
      </c>
      <c r="AV149" s="45">
        <v>6.9399999999999996E-4</v>
      </c>
      <c r="AW149" s="45">
        <v>6.9399999999999996E-4</v>
      </c>
      <c r="AX149" s="45">
        <v>6.9399999999999996E-4</v>
      </c>
      <c r="AY149" s="45">
        <v>6.9399999999999996E-4</v>
      </c>
      <c r="AZ149" s="45">
        <v>5.4600000000000004E-4</v>
      </c>
      <c r="BA149" s="45">
        <v>5.4600000000000004E-4</v>
      </c>
      <c r="BB149" s="45">
        <v>5.4600000000000004E-4</v>
      </c>
      <c r="BC149" s="45">
        <v>5.4600000000000004E-4</v>
      </c>
      <c r="BD149" s="45">
        <v>5.4600000000000004E-4</v>
      </c>
      <c r="BE149" s="45">
        <v>0</v>
      </c>
      <c r="BF149" s="45">
        <v>0</v>
      </c>
      <c r="BG149" s="45">
        <v>0</v>
      </c>
      <c r="BH149" s="45">
        <v>0</v>
      </c>
      <c r="BI149" s="45">
        <v>0</v>
      </c>
      <c r="BJ149" s="45">
        <v>0</v>
      </c>
      <c r="BK149" s="45">
        <v>0</v>
      </c>
      <c r="BL149" s="45">
        <v>0</v>
      </c>
      <c r="BM149" s="45">
        <v>0</v>
      </c>
      <c r="BN149" s="45">
        <v>0</v>
      </c>
      <c r="BO149" s="45">
        <v>5.8600000000000004E-4</v>
      </c>
      <c r="BP149" s="45">
        <v>5.8600000000000004E-4</v>
      </c>
      <c r="BQ149" s="45">
        <v>5.8600000000000004E-4</v>
      </c>
      <c r="BR149" s="45">
        <v>5.8600000000000004E-4</v>
      </c>
      <c r="BS149" s="45">
        <v>5.8600000000000004E-4</v>
      </c>
      <c r="BT149" s="45">
        <v>0</v>
      </c>
      <c r="BU149" s="45">
        <v>0</v>
      </c>
      <c r="BV149" s="45">
        <v>0</v>
      </c>
      <c r="BW149" s="45">
        <v>0</v>
      </c>
      <c r="BX149" s="45">
        <v>0</v>
      </c>
      <c r="BY149" s="45">
        <v>0</v>
      </c>
      <c r="BZ149" s="45">
        <v>0</v>
      </c>
      <c r="CA149" s="45">
        <v>0</v>
      </c>
      <c r="CB149" s="45">
        <v>0</v>
      </c>
      <c r="CC149" s="45">
        <v>0</v>
      </c>
      <c r="CD149" s="45">
        <v>0</v>
      </c>
      <c r="CE149" s="45">
        <v>0</v>
      </c>
      <c r="CF149" s="45">
        <v>0</v>
      </c>
      <c r="CG149" s="45">
        <v>0</v>
      </c>
      <c r="CH149" s="45">
        <v>0</v>
      </c>
      <c r="CI149" s="45">
        <v>0</v>
      </c>
      <c r="CJ149" s="45">
        <v>0</v>
      </c>
      <c r="CK149" s="45">
        <v>0</v>
      </c>
      <c r="CL149" s="45">
        <v>0</v>
      </c>
      <c r="CM149" s="45">
        <v>0</v>
      </c>
      <c r="CN149" s="45">
        <v>0</v>
      </c>
      <c r="CO149" s="45">
        <v>0</v>
      </c>
      <c r="CP149" s="45">
        <v>0</v>
      </c>
      <c r="CQ149" s="45">
        <v>0</v>
      </c>
      <c r="CR149" s="45">
        <v>0</v>
      </c>
      <c r="CS149" s="45">
        <v>0</v>
      </c>
      <c r="CT149" s="45">
        <v>0</v>
      </c>
      <c r="CU149" s="45">
        <v>0</v>
      </c>
      <c r="CV149" s="45">
        <v>0</v>
      </c>
      <c r="CW149" s="45">
        <v>0</v>
      </c>
      <c r="CX149" s="45">
        <v>0</v>
      </c>
    </row>
    <row r="150" spans="1:102" ht="14.25" customHeight="1" x14ac:dyDescent="0.3">
      <c r="A150" s="45" t="s">
        <v>418</v>
      </c>
      <c r="B150" s="45">
        <v>0</v>
      </c>
      <c r="C150" s="45">
        <v>0</v>
      </c>
      <c r="D150" s="45">
        <v>0</v>
      </c>
      <c r="E150" s="45">
        <v>0</v>
      </c>
      <c r="F150" s="45">
        <v>0</v>
      </c>
      <c r="G150" s="45">
        <v>0</v>
      </c>
      <c r="H150" s="45">
        <v>0</v>
      </c>
      <c r="I150" s="45">
        <v>0</v>
      </c>
      <c r="J150" s="45">
        <v>0</v>
      </c>
      <c r="K150" s="45">
        <v>0</v>
      </c>
      <c r="L150" s="45">
        <v>0</v>
      </c>
      <c r="M150" s="45">
        <v>0</v>
      </c>
      <c r="N150" s="45">
        <v>0</v>
      </c>
      <c r="O150" s="45">
        <v>0</v>
      </c>
      <c r="P150" s="45">
        <v>0</v>
      </c>
      <c r="Q150" s="45">
        <v>1.02E-4</v>
      </c>
      <c r="R150" s="45">
        <v>1.02E-4</v>
      </c>
      <c r="S150" s="45">
        <v>1.02E-4</v>
      </c>
      <c r="T150" s="45">
        <v>1.02E-4</v>
      </c>
      <c r="U150" s="45">
        <v>1.02E-4</v>
      </c>
      <c r="V150" s="45">
        <v>1.02E-4</v>
      </c>
      <c r="W150" s="45">
        <v>1.02E-4</v>
      </c>
      <c r="X150" s="45">
        <v>1.02E-4</v>
      </c>
      <c r="Y150" s="45">
        <v>1.02E-4</v>
      </c>
      <c r="Z150" s="45">
        <v>1.02E-4</v>
      </c>
      <c r="AA150" s="45">
        <v>1.02E-4</v>
      </c>
      <c r="AB150" s="45">
        <v>1.02E-4</v>
      </c>
      <c r="AC150" s="45">
        <v>1.02E-4</v>
      </c>
      <c r="AD150" s="45">
        <v>1.02E-4</v>
      </c>
      <c r="AE150" s="45">
        <v>1.02E-4</v>
      </c>
      <c r="AF150" s="45">
        <v>1.02E-4</v>
      </c>
      <c r="AG150" s="45">
        <v>1.02E-4</v>
      </c>
      <c r="AH150" s="45">
        <v>1.02E-4</v>
      </c>
      <c r="AI150" s="45">
        <v>1.02E-4</v>
      </c>
      <c r="AJ150" s="45">
        <v>1.02E-4</v>
      </c>
      <c r="AK150" s="45">
        <v>1.02E-4</v>
      </c>
      <c r="AL150" s="45">
        <v>1.02E-4</v>
      </c>
      <c r="AM150" s="45">
        <v>1.02E-4</v>
      </c>
      <c r="AN150" s="45">
        <v>1.02E-4</v>
      </c>
      <c r="AO150" s="45">
        <v>1.02E-4</v>
      </c>
      <c r="AP150" s="45">
        <v>2.41E-4</v>
      </c>
      <c r="AQ150" s="45">
        <v>2.41E-4</v>
      </c>
      <c r="AR150" s="45">
        <v>2.41E-4</v>
      </c>
      <c r="AS150" s="45">
        <v>2.41E-4</v>
      </c>
      <c r="AT150" s="45">
        <v>2.41E-4</v>
      </c>
      <c r="AU150" s="45">
        <v>2.5399999999999999E-4</v>
      </c>
      <c r="AV150" s="45">
        <v>2.5399999999999999E-4</v>
      </c>
      <c r="AW150" s="45">
        <v>2.5399999999999999E-4</v>
      </c>
      <c r="AX150" s="45">
        <v>2.5399999999999999E-4</v>
      </c>
      <c r="AY150" s="45">
        <v>2.5399999999999999E-4</v>
      </c>
      <c r="AZ150" s="45">
        <v>2.5700000000000001E-4</v>
      </c>
      <c r="BA150" s="45">
        <v>2.5700000000000001E-4</v>
      </c>
      <c r="BB150" s="45">
        <v>2.5700000000000001E-4</v>
      </c>
      <c r="BC150" s="45">
        <v>2.5700000000000001E-4</v>
      </c>
      <c r="BD150" s="45">
        <v>2.5700000000000001E-4</v>
      </c>
      <c r="BE150" s="45">
        <v>2.4899999999999998E-4</v>
      </c>
      <c r="BF150" s="45">
        <v>2.4899999999999998E-4</v>
      </c>
      <c r="BG150" s="45">
        <v>2.4899999999999998E-4</v>
      </c>
      <c r="BH150" s="45">
        <v>2.4899999999999998E-4</v>
      </c>
      <c r="BI150" s="45">
        <v>2.4899999999999998E-4</v>
      </c>
      <c r="BJ150" s="45">
        <v>2.22E-4</v>
      </c>
      <c r="BK150" s="45">
        <v>2.22E-4</v>
      </c>
      <c r="BL150" s="45">
        <v>2.22E-4</v>
      </c>
      <c r="BM150" s="45">
        <v>2.22E-4</v>
      </c>
      <c r="BN150" s="45">
        <v>2.22E-4</v>
      </c>
      <c r="BO150" s="45">
        <v>1.9799999999999999E-4</v>
      </c>
      <c r="BP150" s="45">
        <v>1.9799999999999999E-4</v>
      </c>
      <c r="BQ150" s="45">
        <v>1.9799999999999999E-4</v>
      </c>
      <c r="BR150" s="45">
        <v>1.9799999999999999E-4</v>
      </c>
      <c r="BS150" s="45">
        <v>1.9799999999999999E-4</v>
      </c>
      <c r="BT150" s="45">
        <v>1.9000000000000001E-4</v>
      </c>
      <c r="BU150" s="45">
        <v>1.9000000000000001E-4</v>
      </c>
      <c r="BV150" s="45">
        <v>1.9000000000000001E-4</v>
      </c>
      <c r="BW150" s="45">
        <v>1.9000000000000001E-4</v>
      </c>
      <c r="BX150" s="45">
        <v>1.9000000000000001E-4</v>
      </c>
      <c r="BY150" s="45">
        <v>1.56E-4</v>
      </c>
      <c r="BZ150" s="45">
        <v>1.56E-4</v>
      </c>
      <c r="CA150" s="45">
        <v>1.56E-4</v>
      </c>
      <c r="CB150" s="45">
        <v>1.56E-4</v>
      </c>
      <c r="CC150" s="45">
        <v>1.56E-4</v>
      </c>
      <c r="CD150" s="45">
        <v>1.56E-4</v>
      </c>
      <c r="CE150" s="45">
        <v>1.56E-4</v>
      </c>
      <c r="CF150" s="45">
        <v>1.56E-4</v>
      </c>
      <c r="CG150" s="45">
        <v>1.56E-4</v>
      </c>
      <c r="CH150" s="45">
        <v>1.56E-4</v>
      </c>
      <c r="CI150" s="45">
        <v>1.56E-4</v>
      </c>
      <c r="CJ150" s="45">
        <v>1.56E-4</v>
      </c>
      <c r="CK150" s="45">
        <v>1.56E-4</v>
      </c>
      <c r="CL150" s="45">
        <v>1.56E-4</v>
      </c>
      <c r="CM150" s="45">
        <v>1.56E-4</v>
      </c>
      <c r="CN150" s="45">
        <v>1.56E-4</v>
      </c>
      <c r="CO150" s="45">
        <v>1.56E-4</v>
      </c>
      <c r="CP150" s="45">
        <v>1.56E-4</v>
      </c>
      <c r="CQ150" s="45">
        <v>1.56E-4</v>
      </c>
      <c r="CR150" s="45">
        <v>1.56E-4</v>
      </c>
      <c r="CS150" s="45">
        <v>1.56E-4</v>
      </c>
      <c r="CT150" s="45">
        <v>1.56E-4</v>
      </c>
      <c r="CU150" s="45">
        <v>1.56E-4</v>
      </c>
      <c r="CV150" s="45">
        <v>1.56E-4</v>
      </c>
      <c r="CW150" s="45">
        <v>1.56E-4</v>
      </c>
      <c r="CX150" s="45">
        <v>1.56E-4</v>
      </c>
    </row>
    <row r="151" spans="1:102" ht="14.25" customHeight="1" x14ac:dyDescent="0.3">
      <c r="A151" s="45" t="s">
        <v>420</v>
      </c>
      <c r="B151" s="45">
        <v>0</v>
      </c>
      <c r="C151" s="45">
        <v>0</v>
      </c>
      <c r="D151" s="45">
        <v>0</v>
      </c>
      <c r="E151" s="45">
        <v>0</v>
      </c>
      <c r="F151" s="45">
        <v>0</v>
      </c>
      <c r="G151" s="45">
        <v>0</v>
      </c>
      <c r="H151" s="45">
        <v>0</v>
      </c>
      <c r="I151" s="45">
        <v>0</v>
      </c>
      <c r="J151" s="45">
        <v>0</v>
      </c>
      <c r="K151" s="45">
        <v>0</v>
      </c>
      <c r="L151" s="45">
        <v>0</v>
      </c>
      <c r="M151" s="45">
        <v>0</v>
      </c>
      <c r="N151" s="45">
        <v>0</v>
      </c>
      <c r="O151" s="45">
        <v>0</v>
      </c>
      <c r="P151" s="45">
        <v>0</v>
      </c>
      <c r="Q151" s="45">
        <v>1.06E-4</v>
      </c>
      <c r="R151" s="45">
        <v>1.06E-4</v>
      </c>
      <c r="S151" s="45">
        <v>1.06E-4</v>
      </c>
      <c r="T151" s="45">
        <v>1.06E-4</v>
      </c>
      <c r="U151" s="45">
        <v>1.06E-4</v>
      </c>
      <c r="V151" s="45">
        <v>1.06E-4</v>
      </c>
      <c r="W151" s="45">
        <v>1.06E-4</v>
      </c>
      <c r="X151" s="45">
        <v>1.06E-4</v>
      </c>
      <c r="Y151" s="45">
        <v>1.06E-4</v>
      </c>
      <c r="Z151" s="45">
        <v>1.06E-4</v>
      </c>
      <c r="AA151" s="45">
        <v>1.06E-4</v>
      </c>
      <c r="AB151" s="45">
        <v>1.06E-4</v>
      </c>
      <c r="AC151" s="45">
        <v>1.06E-4</v>
      </c>
      <c r="AD151" s="45">
        <v>1.06E-4</v>
      </c>
      <c r="AE151" s="45">
        <v>1.06E-4</v>
      </c>
      <c r="AF151" s="45">
        <v>1.06E-4</v>
      </c>
      <c r="AG151" s="45">
        <v>1.06E-4</v>
      </c>
      <c r="AH151" s="45">
        <v>1.06E-4</v>
      </c>
      <c r="AI151" s="45">
        <v>1.06E-4</v>
      </c>
      <c r="AJ151" s="45">
        <v>1.06E-4</v>
      </c>
      <c r="AK151" s="45">
        <v>1.06E-4</v>
      </c>
      <c r="AL151" s="45">
        <v>1.06E-4</v>
      </c>
      <c r="AM151" s="45">
        <v>1.06E-4</v>
      </c>
      <c r="AN151" s="45">
        <v>1.06E-4</v>
      </c>
      <c r="AO151" s="45">
        <v>1.06E-4</v>
      </c>
      <c r="AP151" s="45">
        <v>5.2599999999999999E-4</v>
      </c>
      <c r="AQ151" s="45">
        <v>5.2599999999999999E-4</v>
      </c>
      <c r="AR151" s="45">
        <v>5.2599999999999999E-4</v>
      </c>
      <c r="AS151" s="45">
        <v>5.2599999999999999E-4</v>
      </c>
      <c r="AT151" s="45">
        <v>5.2599999999999999E-4</v>
      </c>
      <c r="AU151" s="45">
        <v>7.2199999999999999E-4</v>
      </c>
      <c r="AV151" s="45">
        <v>7.2199999999999999E-4</v>
      </c>
      <c r="AW151" s="45">
        <v>7.2199999999999999E-4</v>
      </c>
      <c r="AX151" s="45">
        <v>7.2199999999999999E-4</v>
      </c>
      <c r="AY151" s="45">
        <v>7.2199999999999999E-4</v>
      </c>
      <c r="AZ151" s="45">
        <v>9.0700000000000004E-4</v>
      </c>
      <c r="BA151" s="45">
        <v>9.0700000000000004E-4</v>
      </c>
      <c r="BB151" s="45">
        <v>9.0700000000000004E-4</v>
      </c>
      <c r="BC151" s="45">
        <v>9.0700000000000004E-4</v>
      </c>
      <c r="BD151" s="45">
        <v>9.0700000000000004E-4</v>
      </c>
      <c r="BE151" s="45">
        <v>1.0579999999999999E-3</v>
      </c>
      <c r="BF151" s="45">
        <v>1.0579999999999999E-3</v>
      </c>
      <c r="BG151" s="45">
        <v>1.0579999999999999E-3</v>
      </c>
      <c r="BH151" s="45">
        <v>1.0579999999999999E-3</v>
      </c>
      <c r="BI151" s="45">
        <v>1.0579999999999999E-3</v>
      </c>
      <c r="BJ151" s="45">
        <v>1.1640000000000001E-3</v>
      </c>
      <c r="BK151" s="45">
        <v>1.1640000000000001E-3</v>
      </c>
      <c r="BL151" s="45">
        <v>1.1640000000000001E-3</v>
      </c>
      <c r="BM151" s="45">
        <v>1.1640000000000001E-3</v>
      </c>
      <c r="BN151" s="45">
        <v>1.1640000000000001E-3</v>
      </c>
      <c r="BO151" s="45">
        <v>1.2229999999999999E-3</v>
      </c>
      <c r="BP151" s="45">
        <v>1.2229999999999999E-3</v>
      </c>
      <c r="BQ151" s="45">
        <v>1.2229999999999999E-3</v>
      </c>
      <c r="BR151" s="45">
        <v>1.2229999999999999E-3</v>
      </c>
      <c r="BS151" s="45">
        <v>1.2229999999999999E-3</v>
      </c>
      <c r="BT151" s="45">
        <v>1.225E-3</v>
      </c>
      <c r="BU151" s="45">
        <v>1.225E-3</v>
      </c>
      <c r="BV151" s="45">
        <v>1.225E-3</v>
      </c>
      <c r="BW151" s="45">
        <v>1.225E-3</v>
      </c>
      <c r="BX151" s="45">
        <v>1.225E-3</v>
      </c>
      <c r="BY151" s="45">
        <v>1.1999999999999999E-3</v>
      </c>
      <c r="BZ151" s="45">
        <v>1.1999999999999999E-3</v>
      </c>
      <c r="CA151" s="45">
        <v>1.1999999999999999E-3</v>
      </c>
      <c r="CB151" s="45">
        <v>1.1999999999999999E-3</v>
      </c>
      <c r="CC151" s="45">
        <v>1.1999999999999999E-3</v>
      </c>
      <c r="CD151" s="45">
        <v>1.1999999999999999E-3</v>
      </c>
      <c r="CE151" s="45">
        <v>1.1999999999999999E-3</v>
      </c>
      <c r="CF151" s="45">
        <v>1.1999999999999999E-3</v>
      </c>
      <c r="CG151" s="45">
        <v>1.1999999999999999E-3</v>
      </c>
      <c r="CH151" s="45">
        <v>1.1999999999999999E-3</v>
      </c>
      <c r="CI151" s="45">
        <v>1.1999999999999999E-3</v>
      </c>
      <c r="CJ151" s="45">
        <v>1.1999999999999999E-3</v>
      </c>
      <c r="CK151" s="45">
        <v>1.1999999999999999E-3</v>
      </c>
      <c r="CL151" s="45">
        <v>1.1999999999999999E-3</v>
      </c>
      <c r="CM151" s="45">
        <v>1.1999999999999999E-3</v>
      </c>
      <c r="CN151" s="45">
        <v>1.1999999999999999E-3</v>
      </c>
      <c r="CO151" s="45">
        <v>1.1999999999999999E-3</v>
      </c>
      <c r="CP151" s="45">
        <v>1.1999999999999999E-3</v>
      </c>
      <c r="CQ151" s="45">
        <v>1.1999999999999999E-3</v>
      </c>
      <c r="CR151" s="45">
        <v>1.1999999999999999E-3</v>
      </c>
      <c r="CS151" s="45">
        <v>1.1999999999999999E-3</v>
      </c>
      <c r="CT151" s="45">
        <v>1.1999999999999999E-3</v>
      </c>
      <c r="CU151" s="45">
        <v>1.1999999999999999E-3</v>
      </c>
      <c r="CV151" s="45">
        <v>1.1999999999999999E-3</v>
      </c>
      <c r="CW151" s="45">
        <v>1.1999999999999999E-3</v>
      </c>
      <c r="CX151" s="45">
        <v>1.1999999999999999E-3</v>
      </c>
    </row>
    <row r="152" spans="1:102" ht="14.25" customHeight="1" x14ac:dyDescent="0.3">
      <c r="A152" s="45" t="s">
        <v>422</v>
      </c>
      <c r="B152" s="45">
        <v>0</v>
      </c>
      <c r="C152" s="45">
        <v>0</v>
      </c>
      <c r="D152" s="45">
        <v>0</v>
      </c>
      <c r="E152" s="45">
        <v>0</v>
      </c>
      <c r="F152" s="45">
        <v>0</v>
      </c>
      <c r="G152" s="45">
        <v>0</v>
      </c>
      <c r="H152" s="45">
        <v>0</v>
      </c>
      <c r="I152" s="45">
        <v>0</v>
      </c>
      <c r="J152" s="45">
        <v>0</v>
      </c>
      <c r="K152" s="45">
        <v>0</v>
      </c>
      <c r="L152" s="45">
        <v>0</v>
      </c>
      <c r="M152" s="45">
        <v>0</v>
      </c>
      <c r="N152" s="45">
        <v>0</v>
      </c>
      <c r="O152" s="45">
        <v>0</v>
      </c>
      <c r="P152" s="45">
        <v>0</v>
      </c>
      <c r="Q152" s="45">
        <v>1.0000000000000001E-5</v>
      </c>
      <c r="R152" s="45">
        <v>1.0000000000000001E-5</v>
      </c>
      <c r="S152" s="45">
        <v>1.0000000000000001E-5</v>
      </c>
      <c r="T152" s="45">
        <v>1.0000000000000001E-5</v>
      </c>
      <c r="U152" s="45">
        <v>1.0000000000000001E-5</v>
      </c>
      <c r="V152" s="45">
        <v>1.0000000000000001E-5</v>
      </c>
      <c r="W152" s="45">
        <v>1.0000000000000001E-5</v>
      </c>
      <c r="X152" s="45">
        <v>1.0000000000000001E-5</v>
      </c>
      <c r="Y152" s="45">
        <v>1.0000000000000001E-5</v>
      </c>
      <c r="Z152" s="45">
        <v>1.0000000000000001E-5</v>
      </c>
      <c r="AA152" s="45">
        <v>1.0000000000000001E-5</v>
      </c>
      <c r="AB152" s="45">
        <v>1.0000000000000001E-5</v>
      </c>
      <c r="AC152" s="45">
        <v>1.0000000000000001E-5</v>
      </c>
      <c r="AD152" s="45">
        <v>1.0000000000000001E-5</v>
      </c>
      <c r="AE152" s="45">
        <v>1.0000000000000001E-5</v>
      </c>
      <c r="AF152" s="45">
        <v>1.0000000000000001E-5</v>
      </c>
      <c r="AG152" s="45">
        <v>1.0000000000000001E-5</v>
      </c>
      <c r="AH152" s="45">
        <v>1.0000000000000001E-5</v>
      </c>
      <c r="AI152" s="45">
        <v>1.0000000000000001E-5</v>
      </c>
      <c r="AJ152" s="45">
        <v>1.0000000000000001E-5</v>
      </c>
      <c r="AK152" s="45">
        <v>1.0000000000000001E-5</v>
      </c>
      <c r="AL152" s="45">
        <v>1.0000000000000001E-5</v>
      </c>
      <c r="AM152" s="45">
        <v>1.0000000000000001E-5</v>
      </c>
      <c r="AN152" s="45">
        <v>1.0000000000000001E-5</v>
      </c>
      <c r="AO152" s="45">
        <v>1.0000000000000001E-5</v>
      </c>
      <c r="AP152" s="45">
        <v>4.6E-5</v>
      </c>
      <c r="AQ152" s="45">
        <v>4.6E-5</v>
      </c>
      <c r="AR152" s="45">
        <v>4.6E-5</v>
      </c>
      <c r="AS152" s="45">
        <v>4.6E-5</v>
      </c>
      <c r="AT152" s="45">
        <v>4.6E-5</v>
      </c>
      <c r="AU152" s="45">
        <v>5.8999999999999998E-5</v>
      </c>
      <c r="AV152" s="45">
        <v>5.8999999999999998E-5</v>
      </c>
      <c r="AW152" s="45">
        <v>5.8999999999999998E-5</v>
      </c>
      <c r="AX152" s="45">
        <v>5.8999999999999998E-5</v>
      </c>
      <c r="AY152" s="45">
        <v>5.8999999999999998E-5</v>
      </c>
      <c r="AZ152" s="45">
        <v>6.7000000000000002E-5</v>
      </c>
      <c r="BA152" s="45">
        <v>6.7000000000000002E-5</v>
      </c>
      <c r="BB152" s="45">
        <v>6.7000000000000002E-5</v>
      </c>
      <c r="BC152" s="45">
        <v>6.7000000000000002E-5</v>
      </c>
      <c r="BD152" s="45">
        <v>6.7000000000000002E-5</v>
      </c>
      <c r="BE152" s="45">
        <v>7.6000000000000004E-5</v>
      </c>
      <c r="BF152" s="45">
        <v>7.6000000000000004E-5</v>
      </c>
      <c r="BG152" s="45">
        <v>7.6000000000000004E-5</v>
      </c>
      <c r="BH152" s="45">
        <v>7.6000000000000004E-5</v>
      </c>
      <c r="BI152" s="45">
        <v>7.6000000000000004E-5</v>
      </c>
      <c r="BJ152" s="45">
        <v>8.2999999999999998E-5</v>
      </c>
      <c r="BK152" s="45">
        <v>8.2999999999999998E-5</v>
      </c>
      <c r="BL152" s="45">
        <v>8.2999999999999998E-5</v>
      </c>
      <c r="BM152" s="45">
        <v>8.2999999999999998E-5</v>
      </c>
      <c r="BN152" s="45">
        <v>8.2999999999999998E-5</v>
      </c>
      <c r="BO152" s="45">
        <v>9.7E-5</v>
      </c>
      <c r="BP152" s="45">
        <v>9.7E-5</v>
      </c>
      <c r="BQ152" s="45">
        <v>9.7E-5</v>
      </c>
      <c r="BR152" s="45">
        <v>9.7E-5</v>
      </c>
      <c r="BS152" s="45">
        <v>9.7E-5</v>
      </c>
      <c r="BT152" s="45">
        <v>1.06E-4</v>
      </c>
      <c r="BU152" s="45">
        <v>1.06E-4</v>
      </c>
      <c r="BV152" s="45">
        <v>1.06E-4</v>
      </c>
      <c r="BW152" s="45">
        <v>1.06E-4</v>
      </c>
      <c r="BX152" s="45">
        <v>1.06E-4</v>
      </c>
      <c r="BY152" s="45">
        <v>1.1E-4</v>
      </c>
      <c r="BZ152" s="45">
        <v>1.1E-4</v>
      </c>
      <c r="CA152" s="45">
        <v>1.1E-4</v>
      </c>
      <c r="CB152" s="45">
        <v>1.1E-4</v>
      </c>
      <c r="CC152" s="45">
        <v>1.1E-4</v>
      </c>
      <c r="CD152" s="45">
        <v>1.1E-4</v>
      </c>
      <c r="CE152" s="45">
        <v>1.1E-4</v>
      </c>
      <c r="CF152" s="45">
        <v>1.1E-4</v>
      </c>
      <c r="CG152" s="45">
        <v>1.1E-4</v>
      </c>
      <c r="CH152" s="45">
        <v>1.1E-4</v>
      </c>
      <c r="CI152" s="45">
        <v>1.1E-4</v>
      </c>
      <c r="CJ152" s="45">
        <v>1.1E-4</v>
      </c>
      <c r="CK152" s="45">
        <v>1.1E-4</v>
      </c>
      <c r="CL152" s="45">
        <v>1.1E-4</v>
      </c>
      <c r="CM152" s="45">
        <v>1.1E-4</v>
      </c>
      <c r="CN152" s="45">
        <v>1.1E-4</v>
      </c>
      <c r="CO152" s="45">
        <v>1.1E-4</v>
      </c>
      <c r="CP152" s="45">
        <v>1.1E-4</v>
      </c>
      <c r="CQ152" s="45">
        <v>1.1E-4</v>
      </c>
      <c r="CR152" s="45">
        <v>1.1E-4</v>
      </c>
      <c r="CS152" s="45">
        <v>1.1E-4</v>
      </c>
      <c r="CT152" s="45">
        <v>1.1E-4</v>
      </c>
      <c r="CU152" s="45">
        <v>1.1E-4</v>
      </c>
      <c r="CV152" s="45">
        <v>1.1E-4</v>
      </c>
      <c r="CW152" s="45">
        <v>1.1E-4</v>
      </c>
      <c r="CX152" s="45">
        <v>1.1E-4</v>
      </c>
    </row>
    <row r="153" spans="1:102" ht="14.25" customHeight="1" x14ac:dyDescent="0.3">
      <c r="A153" s="45" t="s">
        <v>424</v>
      </c>
      <c r="B153" s="45">
        <v>0</v>
      </c>
      <c r="C153" s="45">
        <v>0</v>
      </c>
      <c r="D153" s="45">
        <v>0</v>
      </c>
      <c r="E153" s="45">
        <v>0</v>
      </c>
      <c r="F153" s="45">
        <v>0</v>
      </c>
      <c r="G153" s="45">
        <v>0</v>
      </c>
      <c r="H153" s="45">
        <v>0</v>
      </c>
      <c r="I153" s="45">
        <v>0</v>
      </c>
      <c r="J153" s="45">
        <v>0</v>
      </c>
      <c r="K153" s="45">
        <v>0</v>
      </c>
      <c r="L153" s="45">
        <v>0</v>
      </c>
      <c r="M153" s="45">
        <v>0</v>
      </c>
      <c r="N153" s="45">
        <v>0</v>
      </c>
      <c r="O153" s="45">
        <v>0</v>
      </c>
      <c r="P153" s="45">
        <v>0</v>
      </c>
      <c r="Q153" s="45">
        <v>1.07E-4</v>
      </c>
      <c r="R153" s="45">
        <v>1.07E-4</v>
      </c>
      <c r="S153" s="45">
        <v>1.07E-4</v>
      </c>
      <c r="T153" s="45">
        <v>1.07E-4</v>
      </c>
      <c r="U153" s="45">
        <v>1.07E-4</v>
      </c>
      <c r="V153" s="45">
        <v>1.07E-4</v>
      </c>
      <c r="W153" s="45">
        <v>1.07E-4</v>
      </c>
      <c r="X153" s="45">
        <v>1.07E-4</v>
      </c>
      <c r="Y153" s="45">
        <v>1.07E-4</v>
      </c>
      <c r="Z153" s="45">
        <v>1.07E-4</v>
      </c>
      <c r="AA153" s="45">
        <v>1.07E-4</v>
      </c>
      <c r="AB153" s="45">
        <v>1.07E-4</v>
      </c>
      <c r="AC153" s="45">
        <v>1.07E-4</v>
      </c>
      <c r="AD153" s="45">
        <v>1.07E-4</v>
      </c>
      <c r="AE153" s="45">
        <v>1.07E-4</v>
      </c>
      <c r="AF153" s="45">
        <v>1.07E-4</v>
      </c>
      <c r="AG153" s="45">
        <v>1.07E-4</v>
      </c>
      <c r="AH153" s="45">
        <v>1.07E-4</v>
      </c>
      <c r="AI153" s="45">
        <v>1.07E-4</v>
      </c>
      <c r="AJ153" s="45">
        <v>1.07E-4</v>
      </c>
      <c r="AK153" s="45">
        <v>1.07E-4</v>
      </c>
      <c r="AL153" s="45">
        <v>1.07E-4</v>
      </c>
      <c r="AM153" s="45">
        <v>1.07E-4</v>
      </c>
      <c r="AN153" s="45">
        <v>1.07E-4</v>
      </c>
      <c r="AO153" s="45">
        <v>1.07E-4</v>
      </c>
      <c r="AP153" s="45">
        <v>6.1899999999999998E-4</v>
      </c>
      <c r="AQ153" s="45">
        <v>6.1899999999999998E-4</v>
      </c>
      <c r="AR153" s="45">
        <v>6.1899999999999998E-4</v>
      </c>
      <c r="AS153" s="45">
        <v>6.1899999999999998E-4</v>
      </c>
      <c r="AT153" s="45">
        <v>6.1899999999999998E-4</v>
      </c>
      <c r="AU153" s="45">
        <v>8.8000000000000003E-4</v>
      </c>
      <c r="AV153" s="45">
        <v>8.8000000000000003E-4</v>
      </c>
      <c r="AW153" s="45">
        <v>8.8000000000000003E-4</v>
      </c>
      <c r="AX153" s="45">
        <v>8.8000000000000003E-4</v>
      </c>
      <c r="AY153" s="45">
        <v>8.8000000000000003E-4</v>
      </c>
      <c r="AZ153" s="45">
        <v>1.134E-3</v>
      </c>
      <c r="BA153" s="45">
        <v>1.134E-3</v>
      </c>
      <c r="BB153" s="45">
        <v>1.134E-3</v>
      </c>
      <c r="BC153" s="45">
        <v>1.134E-3</v>
      </c>
      <c r="BD153" s="45">
        <v>1.134E-3</v>
      </c>
      <c r="BE153" s="45">
        <v>1.359E-3</v>
      </c>
      <c r="BF153" s="45">
        <v>1.359E-3</v>
      </c>
      <c r="BG153" s="45">
        <v>1.359E-3</v>
      </c>
      <c r="BH153" s="45">
        <v>1.359E-3</v>
      </c>
      <c r="BI153" s="45">
        <v>1.359E-3</v>
      </c>
      <c r="BJ153" s="45">
        <v>1.523E-3</v>
      </c>
      <c r="BK153" s="45">
        <v>1.523E-3</v>
      </c>
      <c r="BL153" s="45">
        <v>1.523E-3</v>
      </c>
      <c r="BM153" s="45">
        <v>1.523E-3</v>
      </c>
      <c r="BN153" s="45">
        <v>1.523E-3</v>
      </c>
      <c r="BO153" s="45">
        <v>1.614E-3</v>
      </c>
      <c r="BP153" s="45">
        <v>1.614E-3</v>
      </c>
      <c r="BQ153" s="45">
        <v>1.614E-3</v>
      </c>
      <c r="BR153" s="45">
        <v>1.614E-3</v>
      </c>
      <c r="BS153" s="45">
        <v>1.614E-3</v>
      </c>
      <c r="BT153" s="45">
        <v>1.6329999999999999E-3</v>
      </c>
      <c r="BU153" s="45">
        <v>1.6329999999999999E-3</v>
      </c>
      <c r="BV153" s="45">
        <v>1.6329999999999999E-3</v>
      </c>
      <c r="BW153" s="45">
        <v>1.6329999999999999E-3</v>
      </c>
      <c r="BX153" s="45">
        <v>1.6329999999999999E-3</v>
      </c>
      <c r="BY153" s="45">
        <v>1.578E-3</v>
      </c>
      <c r="BZ153" s="45">
        <v>1.578E-3</v>
      </c>
      <c r="CA153" s="45">
        <v>1.578E-3</v>
      </c>
      <c r="CB153" s="45">
        <v>1.578E-3</v>
      </c>
      <c r="CC153" s="45">
        <v>1.578E-3</v>
      </c>
      <c r="CD153" s="45">
        <v>1.578E-3</v>
      </c>
      <c r="CE153" s="45">
        <v>1.578E-3</v>
      </c>
      <c r="CF153" s="45">
        <v>1.578E-3</v>
      </c>
      <c r="CG153" s="45">
        <v>1.578E-3</v>
      </c>
      <c r="CH153" s="45">
        <v>1.578E-3</v>
      </c>
      <c r="CI153" s="45">
        <v>1.578E-3</v>
      </c>
      <c r="CJ153" s="45">
        <v>1.578E-3</v>
      </c>
      <c r="CK153" s="45">
        <v>1.578E-3</v>
      </c>
      <c r="CL153" s="45">
        <v>1.578E-3</v>
      </c>
      <c r="CM153" s="45">
        <v>1.578E-3</v>
      </c>
      <c r="CN153" s="45">
        <v>1.578E-3</v>
      </c>
      <c r="CO153" s="45">
        <v>1.578E-3</v>
      </c>
      <c r="CP153" s="45">
        <v>1.578E-3</v>
      </c>
      <c r="CQ153" s="45">
        <v>1.578E-3</v>
      </c>
      <c r="CR153" s="45">
        <v>1.578E-3</v>
      </c>
      <c r="CS153" s="45">
        <v>1.578E-3</v>
      </c>
      <c r="CT153" s="45">
        <v>1.578E-3</v>
      </c>
      <c r="CU153" s="45">
        <v>1.578E-3</v>
      </c>
      <c r="CV153" s="45">
        <v>1.578E-3</v>
      </c>
      <c r="CW153" s="45">
        <v>1.578E-3</v>
      </c>
      <c r="CX153" s="45">
        <v>1.578E-3</v>
      </c>
    </row>
    <row r="154" spans="1:102" ht="14.25" customHeight="1" x14ac:dyDescent="0.3">
      <c r="A154" s="45" t="s">
        <v>426</v>
      </c>
      <c r="B154" s="45">
        <v>0</v>
      </c>
      <c r="C154" s="45">
        <v>0</v>
      </c>
      <c r="D154" s="45">
        <v>0</v>
      </c>
      <c r="E154" s="45">
        <v>0</v>
      </c>
      <c r="F154" s="45">
        <v>0</v>
      </c>
      <c r="G154" s="45">
        <v>0</v>
      </c>
      <c r="H154" s="45">
        <v>0</v>
      </c>
      <c r="I154" s="45">
        <v>0</v>
      </c>
      <c r="J154" s="45">
        <v>0</v>
      </c>
      <c r="K154" s="45">
        <v>0</v>
      </c>
      <c r="L154" s="45">
        <v>0</v>
      </c>
      <c r="M154" s="45">
        <v>0</v>
      </c>
      <c r="N154" s="45">
        <v>0</v>
      </c>
      <c r="O154" s="45">
        <v>0</v>
      </c>
      <c r="P154" s="45">
        <v>0</v>
      </c>
      <c r="Q154" s="45">
        <v>1.94E-4</v>
      </c>
      <c r="R154" s="45">
        <v>1.94E-4</v>
      </c>
      <c r="S154" s="45">
        <v>1.94E-4</v>
      </c>
      <c r="T154" s="45">
        <v>1.94E-4</v>
      </c>
      <c r="U154" s="45">
        <v>1.94E-4</v>
      </c>
      <c r="V154" s="45">
        <v>1.94E-4</v>
      </c>
      <c r="W154" s="45">
        <v>1.94E-4</v>
      </c>
      <c r="X154" s="45">
        <v>1.94E-4</v>
      </c>
      <c r="Y154" s="45">
        <v>1.94E-4</v>
      </c>
      <c r="Z154" s="45">
        <v>1.94E-4</v>
      </c>
      <c r="AA154" s="45">
        <v>1.94E-4</v>
      </c>
      <c r="AB154" s="45">
        <v>1.94E-4</v>
      </c>
      <c r="AC154" s="45">
        <v>1.94E-4</v>
      </c>
      <c r="AD154" s="45">
        <v>1.94E-4</v>
      </c>
      <c r="AE154" s="45">
        <v>1.94E-4</v>
      </c>
      <c r="AF154" s="45">
        <v>1.94E-4</v>
      </c>
      <c r="AG154" s="45">
        <v>1.94E-4</v>
      </c>
      <c r="AH154" s="45">
        <v>1.94E-4</v>
      </c>
      <c r="AI154" s="45">
        <v>1.94E-4</v>
      </c>
      <c r="AJ154" s="45">
        <v>1.94E-4</v>
      </c>
      <c r="AK154" s="45">
        <v>1.94E-4</v>
      </c>
      <c r="AL154" s="45">
        <v>1.94E-4</v>
      </c>
      <c r="AM154" s="45">
        <v>1.94E-4</v>
      </c>
      <c r="AN154" s="45">
        <v>1.94E-4</v>
      </c>
      <c r="AO154" s="45">
        <v>1.94E-4</v>
      </c>
      <c r="AP154" s="45">
        <v>5.6800000000000004E-4</v>
      </c>
      <c r="AQ154" s="45">
        <v>5.6800000000000004E-4</v>
      </c>
      <c r="AR154" s="45">
        <v>5.6800000000000004E-4</v>
      </c>
      <c r="AS154" s="45">
        <v>5.6800000000000004E-4</v>
      </c>
      <c r="AT154" s="45">
        <v>5.6800000000000004E-4</v>
      </c>
      <c r="AU154" s="45">
        <v>6.3100000000000005E-4</v>
      </c>
      <c r="AV154" s="45">
        <v>6.3100000000000005E-4</v>
      </c>
      <c r="AW154" s="45">
        <v>6.3100000000000005E-4</v>
      </c>
      <c r="AX154" s="45">
        <v>6.3100000000000005E-4</v>
      </c>
      <c r="AY154" s="45">
        <v>6.3100000000000005E-4</v>
      </c>
      <c r="AZ154" s="45">
        <v>6.0999999999999997E-4</v>
      </c>
      <c r="BA154" s="45">
        <v>6.0999999999999997E-4</v>
      </c>
      <c r="BB154" s="45">
        <v>6.0999999999999997E-4</v>
      </c>
      <c r="BC154" s="45">
        <v>6.0999999999999997E-4</v>
      </c>
      <c r="BD154" s="45">
        <v>6.0999999999999997E-4</v>
      </c>
      <c r="BE154" s="45">
        <v>5.4299999999999997E-4</v>
      </c>
      <c r="BF154" s="45">
        <v>5.4299999999999997E-4</v>
      </c>
      <c r="BG154" s="45">
        <v>5.4299999999999997E-4</v>
      </c>
      <c r="BH154" s="45">
        <v>5.4299999999999997E-4</v>
      </c>
      <c r="BI154" s="45">
        <v>5.4299999999999997E-4</v>
      </c>
      <c r="BJ154" s="45">
        <v>4.6000000000000001E-4</v>
      </c>
      <c r="BK154" s="45">
        <v>4.6000000000000001E-4</v>
      </c>
      <c r="BL154" s="45">
        <v>4.6000000000000001E-4</v>
      </c>
      <c r="BM154" s="45">
        <v>4.6000000000000001E-4</v>
      </c>
      <c r="BN154" s="45">
        <v>4.6000000000000001E-4</v>
      </c>
      <c r="BO154" s="45">
        <v>3.9500000000000001E-4</v>
      </c>
      <c r="BP154" s="45">
        <v>3.9500000000000001E-4</v>
      </c>
      <c r="BQ154" s="45">
        <v>3.9500000000000001E-4</v>
      </c>
      <c r="BR154" s="45">
        <v>3.9500000000000001E-4</v>
      </c>
      <c r="BS154" s="45">
        <v>3.9500000000000001E-4</v>
      </c>
      <c r="BT154" s="45">
        <v>3.3599999999999998E-4</v>
      </c>
      <c r="BU154" s="45">
        <v>3.3599999999999998E-4</v>
      </c>
      <c r="BV154" s="45">
        <v>3.3599999999999998E-4</v>
      </c>
      <c r="BW154" s="45">
        <v>3.3599999999999998E-4</v>
      </c>
      <c r="BX154" s="45">
        <v>3.3599999999999998E-4</v>
      </c>
      <c r="BY154" s="45">
        <v>2.5399999999999999E-4</v>
      </c>
      <c r="BZ154" s="45">
        <v>2.5399999999999999E-4</v>
      </c>
      <c r="CA154" s="45">
        <v>2.5399999999999999E-4</v>
      </c>
      <c r="CB154" s="45">
        <v>2.5399999999999999E-4</v>
      </c>
      <c r="CC154" s="45">
        <v>2.5399999999999999E-4</v>
      </c>
      <c r="CD154" s="45">
        <v>2.5399999999999999E-4</v>
      </c>
      <c r="CE154" s="45">
        <v>2.5399999999999999E-4</v>
      </c>
      <c r="CF154" s="45">
        <v>2.5399999999999999E-4</v>
      </c>
      <c r="CG154" s="45">
        <v>2.5399999999999999E-4</v>
      </c>
      <c r="CH154" s="45">
        <v>2.5399999999999999E-4</v>
      </c>
      <c r="CI154" s="45">
        <v>2.5399999999999999E-4</v>
      </c>
      <c r="CJ154" s="45">
        <v>2.5399999999999999E-4</v>
      </c>
      <c r="CK154" s="45">
        <v>2.5399999999999999E-4</v>
      </c>
      <c r="CL154" s="45">
        <v>2.5399999999999999E-4</v>
      </c>
      <c r="CM154" s="45">
        <v>2.5399999999999999E-4</v>
      </c>
      <c r="CN154" s="45">
        <v>2.5399999999999999E-4</v>
      </c>
      <c r="CO154" s="45">
        <v>2.5399999999999999E-4</v>
      </c>
      <c r="CP154" s="45">
        <v>2.5399999999999999E-4</v>
      </c>
      <c r="CQ154" s="45">
        <v>2.5399999999999999E-4</v>
      </c>
      <c r="CR154" s="45">
        <v>2.5399999999999999E-4</v>
      </c>
      <c r="CS154" s="45">
        <v>2.5399999999999999E-4</v>
      </c>
      <c r="CT154" s="45">
        <v>2.5399999999999999E-4</v>
      </c>
      <c r="CU154" s="45">
        <v>2.5399999999999999E-4</v>
      </c>
      <c r="CV154" s="45">
        <v>2.5399999999999999E-4</v>
      </c>
      <c r="CW154" s="45">
        <v>2.5399999999999999E-4</v>
      </c>
      <c r="CX154" s="45">
        <v>2.5399999999999999E-4</v>
      </c>
    </row>
    <row r="155" spans="1:102" ht="14.25" customHeight="1" x14ac:dyDescent="0.3">
      <c r="A155" s="45" t="s">
        <v>428</v>
      </c>
      <c r="B155" s="45">
        <v>0</v>
      </c>
      <c r="C155" s="45">
        <v>0</v>
      </c>
      <c r="D155" s="45">
        <v>0</v>
      </c>
      <c r="E155" s="45">
        <v>0</v>
      </c>
      <c r="F155" s="45">
        <v>0</v>
      </c>
      <c r="G155" s="45">
        <v>0</v>
      </c>
      <c r="H155" s="45">
        <v>0</v>
      </c>
      <c r="I155" s="45">
        <v>0</v>
      </c>
      <c r="J155" s="45">
        <v>0</v>
      </c>
      <c r="K155" s="45">
        <v>0</v>
      </c>
      <c r="L155" s="45">
        <v>0</v>
      </c>
      <c r="M155" s="45">
        <v>0</v>
      </c>
      <c r="N155" s="45">
        <v>0</v>
      </c>
      <c r="O155" s="45">
        <v>0</v>
      </c>
      <c r="P155" s="45">
        <v>0</v>
      </c>
      <c r="Q155" s="45">
        <v>1.06E-4</v>
      </c>
      <c r="R155" s="45">
        <v>1.06E-4</v>
      </c>
      <c r="S155" s="45">
        <v>1.06E-4</v>
      </c>
      <c r="T155" s="45">
        <v>1.06E-4</v>
      </c>
      <c r="U155" s="45">
        <v>1.06E-4</v>
      </c>
      <c r="V155" s="45">
        <v>1.06E-4</v>
      </c>
      <c r="W155" s="45">
        <v>1.06E-4</v>
      </c>
      <c r="X155" s="45">
        <v>1.06E-4</v>
      </c>
      <c r="Y155" s="45">
        <v>1.06E-4</v>
      </c>
      <c r="Z155" s="45">
        <v>1.06E-4</v>
      </c>
      <c r="AA155" s="45">
        <v>1.06E-4</v>
      </c>
      <c r="AB155" s="45">
        <v>1.06E-4</v>
      </c>
      <c r="AC155" s="45">
        <v>1.06E-4</v>
      </c>
      <c r="AD155" s="45">
        <v>1.06E-4</v>
      </c>
      <c r="AE155" s="45">
        <v>1.06E-4</v>
      </c>
      <c r="AF155" s="45">
        <v>1.06E-4</v>
      </c>
      <c r="AG155" s="45">
        <v>1.06E-4</v>
      </c>
      <c r="AH155" s="45">
        <v>1.06E-4</v>
      </c>
      <c r="AI155" s="45">
        <v>1.06E-4</v>
      </c>
      <c r="AJ155" s="45">
        <v>1.06E-4</v>
      </c>
      <c r="AK155" s="45">
        <v>1.06E-4</v>
      </c>
      <c r="AL155" s="45">
        <v>1.06E-4</v>
      </c>
      <c r="AM155" s="45">
        <v>1.06E-4</v>
      </c>
      <c r="AN155" s="45">
        <v>1.06E-4</v>
      </c>
      <c r="AO155" s="45">
        <v>1.06E-4</v>
      </c>
      <c r="AP155" s="45">
        <v>5.2599999999999999E-4</v>
      </c>
      <c r="AQ155" s="45">
        <v>5.2599999999999999E-4</v>
      </c>
      <c r="AR155" s="45">
        <v>5.2599999999999999E-4</v>
      </c>
      <c r="AS155" s="45">
        <v>5.2599999999999999E-4</v>
      </c>
      <c r="AT155" s="45">
        <v>5.2599999999999999E-4</v>
      </c>
      <c r="AU155" s="45">
        <v>7.2199999999999999E-4</v>
      </c>
      <c r="AV155" s="45">
        <v>7.2199999999999999E-4</v>
      </c>
      <c r="AW155" s="45">
        <v>7.2199999999999999E-4</v>
      </c>
      <c r="AX155" s="45">
        <v>7.2199999999999999E-4</v>
      </c>
      <c r="AY155" s="45">
        <v>7.2199999999999999E-4</v>
      </c>
      <c r="AZ155" s="45">
        <v>9.0700000000000004E-4</v>
      </c>
      <c r="BA155" s="45">
        <v>9.0700000000000004E-4</v>
      </c>
      <c r="BB155" s="45">
        <v>9.0700000000000004E-4</v>
      </c>
      <c r="BC155" s="45">
        <v>9.0700000000000004E-4</v>
      </c>
      <c r="BD155" s="45">
        <v>9.0700000000000004E-4</v>
      </c>
      <c r="BE155" s="45">
        <v>1.0579999999999999E-3</v>
      </c>
      <c r="BF155" s="45">
        <v>1.0579999999999999E-3</v>
      </c>
      <c r="BG155" s="45">
        <v>1.0579999999999999E-3</v>
      </c>
      <c r="BH155" s="45">
        <v>1.0579999999999999E-3</v>
      </c>
      <c r="BI155" s="45">
        <v>1.0579999999999999E-3</v>
      </c>
      <c r="BJ155" s="45">
        <v>1.1640000000000001E-3</v>
      </c>
      <c r="BK155" s="45">
        <v>1.1640000000000001E-3</v>
      </c>
      <c r="BL155" s="45">
        <v>1.1640000000000001E-3</v>
      </c>
      <c r="BM155" s="45">
        <v>1.1640000000000001E-3</v>
      </c>
      <c r="BN155" s="45">
        <v>1.1640000000000001E-3</v>
      </c>
      <c r="BO155" s="45">
        <v>1.2229999999999999E-3</v>
      </c>
      <c r="BP155" s="45">
        <v>1.2229999999999999E-3</v>
      </c>
      <c r="BQ155" s="45">
        <v>1.2229999999999999E-3</v>
      </c>
      <c r="BR155" s="45">
        <v>1.2229999999999999E-3</v>
      </c>
      <c r="BS155" s="45">
        <v>1.2229999999999999E-3</v>
      </c>
      <c r="BT155" s="45">
        <v>1.225E-3</v>
      </c>
      <c r="BU155" s="45">
        <v>1.225E-3</v>
      </c>
      <c r="BV155" s="45">
        <v>1.225E-3</v>
      </c>
      <c r="BW155" s="45">
        <v>1.225E-3</v>
      </c>
      <c r="BX155" s="45">
        <v>1.225E-3</v>
      </c>
      <c r="BY155" s="45">
        <v>1.1999999999999999E-3</v>
      </c>
      <c r="BZ155" s="45">
        <v>1.1999999999999999E-3</v>
      </c>
      <c r="CA155" s="45">
        <v>1.1999999999999999E-3</v>
      </c>
      <c r="CB155" s="45">
        <v>1.1999999999999999E-3</v>
      </c>
      <c r="CC155" s="45">
        <v>1.1999999999999999E-3</v>
      </c>
      <c r="CD155" s="45">
        <v>1.1999999999999999E-3</v>
      </c>
      <c r="CE155" s="45">
        <v>1.1999999999999999E-3</v>
      </c>
      <c r="CF155" s="45">
        <v>1.1999999999999999E-3</v>
      </c>
      <c r="CG155" s="45">
        <v>1.1999999999999999E-3</v>
      </c>
      <c r="CH155" s="45">
        <v>1.1999999999999999E-3</v>
      </c>
      <c r="CI155" s="45">
        <v>1.1999999999999999E-3</v>
      </c>
      <c r="CJ155" s="45">
        <v>1.1999999999999999E-3</v>
      </c>
      <c r="CK155" s="45">
        <v>1.1999999999999999E-3</v>
      </c>
      <c r="CL155" s="45">
        <v>1.1999999999999999E-3</v>
      </c>
      <c r="CM155" s="45">
        <v>1.1999999999999999E-3</v>
      </c>
      <c r="CN155" s="45">
        <v>1.1999999999999999E-3</v>
      </c>
      <c r="CO155" s="45">
        <v>1.1999999999999999E-3</v>
      </c>
      <c r="CP155" s="45">
        <v>1.1999999999999999E-3</v>
      </c>
      <c r="CQ155" s="45">
        <v>1.1999999999999999E-3</v>
      </c>
      <c r="CR155" s="45">
        <v>1.1999999999999999E-3</v>
      </c>
      <c r="CS155" s="45">
        <v>1.1999999999999999E-3</v>
      </c>
      <c r="CT155" s="45">
        <v>1.1999999999999999E-3</v>
      </c>
      <c r="CU155" s="45">
        <v>1.1999999999999999E-3</v>
      </c>
      <c r="CV155" s="45">
        <v>1.1999999999999999E-3</v>
      </c>
      <c r="CW155" s="45">
        <v>1.1999999999999999E-3</v>
      </c>
      <c r="CX155" s="45">
        <v>1.1999999999999999E-3</v>
      </c>
    </row>
    <row r="156" spans="1:102" ht="14.25" customHeight="1" x14ac:dyDescent="0.3">
      <c r="A156" s="45" t="s">
        <v>430</v>
      </c>
      <c r="B156" s="45">
        <v>0</v>
      </c>
      <c r="C156" s="45">
        <v>0</v>
      </c>
      <c r="D156" s="45">
        <v>0</v>
      </c>
      <c r="E156" s="45">
        <v>0</v>
      </c>
      <c r="F156" s="45">
        <v>0</v>
      </c>
      <c r="G156" s="45">
        <v>0</v>
      </c>
      <c r="H156" s="45">
        <v>0</v>
      </c>
      <c r="I156" s="45">
        <v>0</v>
      </c>
      <c r="J156" s="45">
        <v>0</v>
      </c>
      <c r="K156" s="45">
        <v>0</v>
      </c>
      <c r="L156" s="45">
        <v>0</v>
      </c>
      <c r="M156" s="45">
        <v>0</v>
      </c>
      <c r="N156" s="45">
        <v>0</v>
      </c>
      <c r="O156" s="45">
        <v>0</v>
      </c>
      <c r="P156" s="45">
        <v>0</v>
      </c>
      <c r="Q156" s="45">
        <v>8.2000000000000001E-5</v>
      </c>
      <c r="R156" s="45">
        <v>8.2000000000000001E-5</v>
      </c>
      <c r="S156" s="45">
        <v>8.2000000000000001E-5</v>
      </c>
      <c r="T156" s="45">
        <v>8.2000000000000001E-5</v>
      </c>
      <c r="U156" s="45">
        <v>8.2000000000000001E-5</v>
      </c>
      <c r="V156" s="45">
        <v>8.2000000000000001E-5</v>
      </c>
      <c r="W156" s="45">
        <v>8.2000000000000001E-5</v>
      </c>
      <c r="X156" s="45">
        <v>8.2000000000000001E-5</v>
      </c>
      <c r="Y156" s="45">
        <v>8.2000000000000001E-5</v>
      </c>
      <c r="Z156" s="45">
        <v>8.2000000000000001E-5</v>
      </c>
      <c r="AA156" s="45">
        <v>8.2000000000000001E-5</v>
      </c>
      <c r="AB156" s="45">
        <v>8.2000000000000001E-5</v>
      </c>
      <c r="AC156" s="45">
        <v>8.2000000000000001E-5</v>
      </c>
      <c r="AD156" s="45">
        <v>8.2000000000000001E-5</v>
      </c>
      <c r="AE156" s="45">
        <v>8.2000000000000001E-5</v>
      </c>
      <c r="AF156" s="45">
        <v>8.2000000000000001E-5</v>
      </c>
      <c r="AG156" s="45">
        <v>8.2000000000000001E-5</v>
      </c>
      <c r="AH156" s="45">
        <v>8.2000000000000001E-5</v>
      </c>
      <c r="AI156" s="45">
        <v>8.2000000000000001E-5</v>
      </c>
      <c r="AJ156" s="45">
        <v>8.2000000000000001E-5</v>
      </c>
      <c r="AK156" s="45">
        <v>8.2000000000000001E-5</v>
      </c>
      <c r="AL156" s="45">
        <v>8.2000000000000001E-5</v>
      </c>
      <c r="AM156" s="45">
        <v>8.2000000000000001E-5</v>
      </c>
      <c r="AN156" s="45">
        <v>8.2000000000000001E-5</v>
      </c>
      <c r="AO156" s="45">
        <v>8.2000000000000001E-5</v>
      </c>
      <c r="AP156" s="45">
        <v>4.2000000000000002E-4</v>
      </c>
      <c r="AQ156" s="45">
        <v>4.2000000000000002E-4</v>
      </c>
      <c r="AR156" s="45">
        <v>4.2000000000000002E-4</v>
      </c>
      <c r="AS156" s="45">
        <v>4.2000000000000002E-4</v>
      </c>
      <c r="AT156" s="45">
        <v>4.2000000000000002E-4</v>
      </c>
      <c r="AU156" s="45">
        <v>5.5400000000000002E-4</v>
      </c>
      <c r="AV156" s="45">
        <v>5.5400000000000002E-4</v>
      </c>
      <c r="AW156" s="45">
        <v>5.5400000000000002E-4</v>
      </c>
      <c r="AX156" s="45">
        <v>5.5400000000000002E-4</v>
      </c>
      <c r="AY156" s="45">
        <v>5.5400000000000002E-4</v>
      </c>
      <c r="AZ156" s="45">
        <v>7.3899999999999997E-4</v>
      </c>
      <c r="BA156" s="45">
        <v>7.3899999999999997E-4</v>
      </c>
      <c r="BB156" s="45">
        <v>7.3899999999999997E-4</v>
      </c>
      <c r="BC156" s="45">
        <v>7.3899999999999997E-4</v>
      </c>
      <c r="BD156" s="45">
        <v>7.3899999999999997E-4</v>
      </c>
      <c r="BE156" s="45">
        <v>9.1E-4</v>
      </c>
      <c r="BF156" s="45">
        <v>9.1E-4</v>
      </c>
      <c r="BG156" s="45">
        <v>9.1E-4</v>
      </c>
      <c r="BH156" s="45">
        <v>9.1E-4</v>
      </c>
      <c r="BI156" s="45">
        <v>9.1E-4</v>
      </c>
      <c r="BJ156" s="45">
        <v>1.0679999999999999E-3</v>
      </c>
      <c r="BK156" s="45">
        <v>1.0679999999999999E-3</v>
      </c>
      <c r="BL156" s="45">
        <v>1.0679999999999999E-3</v>
      </c>
      <c r="BM156" s="45">
        <v>1.0679999999999999E-3</v>
      </c>
      <c r="BN156" s="45">
        <v>1.0679999999999999E-3</v>
      </c>
      <c r="BO156" s="45">
        <v>1.2290000000000001E-3</v>
      </c>
      <c r="BP156" s="45">
        <v>1.2290000000000001E-3</v>
      </c>
      <c r="BQ156" s="45">
        <v>1.2290000000000001E-3</v>
      </c>
      <c r="BR156" s="45">
        <v>1.2290000000000001E-3</v>
      </c>
      <c r="BS156" s="45">
        <v>1.2290000000000001E-3</v>
      </c>
      <c r="BT156" s="45">
        <v>1.4250000000000001E-3</v>
      </c>
      <c r="BU156" s="45">
        <v>1.4250000000000001E-3</v>
      </c>
      <c r="BV156" s="45">
        <v>1.4250000000000001E-3</v>
      </c>
      <c r="BW156" s="45">
        <v>1.4250000000000001E-3</v>
      </c>
      <c r="BX156" s="45">
        <v>1.4250000000000001E-3</v>
      </c>
      <c r="BY156" s="45">
        <v>1.598E-3</v>
      </c>
      <c r="BZ156" s="45">
        <v>1.598E-3</v>
      </c>
      <c r="CA156" s="45">
        <v>1.598E-3</v>
      </c>
      <c r="CB156" s="45">
        <v>1.598E-3</v>
      </c>
      <c r="CC156" s="45">
        <v>1.598E-3</v>
      </c>
      <c r="CD156" s="45">
        <v>1.598E-3</v>
      </c>
      <c r="CE156" s="45">
        <v>1.598E-3</v>
      </c>
      <c r="CF156" s="45">
        <v>1.598E-3</v>
      </c>
      <c r="CG156" s="45">
        <v>1.598E-3</v>
      </c>
      <c r="CH156" s="45">
        <v>1.598E-3</v>
      </c>
      <c r="CI156" s="45">
        <v>1.598E-3</v>
      </c>
      <c r="CJ156" s="45">
        <v>1.598E-3</v>
      </c>
      <c r="CK156" s="45">
        <v>1.598E-3</v>
      </c>
      <c r="CL156" s="45">
        <v>1.598E-3</v>
      </c>
      <c r="CM156" s="45">
        <v>1.598E-3</v>
      </c>
      <c r="CN156" s="45">
        <v>1.598E-3</v>
      </c>
      <c r="CO156" s="45">
        <v>1.598E-3</v>
      </c>
      <c r="CP156" s="45">
        <v>1.598E-3</v>
      </c>
      <c r="CQ156" s="45">
        <v>1.598E-3</v>
      </c>
      <c r="CR156" s="45">
        <v>1.598E-3</v>
      </c>
      <c r="CS156" s="45">
        <v>1.598E-3</v>
      </c>
      <c r="CT156" s="45">
        <v>1.598E-3</v>
      </c>
      <c r="CU156" s="45">
        <v>1.598E-3</v>
      </c>
      <c r="CV156" s="45">
        <v>1.598E-3</v>
      </c>
      <c r="CW156" s="45">
        <v>1.598E-3</v>
      </c>
      <c r="CX156" s="45">
        <v>1.598E-3</v>
      </c>
    </row>
    <row r="157" spans="1:102" ht="14.25" customHeight="1" x14ac:dyDescent="0.3">
      <c r="A157" s="45" t="s">
        <v>432</v>
      </c>
      <c r="B157" s="45">
        <v>0</v>
      </c>
      <c r="C157" s="45">
        <v>0</v>
      </c>
      <c r="D157" s="45">
        <v>0</v>
      </c>
      <c r="E157" s="45">
        <v>0</v>
      </c>
      <c r="F157" s="45">
        <v>0</v>
      </c>
      <c r="G157" s="45">
        <v>0</v>
      </c>
      <c r="H157" s="45">
        <v>0</v>
      </c>
      <c r="I157" s="45">
        <v>0</v>
      </c>
      <c r="J157" s="45">
        <v>0</v>
      </c>
      <c r="K157" s="45">
        <v>0</v>
      </c>
      <c r="L157" s="45">
        <v>0</v>
      </c>
      <c r="M157" s="45">
        <v>0</v>
      </c>
      <c r="N157" s="45">
        <v>0</v>
      </c>
      <c r="O157" s="45">
        <v>0</v>
      </c>
      <c r="P157" s="45">
        <v>0</v>
      </c>
      <c r="Q157" s="45">
        <v>4.6999999999999997E-5</v>
      </c>
      <c r="R157" s="45">
        <v>4.6999999999999997E-5</v>
      </c>
      <c r="S157" s="45">
        <v>4.6999999999999997E-5</v>
      </c>
      <c r="T157" s="45">
        <v>4.6999999999999997E-5</v>
      </c>
      <c r="U157" s="45">
        <v>4.6999999999999997E-5</v>
      </c>
      <c r="V157" s="45">
        <v>4.6999999999999997E-5</v>
      </c>
      <c r="W157" s="45">
        <v>4.6999999999999997E-5</v>
      </c>
      <c r="X157" s="45">
        <v>4.6999999999999997E-5</v>
      </c>
      <c r="Y157" s="45">
        <v>4.6999999999999997E-5</v>
      </c>
      <c r="Z157" s="45">
        <v>4.6999999999999997E-5</v>
      </c>
      <c r="AA157" s="45">
        <v>4.6999999999999997E-5</v>
      </c>
      <c r="AB157" s="45">
        <v>4.6999999999999997E-5</v>
      </c>
      <c r="AC157" s="45">
        <v>4.6999999999999997E-5</v>
      </c>
      <c r="AD157" s="45">
        <v>4.6999999999999997E-5</v>
      </c>
      <c r="AE157" s="45">
        <v>4.6999999999999997E-5</v>
      </c>
      <c r="AF157" s="45">
        <v>4.6999999999999997E-5</v>
      </c>
      <c r="AG157" s="45">
        <v>4.6999999999999997E-5</v>
      </c>
      <c r="AH157" s="45">
        <v>4.6999999999999997E-5</v>
      </c>
      <c r="AI157" s="45">
        <v>4.6999999999999997E-5</v>
      </c>
      <c r="AJ157" s="45">
        <v>4.6999999999999997E-5</v>
      </c>
      <c r="AK157" s="45">
        <v>4.6999999999999997E-5</v>
      </c>
      <c r="AL157" s="45">
        <v>4.6999999999999997E-5</v>
      </c>
      <c r="AM157" s="45">
        <v>4.6999999999999997E-5</v>
      </c>
      <c r="AN157" s="45">
        <v>4.6999999999999997E-5</v>
      </c>
      <c r="AO157" s="45">
        <v>4.6999999999999997E-5</v>
      </c>
      <c r="AP157" s="45">
        <v>1.3999999999999999E-4</v>
      </c>
      <c r="AQ157" s="45">
        <v>1.3999999999999999E-4</v>
      </c>
      <c r="AR157" s="45">
        <v>1.3999999999999999E-4</v>
      </c>
      <c r="AS157" s="45">
        <v>1.3999999999999999E-4</v>
      </c>
      <c r="AT157" s="45">
        <v>1.3999999999999999E-4</v>
      </c>
      <c r="AU157" s="45">
        <v>1.5300000000000001E-4</v>
      </c>
      <c r="AV157" s="45">
        <v>1.5300000000000001E-4</v>
      </c>
      <c r="AW157" s="45">
        <v>1.5300000000000001E-4</v>
      </c>
      <c r="AX157" s="45">
        <v>1.5300000000000001E-4</v>
      </c>
      <c r="AY157" s="45">
        <v>1.5300000000000001E-4</v>
      </c>
      <c r="AZ157" s="45">
        <v>1.5200000000000001E-4</v>
      </c>
      <c r="BA157" s="45">
        <v>1.5200000000000001E-4</v>
      </c>
      <c r="BB157" s="45">
        <v>1.5200000000000001E-4</v>
      </c>
      <c r="BC157" s="45">
        <v>1.5200000000000001E-4</v>
      </c>
      <c r="BD157" s="45">
        <v>1.5200000000000001E-4</v>
      </c>
      <c r="BE157" s="45">
        <v>1.6699999999999999E-4</v>
      </c>
      <c r="BF157" s="45">
        <v>1.6699999999999999E-4</v>
      </c>
      <c r="BG157" s="45">
        <v>1.6699999999999999E-4</v>
      </c>
      <c r="BH157" s="45">
        <v>1.6699999999999999E-4</v>
      </c>
      <c r="BI157" s="45">
        <v>1.6699999999999999E-4</v>
      </c>
      <c r="BJ157" s="45">
        <v>2.24E-4</v>
      </c>
      <c r="BK157" s="45">
        <v>2.24E-4</v>
      </c>
      <c r="BL157" s="45">
        <v>2.24E-4</v>
      </c>
      <c r="BM157" s="45">
        <v>2.24E-4</v>
      </c>
      <c r="BN157" s="45">
        <v>2.24E-4</v>
      </c>
      <c r="BO157" s="45">
        <v>2.72E-4</v>
      </c>
      <c r="BP157" s="45">
        <v>2.72E-4</v>
      </c>
      <c r="BQ157" s="45">
        <v>2.72E-4</v>
      </c>
      <c r="BR157" s="45">
        <v>2.72E-4</v>
      </c>
      <c r="BS157" s="45">
        <v>2.72E-4</v>
      </c>
      <c r="BT157" s="45">
        <v>3.3500000000000001E-4</v>
      </c>
      <c r="BU157" s="45">
        <v>3.3500000000000001E-4</v>
      </c>
      <c r="BV157" s="45">
        <v>3.3500000000000001E-4</v>
      </c>
      <c r="BW157" s="45">
        <v>3.3500000000000001E-4</v>
      </c>
      <c r="BX157" s="45">
        <v>3.3500000000000001E-4</v>
      </c>
      <c r="BY157" s="45">
        <v>3.8000000000000002E-4</v>
      </c>
      <c r="BZ157" s="45">
        <v>3.8000000000000002E-4</v>
      </c>
      <c r="CA157" s="45">
        <v>3.8000000000000002E-4</v>
      </c>
      <c r="CB157" s="45">
        <v>3.8000000000000002E-4</v>
      </c>
      <c r="CC157" s="45">
        <v>3.8000000000000002E-4</v>
      </c>
      <c r="CD157" s="45">
        <v>3.8000000000000002E-4</v>
      </c>
      <c r="CE157" s="45">
        <v>3.8000000000000002E-4</v>
      </c>
      <c r="CF157" s="45">
        <v>3.8000000000000002E-4</v>
      </c>
      <c r="CG157" s="45">
        <v>3.8000000000000002E-4</v>
      </c>
      <c r="CH157" s="45">
        <v>3.8000000000000002E-4</v>
      </c>
      <c r="CI157" s="45">
        <v>3.8000000000000002E-4</v>
      </c>
      <c r="CJ157" s="45">
        <v>3.8000000000000002E-4</v>
      </c>
      <c r="CK157" s="45">
        <v>3.8000000000000002E-4</v>
      </c>
      <c r="CL157" s="45">
        <v>3.8000000000000002E-4</v>
      </c>
      <c r="CM157" s="45">
        <v>3.8000000000000002E-4</v>
      </c>
      <c r="CN157" s="45">
        <v>3.8000000000000002E-4</v>
      </c>
      <c r="CO157" s="45">
        <v>3.8000000000000002E-4</v>
      </c>
      <c r="CP157" s="45">
        <v>3.8000000000000002E-4</v>
      </c>
      <c r="CQ157" s="45">
        <v>3.8000000000000002E-4</v>
      </c>
      <c r="CR157" s="45">
        <v>3.8000000000000002E-4</v>
      </c>
      <c r="CS157" s="45">
        <v>3.8000000000000002E-4</v>
      </c>
      <c r="CT157" s="45">
        <v>3.8000000000000002E-4</v>
      </c>
      <c r="CU157" s="45">
        <v>3.8000000000000002E-4</v>
      </c>
      <c r="CV157" s="45">
        <v>3.8000000000000002E-4</v>
      </c>
      <c r="CW157" s="45">
        <v>3.8000000000000002E-4</v>
      </c>
      <c r="CX157" s="45">
        <v>3.8000000000000002E-4</v>
      </c>
    </row>
    <row r="158" spans="1:102" ht="14.25" customHeight="1" x14ac:dyDescent="0.3">
      <c r="A158" s="45" t="s">
        <v>434</v>
      </c>
      <c r="B158" s="45">
        <v>0</v>
      </c>
      <c r="C158" s="45">
        <v>0</v>
      </c>
      <c r="D158" s="45">
        <v>0</v>
      </c>
      <c r="E158" s="45">
        <v>0</v>
      </c>
      <c r="F158" s="45">
        <v>0</v>
      </c>
      <c r="G158" s="45">
        <v>0</v>
      </c>
      <c r="H158" s="45">
        <v>0</v>
      </c>
      <c r="I158" s="45">
        <v>0</v>
      </c>
      <c r="J158" s="45">
        <v>0</v>
      </c>
      <c r="K158" s="45">
        <v>0</v>
      </c>
      <c r="L158" s="45">
        <v>0</v>
      </c>
      <c r="M158" s="45">
        <v>0</v>
      </c>
      <c r="N158" s="45">
        <v>0</v>
      </c>
      <c r="O158" s="45">
        <v>0</v>
      </c>
      <c r="P158" s="45">
        <v>0</v>
      </c>
      <c r="Q158" s="45">
        <v>1.17E-4</v>
      </c>
      <c r="R158" s="45">
        <v>1.17E-4</v>
      </c>
      <c r="S158" s="45">
        <v>1.17E-4</v>
      </c>
      <c r="T158" s="45">
        <v>1.17E-4</v>
      </c>
      <c r="U158" s="45">
        <v>1.17E-4</v>
      </c>
      <c r="V158" s="45">
        <v>1.17E-4</v>
      </c>
      <c r="W158" s="45">
        <v>1.17E-4</v>
      </c>
      <c r="X158" s="45">
        <v>1.17E-4</v>
      </c>
      <c r="Y158" s="45">
        <v>1.17E-4</v>
      </c>
      <c r="Z158" s="45">
        <v>1.17E-4</v>
      </c>
      <c r="AA158" s="45">
        <v>1.17E-4</v>
      </c>
      <c r="AB158" s="45">
        <v>1.17E-4</v>
      </c>
      <c r="AC158" s="45">
        <v>1.17E-4</v>
      </c>
      <c r="AD158" s="45">
        <v>1.17E-4</v>
      </c>
      <c r="AE158" s="45">
        <v>1.17E-4</v>
      </c>
      <c r="AF158" s="45">
        <v>1.17E-4</v>
      </c>
      <c r="AG158" s="45">
        <v>1.17E-4</v>
      </c>
      <c r="AH158" s="45">
        <v>1.17E-4</v>
      </c>
      <c r="AI158" s="45">
        <v>1.17E-4</v>
      </c>
      <c r="AJ158" s="45">
        <v>1.17E-4</v>
      </c>
      <c r="AK158" s="45">
        <v>1.17E-4</v>
      </c>
      <c r="AL158" s="45">
        <v>1.17E-4</v>
      </c>
      <c r="AM158" s="45">
        <v>1.17E-4</v>
      </c>
      <c r="AN158" s="45">
        <v>1.17E-4</v>
      </c>
      <c r="AO158" s="45">
        <v>1.17E-4</v>
      </c>
      <c r="AP158" s="45">
        <v>3.59E-4</v>
      </c>
      <c r="AQ158" s="45">
        <v>3.59E-4</v>
      </c>
      <c r="AR158" s="45">
        <v>3.59E-4</v>
      </c>
      <c r="AS158" s="45">
        <v>3.59E-4</v>
      </c>
      <c r="AT158" s="45">
        <v>3.59E-4</v>
      </c>
      <c r="AU158" s="45">
        <v>4.1399999999999998E-4</v>
      </c>
      <c r="AV158" s="45">
        <v>4.1399999999999998E-4</v>
      </c>
      <c r="AW158" s="45">
        <v>4.1399999999999998E-4</v>
      </c>
      <c r="AX158" s="45">
        <v>4.1399999999999998E-4</v>
      </c>
      <c r="AY158" s="45">
        <v>4.1399999999999998E-4</v>
      </c>
      <c r="AZ158" s="45">
        <v>4.2499999999999998E-4</v>
      </c>
      <c r="BA158" s="45">
        <v>4.2499999999999998E-4</v>
      </c>
      <c r="BB158" s="45">
        <v>4.2499999999999998E-4</v>
      </c>
      <c r="BC158" s="45">
        <v>4.2499999999999998E-4</v>
      </c>
      <c r="BD158" s="45">
        <v>4.2499999999999998E-4</v>
      </c>
      <c r="BE158" s="45">
        <v>4.0099999999999999E-4</v>
      </c>
      <c r="BF158" s="45">
        <v>4.0099999999999999E-4</v>
      </c>
      <c r="BG158" s="45">
        <v>4.0099999999999999E-4</v>
      </c>
      <c r="BH158" s="45">
        <v>4.0099999999999999E-4</v>
      </c>
      <c r="BI158" s="45">
        <v>4.0099999999999999E-4</v>
      </c>
      <c r="BJ158" s="45">
        <v>3.6099999999999999E-4</v>
      </c>
      <c r="BK158" s="45">
        <v>3.6099999999999999E-4</v>
      </c>
      <c r="BL158" s="45">
        <v>3.6099999999999999E-4</v>
      </c>
      <c r="BM158" s="45">
        <v>3.6099999999999999E-4</v>
      </c>
      <c r="BN158" s="45">
        <v>3.6099999999999999E-4</v>
      </c>
      <c r="BO158" s="45">
        <v>3.2200000000000002E-4</v>
      </c>
      <c r="BP158" s="45">
        <v>3.2200000000000002E-4</v>
      </c>
      <c r="BQ158" s="45">
        <v>3.2200000000000002E-4</v>
      </c>
      <c r="BR158" s="45">
        <v>3.2200000000000002E-4</v>
      </c>
      <c r="BS158" s="45">
        <v>3.2200000000000002E-4</v>
      </c>
      <c r="BT158" s="45">
        <v>2.7999999999999998E-4</v>
      </c>
      <c r="BU158" s="45">
        <v>2.7999999999999998E-4</v>
      </c>
      <c r="BV158" s="45">
        <v>2.7999999999999998E-4</v>
      </c>
      <c r="BW158" s="45">
        <v>2.7999999999999998E-4</v>
      </c>
      <c r="BX158" s="45">
        <v>2.7999999999999998E-4</v>
      </c>
      <c r="BY158" s="45">
        <v>2.2100000000000001E-4</v>
      </c>
      <c r="BZ158" s="45">
        <v>2.2100000000000001E-4</v>
      </c>
      <c r="CA158" s="45">
        <v>2.2100000000000001E-4</v>
      </c>
      <c r="CB158" s="45">
        <v>2.2100000000000001E-4</v>
      </c>
      <c r="CC158" s="45">
        <v>2.2100000000000001E-4</v>
      </c>
      <c r="CD158" s="45">
        <v>2.2100000000000001E-4</v>
      </c>
      <c r="CE158" s="45">
        <v>2.2100000000000001E-4</v>
      </c>
      <c r="CF158" s="45">
        <v>2.2100000000000001E-4</v>
      </c>
      <c r="CG158" s="45">
        <v>2.2100000000000001E-4</v>
      </c>
      <c r="CH158" s="45">
        <v>2.2100000000000001E-4</v>
      </c>
      <c r="CI158" s="45">
        <v>2.2100000000000001E-4</v>
      </c>
      <c r="CJ158" s="45">
        <v>2.2100000000000001E-4</v>
      </c>
      <c r="CK158" s="45">
        <v>2.2100000000000001E-4</v>
      </c>
      <c r="CL158" s="45">
        <v>2.2100000000000001E-4</v>
      </c>
      <c r="CM158" s="45">
        <v>2.2100000000000001E-4</v>
      </c>
      <c r="CN158" s="45">
        <v>2.2100000000000001E-4</v>
      </c>
      <c r="CO158" s="45">
        <v>2.2100000000000001E-4</v>
      </c>
      <c r="CP158" s="45">
        <v>2.2100000000000001E-4</v>
      </c>
      <c r="CQ158" s="45">
        <v>2.2100000000000001E-4</v>
      </c>
      <c r="CR158" s="45">
        <v>2.2100000000000001E-4</v>
      </c>
      <c r="CS158" s="45">
        <v>2.2100000000000001E-4</v>
      </c>
      <c r="CT158" s="45">
        <v>2.2100000000000001E-4</v>
      </c>
      <c r="CU158" s="45">
        <v>2.2100000000000001E-4</v>
      </c>
      <c r="CV158" s="45">
        <v>2.2100000000000001E-4</v>
      </c>
      <c r="CW158" s="45">
        <v>2.2100000000000001E-4</v>
      </c>
      <c r="CX158" s="45">
        <v>2.2100000000000001E-4</v>
      </c>
    </row>
    <row r="159" spans="1:102" ht="14.25" customHeight="1" x14ac:dyDescent="0.3">
      <c r="A159" s="45" t="s">
        <v>436</v>
      </c>
      <c r="B159" s="45">
        <v>0</v>
      </c>
      <c r="C159" s="45">
        <v>0</v>
      </c>
      <c r="D159" s="45">
        <v>0</v>
      </c>
      <c r="E159" s="45">
        <v>0</v>
      </c>
      <c r="F159" s="45">
        <v>0</v>
      </c>
      <c r="G159" s="45">
        <v>0</v>
      </c>
      <c r="H159" s="45">
        <v>0</v>
      </c>
      <c r="I159" s="45">
        <v>0</v>
      </c>
      <c r="J159" s="45">
        <v>0</v>
      </c>
      <c r="K159" s="45">
        <v>0</v>
      </c>
      <c r="L159" s="45">
        <v>0</v>
      </c>
      <c r="M159" s="45">
        <v>0</v>
      </c>
      <c r="N159" s="45">
        <v>0</v>
      </c>
      <c r="O159" s="45">
        <v>0</v>
      </c>
      <c r="P159" s="45">
        <v>0</v>
      </c>
      <c r="Q159" s="45">
        <v>1.17E-4</v>
      </c>
      <c r="R159" s="45">
        <v>1.17E-4</v>
      </c>
      <c r="S159" s="45">
        <v>1.17E-4</v>
      </c>
      <c r="T159" s="45">
        <v>1.17E-4</v>
      </c>
      <c r="U159" s="45">
        <v>1.17E-4</v>
      </c>
      <c r="V159" s="45">
        <v>1.17E-4</v>
      </c>
      <c r="W159" s="45">
        <v>1.17E-4</v>
      </c>
      <c r="X159" s="45">
        <v>1.17E-4</v>
      </c>
      <c r="Y159" s="45">
        <v>1.17E-4</v>
      </c>
      <c r="Z159" s="45">
        <v>1.17E-4</v>
      </c>
      <c r="AA159" s="45">
        <v>1.17E-4</v>
      </c>
      <c r="AB159" s="45">
        <v>1.17E-4</v>
      </c>
      <c r="AC159" s="45">
        <v>1.17E-4</v>
      </c>
      <c r="AD159" s="45">
        <v>1.17E-4</v>
      </c>
      <c r="AE159" s="45">
        <v>1.17E-4</v>
      </c>
      <c r="AF159" s="45">
        <v>1.17E-4</v>
      </c>
      <c r="AG159" s="45">
        <v>1.17E-4</v>
      </c>
      <c r="AH159" s="45">
        <v>1.17E-4</v>
      </c>
      <c r="AI159" s="45">
        <v>1.17E-4</v>
      </c>
      <c r="AJ159" s="45">
        <v>1.17E-4</v>
      </c>
      <c r="AK159" s="45">
        <v>1.17E-4</v>
      </c>
      <c r="AL159" s="45">
        <v>1.17E-4</v>
      </c>
      <c r="AM159" s="45">
        <v>1.17E-4</v>
      </c>
      <c r="AN159" s="45">
        <v>1.17E-4</v>
      </c>
      <c r="AO159" s="45">
        <v>1.17E-4</v>
      </c>
      <c r="AP159" s="45">
        <v>2.34E-4</v>
      </c>
      <c r="AQ159" s="45">
        <v>2.34E-4</v>
      </c>
      <c r="AR159" s="45">
        <v>2.34E-4</v>
      </c>
      <c r="AS159" s="45">
        <v>2.34E-4</v>
      </c>
      <c r="AT159" s="45">
        <v>2.34E-4</v>
      </c>
      <c r="AU159" s="45">
        <v>2.3699999999999999E-4</v>
      </c>
      <c r="AV159" s="45">
        <v>2.3699999999999999E-4</v>
      </c>
      <c r="AW159" s="45">
        <v>2.3699999999999999E-4</v>
      </c>
      <c r="AX159" s="45">
        <v>2.3699999999999999E-4</v>
      </c>
      <c r="AY159" s="45">
        <v>2.3699999999999999E-4</v>
      </c>
      <c r="AZ159" s="45">
        <v>2.2000000000000001E-4</v>
      </c>
      <c r="BA159" s="45">
        <v>2.2000000000000001E-4</v>
      </c>
      <c r="BB159" s="45">
        <v>2.2000000000000001E-4</v>
      </c>
      <c r="BC159" s="45">
        <v>2.2000000000000001E-4</v>
      </c>
      <c r="BD159" s="45">
        <v>2.2000000000000001E-4</v>
      </c>
      <c r="BE159" s="45">
        <v>1.8599999999999999E-4</v>
      </c>
      <c r="BF159" s="45">
        <v>1.8599999999999999E-4</v>
      </c>
      <c r="BG159" s="45">
        <v>1.8599999999999999E-4</v>
      </c>
      <c r="BH159" s="45">
        <v>1.8599999999999999E-4</v>
      </c>
      <c r="BI159" s="45">
        <v>1.8599999999999999E-4</v>
      </c>
      <c r="BJ159" s="45">
        <v>1.4999999999999999E-4</v>
      </c>
      <c r="BK159" s="45">
        <v>1.4999999999999999E-4</v>
      </c>
      <c r="BL159" s="45">
        <v>1.4999999999999999E-4</v>
      </c>
      <c r="BM159" s="45">
        <v>1.4999999999999999E-4</v>
      </c>
      <c r="BN159" s="45">
        <v>1.4999999999999999E-4</v>
      </c>
      <c r="BO159" s="45">
        <v>1.34E-4</v>
      </c>
      <c r="BP159" s="45">
        <v>1.34E-4</v>
      </c>
      <c r="BQ159" s="45">
        <v>1.34E-4</v>
      </c>
      <c r="BR159" s="45">
        <v>1.34E-4</v>
      </c>
      <c r="BS159" s="45">
        <v>1.34E-4</v>
      </c>
      <c r="BT159" s="45">
        <v>1.25E-4</v>
      </c>
      <c r="BU159" s="45">
        <v>1.25E-4</v>
      </c>
      <c r="BV159" s="45">
        <v>1.25E-4</v>
      </c>
      <c r="BW159" s="45">
        <v>1.25E-4</v>
      </c>
      <c r="BX159" s="45">
        <v>1.25E-4</v>
      </c>
      <c r="BY159" s="45">
        <v>1.0900000000000001E-4</v>
      </c>
      <c r="BZ159" s="45">
        <v>1.0900000000000001E-4</v>
      </c>
      <c r="CA159" s="45">
        <v>1.0900000000000001E-4</v>
      </c>
      <c r="CB159" s="45">
        <v>1.0900000000000001E-4</v>
      </c>
      <c r="CC159" s="45">
        <v>1.0900000000000001E-4</v>
      </c>
      <c r="CD159" s="45">
        <v>1.0900000000000001E-4</v>
      </c>
      <c r="CE159" s="45">
        <v>1.0900000000000001E-4</v>
      </c>
      <c r="CF159" s="45">
        <v>1.0900000000000001E-4</v>
      </c>
      <c r="CG159" s="45">
        <v>1.0900000000000001E-4</v>
      </c>
      <c r="CH159" s="45">
        <v>1.0900000000000001E-4</v>
      </c>
      <c r="CI159" s="45">
        <v>1.0900000000000001E-4</v>
      </c>
      <c r="CJ159" s="45">
        <v>1.0900000000000001E-4</v>
      </c>
      <c r="CK159" s="45">
        <v>1.0900000000000001E-4</v>
      </c>
      <c r="CL159" s="45">
        <v>1.0900000000000001E-4</v>
      </c>
      <c r="CM159" s="45">
        <v>1.0900000000000001E-4</v>
      </c>
      <c r="CN159" s="45">
        <v>1.0900000000000001E-4</v>
      </c>
      <c r="CO159" s="45">
        <v>1.0900000000000001E-4</v>
      </c>
      <c r="CP159" s="45">
        <v>1.0900000000000001E-4</v>
      </c>
      <c r="CQ159" s="45">
        <v>1.0900000000000001E-4</v>
      </c>
      <c r="CR159" s="45">
        <v>1.0900000000000001E-4</v>
      </c>
      <c r="CS159" s="45">
        <v>1.0900000000000001E-4</v>
      </c>
      <c r="CT159" s="45">
        <v>1.0900000000000001E-4</v>
      </c>
      <c r="CU159" s="45">
        <v>1.0900000000000001E-4</v>
      </c>
      <c r="CV159" s="45">
        <v>1.0900000000000001E-4</v>
      </c>
      <c r="CW159" s="45">
        <v>1.0900000000000001E-4</v>
      </c>
      <c r="CX159" s="45">
        <v>1.0900000000000001E-4</v>
      </c>
    </row>
    <row r="160" spans="1:102" ht="14.25" customHeight="1" x14ac:dyDescent="0.3">
      <c r="A160" s="45" t="s">
        <v>438</v>
      </c>
      <c r="B160" s="45">
        <v>0</v>
      </c>
      <c r="C160" s="45">
        <v>0</v>
      </c>
      <c r="D160" s="45">
        <v>0</v>
      </c>
      <c r="E160" s="45">
        <v>0</v>
      </c>
      <c r="F160" s="45">
        <v>0</v>
      </c>
      <c r="G160" s="45">
        <v>0</v>
      </c>
      <c r="H160" s="45">
        <v>0</v>
      </c>
      <c r="I160" s="45">
        <v>0</v>
      </c>
      <c r="J160" s="45">
        <v>0</v>
      </c>
      <c r="K160" s="45">
        <v>0</v>
      </c>
      <c r="L160" s="45">
        <v>0</v>
      </c>
      <c r="M160" s="45">
        <v>0</v>
      </c>
      <c r="N160" s="45">
        <v>0</v>
      </c>
      <c r="O160" s="45">
        <v>0</v>
      </c>
      <c r="P160" s="45">
        <v>0</v>
      </c>
      <c r="Q160" s="45">
        <v>1.6899999999999999E-4</v>
      </c>
      <c r="R160" s="45">
        <v>1.6899999999999999E-4</v>
      </c>
      <c r="S160" s="45">
        <v>1.6899999999999999E-4</v>
      </c>
      <c r="T160" s="45">
        <v>1.6899999999999999E-4</v>
      </c>
      <c r="U160" s="45">
        <v>1.6899999999999999E-4</v>
      </c>
      <c r="V160" s="45">
        <v>1.6899999999999999E-4</v>
      </c>
      <c r="W160" s="45">
        <v>1.6899999999999999E-4</v>
      </c>
      <c r="X160" s="45">
        <v>1.6899999999999999E-4</v>
      </c>
      <c r="Y160" s="45">
        <v>1.6899999999999999E-4</v>
      </c>
      <c r="Z160" s="45">
        <v>1.6899999999999999E-4</v>
      </c>
      <c r="AA160" s="45">
        <v>1.6899999999999999E-4</v>
      </c>
      <c r="AB160" s="45">
        <v>1.6899999999999999E-4</v>
      </c>
      <c r="AC160" s="45">
        <v>1.6899999999999999E-4</v>
      </c>
      <c r="AD160" s="45">
        <v>1.6899999999999999E-4</v>
      </c>
      <c r="AE160" s="45">
        <v>1.6899999999999999E-4</v>
      </c>
      <c r="AF160" s="45">
        <v>1.6899999999999999E-4</v>
      </c>
      <c r="AG160" s="45">
        <v>1.6899999999999999E-4</v>
      </c>
      <c r="AH160" s="45">
        <v>1.6899999999999999E-4</v>
      </c>
      <c r="AI160" s="45">
        <v>1.6899999999999999E-4</v>
      </c>
      <c r="AJ160" s="45">
        <v>1.6899999999999999E-4</v>
      </c>
      <c r="AK160" s="45">
        <v>1.6899999999999999E-4</v>
      </c>
      <c r="AL160" s="45">
        <v>1.6899999999999999E-4</v>
      </c>
      <c r="AM160" s="45">
        <v>1.6899999999999999E-4</v>
      </c>
      <c r="AN160" s="45">
        <v>1.6899999999999999E-4</v>
      </c>
      <c r="AO160" s="45">
        <v>1.6899999999999999E-4</v>
      </c>
      <c r="AP160" s="45">
        <v>7.4399999999999998E-4</v>
      </c>
      <c r="AQ160" s="45">
        <v>7.4399999999999998E-4</v>
      </c>
      <c r="AR160" s="45">
        <v>7.4399999999999998E-4</v>
      </c>
      <c r="AS160" s="45">
        <v>7.4399999999999998E-4</v>
      </c>
      <c r="AT160" s="45">
        <v>7.4399999999999998E-4</v>
      </c>
      <c r="AU160" s="45">
        <v>7.5199999999999996E-4</v>
      </c>
      <c r="AV160" s="45">
        <v>7.5199999999999996E-4</v>
      </c>
      <c r="AW160" s="45">
        <v>7.5199999999999996E-4</v>
      </c>
      <c r="AX160" s="45">
        <v>7.5199999999999996E-4</v>
      </c>
      <c r="AY160" s="45">
        <v>7.5199999999999996E-4</v>
      </c>
      <c r="AZ160" s="45">
        <v>6.9700000000000003E-4</v>
      </c>
      <c r="BA160" s="45">
        <v>6.9700000000000003E-4</v>
      </c>
      <c r="BB160" s="45">
        <v>6.9700000000000003E-4</v>
      </c>
      <c r="BC160" s="45">
        <v>6.9700000000000003E-4</v>
      </c>
      <c r="BD160" s="45">
        <v>6.9700000000000003E-4</v>
      </c>
      <c r="BE160" s="45">
        <v>4.46E-4</v>
      </c>
      <c r="BF160" s="45">
        <v>4.46E-4</v>
      </c>
      <c r="BG160" s="45">
        <v>4.46E-4</v>
      </c>
      <c r="BH160" s="45">
        <v>4.46E-4</v>
      </c>
      <c r="BI160" s="45">
        <v>4.46E-4</v>
      </c>
      <c r="BJ160" s="45">
        <v>1.098E-3</v>
      </c>
      <c r="BK160" s="45">
        <v>1.098E-3</v>
      </c>
      <c r="BL160" s="45">
        <v>1.098E-3</v>
      </c>
      <c r="BM160" s="45">
        <v>1.098E-3</v>
      </c>
      <c r="BN160" s="45">
        <v>1.098E-3</v>
      </c>
      <c r="BO160" s="45">
        <v>7.0600000000000003E-4</v>
      </c>
      <c r="BP160" s="45">
        <v>7.0600000000000003E-4</v>
      </c>
      <c r="BQ160" s="45">
        <v>7.0600000000000003E-4</v>
      </c>
      <c r="BR160" s="45">
        <v>7.0600000000000003E-4</v>
      </c>
      <c r="BS160" s="45">
        <v>7.0600000000000003E-4</v>
      </c>
      <c r="BT160" s="45">
        <v>3.8299999999999999E-4</v>
      </c>
      <c r="BU160" s="45">
        <v>3.8299999999999999E-4</v>
      </c>
      <c r="BV160" s="45">
        <v>3.8299999999999999E-4</v>
      </c>
      <c r="BW160" s="45">
        <v>3.8299999999999999E-4</v>
      </c>
      <c r="BX160" s="45">
        <v>3.8299999999999999E-4</v>
      </c>
      <c r="BY160" s="45">
        <v>3.6600000000000001E-4</v>
      </c>
      <c r="BZ160" s="45">
        <v>3.6600000000000001E-4</v>
      </c>
      <c r="CA160" s="45">
        <v>3.6600000000000001E-4</v>
      </c>
      <c r="CB160" s="45">
        <v>3.6600000000000001E-4</v>
      </c>
      <c r="CC160" s="45">
        <v>3.6600000000000001E-4</v>
      </c>
      <c r="CD160" s="45">
        <v>3.6600000000000001E-4</v>
      </c>
      <c r="CE160" s="45">
        <v>3.6600000000000001E-4</v>
      </c>
      <c r="CF160" s="45">
        <v>3.6600000000000001E-4</v>
      </c>
      <c r="CG160" s="45">
        <v>3.6600000000000001E-4</v>
      </c>
      <c r="CH160" s="45">
        <v>3.6600000000000001E-4</v>
      </c>
      <c r="CI160" s="45">
        <v>3.6600000000000001E-4</v>
      </c>
      <c r="CJ160" s="45">
        <v>3.6600000000000001E-4</v>
      </c>
      <c r="CK160" s="45">
        <v>3.6600000000000001E-4</v>
      </c>
      <c r="CL160" s="45">
        <v>3.6600000000000001E-4</v>
      </c>
      <c r="CM160" s="45">
        <v>3.6600000000000001E-4</v>
      </c>
      <c r="CN160" s="45">
        <v>3.6600000000000001E-4</v>
      </c>
      <c r="CO160" s="45">
        <v>3.6600000000000001E-4</v>
      </c>
      <c r="CP160" s="45">
        <v>3.6600000000000001E-4</v>
      </c>
      <c r="CQ160" s="45">
        <v>3.6600000000000001E-4</v>
      </c>
      <c r="CR160" s="45">
        <v>3.6600000000000001E-4</v>
      </c>
      <c r="CS160" s="45">
        <v>3.6600000000000001E-4</v>
      </c>
      <c r="CT160" s="45">
        <v>3.6600000000000001E-4</v>
      </c>
      <c r="CU160" s="45">
        <v>3.6600000000000001E-4</v>
      </c>
      <c r="CV160" s="45">
        <v>3.6600000000000001E-4</v>
      </c>
      <c r="CW160" s="45">
        <v>3.6600000000000001E-4</v>
      </c>
      <c r="CX160" s="45">
        <v>3.6600000000000001E-4</v>
      </c>
    </row>
    <row r="161" spans="1:102" ht="14.25" customHeight="1" x14ac:dyDescent="0.3">
      <c r="A161" s="45" t="s">
        <v>440</v>
      </c>
      <c r="B161" s="45">
        <v>0</v>
      </c>
      <c r="C161" s="45">
        <v>0</v>
      </c>
      <c r="D161" s="45">
        <v>0</v>
      </c>
      <c r="E161" s="45">
        <v>0</v>
      </c>
      <c r="F161" s="45">
        <v>0</v>
      </c>
      <c r="G161" s="45">
        <v>0</v>
      </c>
      <c r="H161" s="45">
        <v>0</v>
      </c>
      <c r="I161" s="45">
        <v>0</v>
      </c>
      <c r="J161" s="45">
        <v>0</v>
      </c>
      <c r="K161" s="45">
        <v>0</v>
      </c>
      <c r="L161" s="45">
        <v>0</v>
      </c>
      <c r="M161" s="45">
        <v>0</v>
      </c>
      <c r="N161" s="45">
        <v>0</v>
      </c>
      <c r="O161" s="45">
        <v>0</v>
      </c>
      <c r="P161" s="45">
        <v>0</v>
      </c>
      <c r="Q161" s="45">
        <v>8.8999999999999995E-5</v>
      </c>
      <c r="R161" s="45">
        <v>8.8999999999999995E-5</v>
      </c>
      <c r="S161" s="45">
        <v>8.8999999999999995E-5</v>
      </c>
      <c r="T161" s="45">
        <v>8.8999999999999995E-5</v>
      </c>
      <c r="U161" s="45">
        <v>8.8999999999999995E-5</v>
      </c>
      <c r="V161" s="45">
        <v>8.8999999999999995E-5</v>
      </c>
      <c r="W161" s="45">
        <v>8.8999999999999995E-5</v>
      </c>
      <c r="X161" s="45">
        <v>8.8999999999999995E-5</v>
      </c>
      <c r="Y161" s="45">
        <v>8.8999999999999995E-5</v>
      </c>
      <c r="Z161" s="45">
        <v>8.8999999999999995E-5</v>
      </c>
      <c r="AA161" s="45">
        <v>8.8999999999999995E-5</v>
      </c>
      <c r="AB161" s="45">
        <v>8.8999999999999995E-5</v>
      </c>
      <c r="AC161" s="45">
        <v>8.8999999999999995E-5</v>
      </c>
      <c r="AD161" s="45">
        <v>8.8999999999999995E-5</v>
      </c>
      <c r="AE161" s="45">
        <v>8.8999999999999995E-5</v>
      </c>
      <c r="AF161" s="45">
        <v>8.8999999999999995E-5</v>
      </c>
      <c r="AG161" s="45">
        <v>8.8999999999999995E-5</v>
      </c>
      <c r="AH161" s="45">
        <v>8.8999999999999995E-5</v>
      </c>
      <c r="AI161" s="45">
        <v>8.8999999999999995E-5</v>
      </c>
      <c r="AJ161" s="45">
        <v>8.8999999999999995E-5</v>
      </c>
      <c r="AK161" s="45">
        <v>8.8999999999999995E-5</v>
      </c>
      <c r="AL161" s="45">
        <v>8.8999999999999995E-5</v>
      </c>
      <c r="AM161" s="45">
        <v>8.8999999999999995E-5</v>
      </c>
      <c r="AN161" s="45">
        <v>8.8999999999999995E-5</v>
      </c>
      <c r="AO161" s="45">
        <v>8.8999999999999995E-5</v>
      </c>
      <c r="AP161" s="45">
        <v>5.0299999999999997E-4</v>
      </c>
      <c r="AQ161" s="45">
        <v>5.0299999999999997E-4</v>
      </c>
      <c r="AR161" s="45">
        <v>5.0299999999999997E-4</v>
      </c>
      <c r="AS161" s="45">
        <v>5.0299999999999997E-4</v>
      </c>
      <c r="AT161" s="45">
        <v>5.0299999999999997E-4</v>
      </c>
      <c r="AU161" s="45">
        <v>7.3700000000000002E-4</v>
      </c>
      <c r="AV161" s="45">
        <v>7.3700000000000002E-4</v>
      </c>
      <c r="AW161" s="45">
        <v>7.3700000000000002E-4</v>
      </c>
      <c r="AX161" s="45">
        <v>7.3700000000000002E-4</v>
      </c>
      <c r="AY161" s="45">
        <v>7.3700000000000002E-4</v>
      </c>
      <c r="AZ161" s="45">
        <v>9.4899999999999997E-4</v>
      </c>
      <c r="BA161" s="45">
        <v>9.4899999999999997E-4</v>
      </c>
      <c r="BB161" s="45">
        <v>9.4899999999999997E-4</v>
      </c>
      <c r="BC161" s="45">
        <v>9.4899999999999997E-4</v>
      </c>
      <c r="BD161" s="45">
        <v>9.4899999999999997E-4</v>
      </c>
      <c r="BE161" s="45">
        <v>1.1440000000000001E-3</v>
      </c>
      <c r="BF161" s="45">
        <v>1.1440000000000001E-3</v>
      </c>
      <c r="BG161" s="45">
        <v>1.1440000000000001E-3</v>
      </c>
      <c r="BH161" s="45">
        <v>1.1440000000000001E-3</v>
      </c>
      <c r="BI161" s="45">
        <v>1.1440000000000001E-3</v>
      </c>
      <c r="BJ161" s="45">
        <v>1.266E-3</v>
      </c>
      <c r="BK161" s="45">
        <v>1.266E-3</v>
      </c>
      <c r="BL161" s="45">
        <v>1.266E-3</v>
      </c>
      <c r="BM161" s="45">
        <v>1.266E-3</v>
      </c>
      <c r="BN161" s="45">
        <v>1.266E-3</v>
      </c>
      <c r="BO161" s="45">
        <v>1.2819999999999999E-3</v>
      </c>
      <c r="BP161" s="45">
        <v>1.2819999999999999E-3</v>
      </c>
      <c r="BQ161" s="45">
        <v>1.2819999999999999E-3</v>
      </c>
      <c r="BR161" s="45">
        <v>1.2819999999999999E-3</v>
      </c>
      <c r="BS161" s="45">
        <v>1.2819999999999999E-3</v>
      </c>
      <c r="BT161" s="45">
        <v>1.191E-3</v>
      </c>
      <c r="BU161" s="45">
        <v>1.191E-3</v>
      </c>
      <c r="BV161" s="45">
        <v>1.191E-3</v>
      </c>
      <c r="BW161" s="45">
        <v>1.191E-3</v>
      </c>
      <c r="BX161" s="45">
        <v>1.191E-3</v>
      </c>
      <c r="BY161" s="45">
        <v>1.016E-3</v>
      </c>
      <c r="BZ161" s="45">
        <v>1.016E-3</v>
      </c>
      <c r="CA161" s="45">
        <v>1.016E-3</v>
      </c>
      <c r="CB161" s="45">
        <v>1.016E-3</v>
      </c>
      <c r="CC161" s="45">
        <v>1.016E-3</v>
      </c>
      <c r="CD161" s="45">
        <v>1.016E-3</v>
      </c>
      <c r="CE161" s="45">
        <v>1.016E-3</v>
      </c>
      <c r="CF161" s="45">
        <v>1.016E-3</v>
      </c>
      <c r="CG161" s="45">
        <v>1.016E-3</v>
      </c>
      <c r="CH161" s="45">
        <v>1.016E-3</v>
      </c>
      <c r="CI161" s="45">
        <v>1.016E-3</v>
      </c>
      <c r="CJ161" s="45">
        <v>1.016E-3</v>
      </c>
      <c r="CK161" s="45">
        <v>1.016E-3</v>
      </c>
      <c r="CL161" s="45">
        <v>1.016E-3</v>
      </c>
      <c r="CM161" s="45">
        <v>1.016E-3</v>
      </c>
      <c r="CN161" s="45">
        <v>1.016E-3</v>
      </c>
      <c r="CO161" s="45">
        <v>1.016E-3</v>
      </c>
      <c r="CP161" s="45">
        <v>1.016E-3</v>
      </c>
      <c r="CQ161" s="45">
        <v>1.016E-3</v>
      </c>
      <c r="CR161" s="45">
        <v>1.016E-3</v>
      </c>
      <c r="CS161" s="45">
        <v>1.016E-3</v>
      </c>
      <c r="CT161" s="45">
        <v>1.016E-3</v>
      </c>
      <c r="CU161" s="45">
        <v>1.016E-3</v>
      </c>
      <c r="CV161" s="45">
        <v>1.016E-3</v>
      </c>
      <c r="CW161" s="45">
        <v>1.016E-3</v>
      </c>
      <c r="CX161" s="45">
        <v>1.016E-3</v>
      </c>
    </row>
    <row r="162" spans="1:102" ht="14.25" customHeight="1" x14ac:dyDescent="0.3">
      <c r="A162" s="45" t="s">
        <v>442</v>
      </c>
      <c r="B162" s="45">
        <v>0</v>
      </c>
      <c r="C162" s="45">
        <v>0</v>
      </c>
      <c r="D162" s="45">
        <v>0</v>
      </c>
      <c r="E162" s="45">
        <v>0</v>
      </c>
      <c r="F162" s="45">
        <v>0</v>
      </c>
      <c r="G162" s="45">
        <v>0</v>
      </c>
      <c r="H162" s="45">
        <v>0</v>
      </c>
      <c r="I162" s="45">
        <v>0</v>
      </c>
      <c r="J162" s="45">
        <v>0</v>
      </c>
      <c r="K162" s="45">
        <v>0</v>
      </c>
      <c r="L162" s="45">
        <v>0</v>
      </c>
      <c r="M162" s="45">
        <v>0</v>
      </c>
      <c r="N162" s="45">
        <v>0</v>
      </c>
      <c r="O162" s="45">
        <v>0</v>
      </c>
      <c r="P162" s="45">
        <v>0</v>
      </c>
      <c r="Q162" s="45">
        <v>2.1900000000000001E-4</v>
      </c>
      <c r="R162" s="45">
        <v>2.1900000000000001E-4</v>
      </c>
      <c r="S162" s="45">
        <v>2.1900000000000001E-4</v>
      </c>
      <c r="T162" s="45">
        <v>2.1900000000000001E-4</v>
      </c>
      <c r="U162" s="45">
        <v>2.1900000000000001E-4</v>
      </c>
      <c r="V162" s="45">
        <v>2.1900000000000001E-4</v>
      </c>
      <c r="W162" s="45">
        <v>2.1900000000000001E-4</v>
      </c>
      <c r="X162" s="45">
        <v>2.1900000000000001E-4</v>
      </c>
      <c r="Y162" s="45">
        <v>2.1900000000000001E-4</v>
      </c>
      <c r="Z162" s="45">
        <v>2.1900000000000001E-4</v>
      </c>
      <c r="AA162" s="45">
        <v>2.1900000000000001E-4</v>
      </c>
      <c r="AB162" s="45">
        <v>2.1900000000000001E-4</v>
      </c>
      <c r="AC162" s="45">
        <v>2.1900000000000001E-4</v>
      </c>
      <c r="AD162" s="45">
        <v>2.1900000000000001E-4</v>
      </c>
      <c r="AE162" s="45">
        <v>2.1900000000000001E-4</v>
      </c>
      <c r="AF162" s="45">
        <v>2.1900000000000001E-4</v>
      </c>
      <c r="AG162" s="45">
        <v>2.1900000000000001E-4</v>
      </c>
      <c r="AH162" s="45">
        <v>2.1900000000000001E-4</v>
      </c>
      <c r="AI162" s="45">
        <v>2.1900000000000001E-4</v>
      </c>
      <c r="AJ162" s="45">
        <v>2.1900000000000001E-4</v>
      </c>
      <c r="AK162" s="45">
        <v>2.1900000000000001E-4</v>
      </c>
      <c r="AL162" s="45">
        <v>2.1900000000000001E-4</v>
      </c>
      <c r="AM162" s="45">
        <v>2.1900000000000001E-4</v>
      </c>
      <c r="AN162" s="45">
        <v>2.1900000000000001E-4</v>
      </c>
      <c r="AO162" s="45">
        <v>2.1900000000000001E-4</v>
      </c>
      <c r="AP162" s="45">
        <v>6.3400000000000001E-4</v>
      </c>
      <c r="AQ162" s="45">
        <v>6.3400000000000001E-4</v>
      </c>
      <c r="AR162" s="45">
        <v>6.3400000000000001E-4</v>
      </c>
      <c r="AS162" s="45">
        <v>6.3400000000000001E-4</v>
      </c>
      <c r="AT162" s="45">
        <v>6.3400000000000001E-4</v>
      </c>
      <c r="AU162" s="45">
        <v>6.8300000000000001E-4</v>
      </c>
      <c r="AV162" s="45">
        <v>6.8300000000000001E-4</v>
      </c>
      <c r="AW162" s="45">
        <v>6.8300000000000001E-4</v>
      </c>
      <c r="AX162" s="45">
        <v>6.8300000000000001E-4</v>
      </c>
      <c r="AY162" s="45">
        <v>6.8300000000000001E-4</v>
      </c>
      <c r="AZ162" s="45">
        <v>7.0699999999999995E-4</v>
      </c>
      <c r="BA162" s="45">
        <v>7.0699999999999995E-4</v>
      </c>
      <c r="BB162" s="45">
        <v>7.0699999999999995E-4</v>
      </c>
      <c r="BC162" s="45">
        <v>7.0699999999999995E-4</v>
      </c>
      <c r="BD162" s="45">
        <v>7.0699999999999995E-4</v>
      </c>
      <c r="BE162" s="45">
        <v>7.2999999999999996E-4</v>
      </c>
      <c r="BF162" s="45">
        <v>7.2999999999999996E-4</v>
      </c>
      <c r="BG162" s="45">
        <v>7.2999999999999996E-4</v>
      </c>
      <c r="BH162" s="45">
        <v>7.2999999999999996E-4</v>
      </c>
      <c r="BI162" s="45">
        <v>7.2999999999999996E-4</v>
      </c>
      <c r="BJ162" s="45">
        <v>7.7399999999999995E-4</v>
      </c>
      <c r="BK162" s="45">
        <v>7.7399999999999995E-4</v>
      </c>
      <c r="BL162" s="45">
        <v>7.7399999999999995E-4</v>
      </c>
      <c r="BM162" s="45">
        <v>7.7399999999999995E-4</v>
      </c>
      <c r="BN162" s="45">
        <v>7.7399999999999995E-4</v>
      </c>
      <c r="BO162" s="45">
        <v>8.2700000000000004E-4</v>
      </c>
      <c r="BP162" s="45">
        <v>8.2700000000000004E-4</v>
      </c>
      <c r="BQ162" s="45">
        <v>8.2700000000000004E-4</v>
      </c>
      <c r="BR162" s="45">
        <v>8.2700000000000004E-4</v>
      </c>
      <c r="BS162" s="45">
        <v>8.2700000000000004E-4</v>
      </c>
      <c r="BT162" s="45">
        <v>8.8599999999999996E-4</v>
      </c>
      <c r="BU162" s="45">
        <v>8.8599999999999996E-4</v>
      </c>
      <c r="BV162" s="45">
        <v>8.8599999999999996E-4</v>
      </c>
      <c r="BW162" s="45">
        <v>8.8599999999999996E-4</v>
      </c>
      <c r="BX162" s="45">
        <v>8.8599999999999996E-4</v>
      </c>
      <c r="BY162" s="45">
        <v>9.5200000000000005E-4</v>
      </c>
      <c r="BZ162" s="45">
        <v>9.5200000000000005E-4</v>
      </c>
      <c r="CA162" s="45">
        <v>9.5200000000000005E-4</v>
      </c>
      <c r="CB162" s="45">
        <v>9.5200000000000005E-4</v>
      </c>
      <c r="CC162" s="45">
        <v>9.5200000000000005E-4</v>
      </c>
      <c r="CD162" s="45">
        <v>9.5200000000000005E-4</v>
      </c>
      <c r="CE162" s="45">
        <v>9.5200000000000005E-4</v>
      </c>
      <c r="CF162" s="45">
        <v>9.5200000000000005E-4</v>
      </c>
      <c r="CG162" s="45">
        <v>9.5200000000000005E-4</v>
      </c>
      <c r="CH162" s="45">
        <v>9.5200000000000005E-4</v>
      </c>
      <c r="CI162" s="45">
        <v>9.5200000000000005E-4</v>
      </c>
      <c r="CJ162" s="45">
        <v>9.5200000000000005E-4</v>
      </c>
      <c r="CK162" s="45">
        <v>9.5200000000000005E-4</v>
      </c>
      <c r="CL162" s="45">
        <v>9.5200000000000005E-4</v>
      </c>
      <c r="CM162" s="45">
        <v>9.5200000000000005E-4</v>
      </c>
      <c r="CN162" s="45">
        <v>9.5200000000000005E-4</v>
      </c>
      <c r="CO162" s="45">
        <v>9.5200000000000005E-4</v>
      </c>
      <c r="CP162" s="45">
        <v>9.5200000000000005E-4</v>
      </c>
      <c r="CQ162" s="45">
        <v>9.5200000000000005E-4</v>
      </c>
      <c r="CR162" s="45">
        <v>9.5200000000000005E-4</v>
      </c>
      <c r="CS162" s="45">
        <v>9.5200000000000005E-4</v>
      </c>
      <c r="CT162" s="45">
        <v>9.5200000000000005E-4</v>
      </c>
      <c r="CU162" s="45">
        <v>9.5200000000000005E-4</v>
      </c>
      <c r="CV162" s="45">
        <v>9.5200000000000005E-4</v>
      </c>
      <c r="CW162" s="45">
        <v>9.5200000000000005E-4</v>
      </c>
      <c r="CX162" s="45">
        <v>9.5200000000000005E-4</v>
      </c>
    </row>
    <row r="163" spans="1:102" ht="14.25" customHeight="1" x14ac:dyDescent="0.3">
      <c r="A163" s="45" t="s">
        <v>444</v>
      </c>
      <c r="B163" s="45">
        <v>9.9999999999999995E-7</v>
      </c>
      <c r="C163" s="45">
        <v>9.9999999999999995E-7</v>
      </c>
      <c r="D163" s="45">
        <v>9.9999999999999995E-7</v>
      </c>
      <c r="E163" s="45">
        <v>9.9999999999999995E-7</v>
      </c>
      <c r="F163" s="45">
        <v>9.9999999999999995E-7</v>
      </c>
      <c r="G163" s="45">
        <v>9.9999999999999995E-7</v>
      </c>
      <c r="H163" s="45">
        <v>9.9999999999999995E-7</v>
      </c>
      <c r="I163" s="45">
        <v>9.9999999999999995E-7</v>
      </c>
      <c r="J163" s="45">
        <v>9.9999999999999995E-7</v>
      </c>
      <c r="K163" s="45">
        <v>9.9999999999999995E-7</v>
      </c>
      <c r="L163" s="45">
        <v>9.9999999999999995E-7</v>
      </c>
      <c r="M163" s="45">
        <v>9.9999999999999995E-7</v>
      </c>
      <c r="N163" s="45">
        <v>9.9999999999999995E-7</v>
      </c>
      <c r="O163" s="45">
        <v>9.9999999999999995E-7</v>
      </c>
      <c r="P163" s="45">
        <v>9.9999999999999995E-7</v>
      </c>
      <c r="Q163" s="45">
        <v>6.0999999999999999E-5</v>
      </c>
      <c r="R163" s="45">
        <v>6.0999999999999999E-5</v>
      </c>
      <c r="S163" s="45">
        <v>6.0999999999999999E-5</v>
      </c>
      <c r="T163" s="45">
        <v>6.0999999999999999E-5</v>
      </c>
      <c r="U163" s="45">
        <v>6.0999999999999999E-5</v>
      </c>
      <c r="V163" s="45">
        <v>6.0999999999999999E-5</v>
      </c>
      <c r="W163" s="45">
        <v>6.0999999999999999E-5</v>
      </c>
      <c r="X163" s="45">
        <v>6.0999999999999999E-5</v>
      </c>
      <c r="Y163" s="45">
        <v>6.0999999999999999E-5</v>
      </c>
      <c r="Z163" s="45">
        <v>6.0999999999999999E-5</v>
      </c>
      <c r="AA163" s="45">
        <v>6.0999999999999999E-5</v>
      </c>
      <c r="AB163" s="45">
        <v>6.0999999999999999E-5</v>
      </c>
      <c r="AC163" s="45">
        <v>6.0999999999999999E-5</v>
      </c>
      <c r="AD163" s="45">
        <v>6.0999999999999999E-5</v>
      </c>
      <c r="AE163" s="45">
        <v>6.0999999999999999E-5</v>
      </c>
      <c r="AF163" s="45">
        <v>6.0999999999999999E-5</v>
      </c>
      <c r="AG163" s="45">
        <v>6.0999999999999999E-5</v>
      </c>
      <c r="AH163" s="45">
        <v>6.0999999999999999E-5</v>
      </c>
      <c r="AI163" s="45">
        <v>6.0999999999999999E-5</v>
      </c>
      <c r="AJ163" s="45">
        <v>6.0999999999999999E-5</v>
      </c>
      <c r="AK163" s="45">
        <v>6.0999999999999999E-5</v>
      </c>
      <c r="AL163" s="45">
        <v>6.0999999999999999E-5</v>
      </c>
      <c r="AM163" s="45">
        <v>6.0999999999999999E-5</v>
      </c>
      <c r="AN163" s="45">
        <v>6.0999999999999999E-5</v>
      </c>
      <c r="AO163" s="45">
        <v>6.0999999999999999E-5</v>
      </c>
      <c r="AP163" s="45">
        <v>1.5799999999999999E-4</v>
      </c>
      <c r="AQ163" s="45">
        <v>1.5799999999999999E-4</v>
      </c>
      <c r="AR163" s="45">
        <v>1.5799999999999999E-4</v>
      </c>
      <c r="AS163" s="45">
        <v>1.5799999999999999E-4</v>
      </c>
      <c r="AT163" s="45">
        <v>1.5799999999999999E-4</v>
      </c>
      <c r="AU163" s="45">
        <v>1.8699999999999999E-4</v>
      </c>
      <c r="AV163" s="45">
        <v>1.8699999999999999E-4</v>
      </c>
      <c r="AW163" s="45">
        <v>1.8699999999999999E-4</v>
      </c>
      <c r="AX163" s="45">
        <v>1.8699999999999999E-4</v>
      </c>
      <c r="AY163" s="45">
        <v>1.8699999999999999E-4</v>
      </c>
      <c r="AZ163" s="45">
        <v>1.94E-4</v>
      </c>
      <c r="BA163" s="45">
        <v>1.94E-4</v>
      </c>
      <c r="BB163" s="45">
        <v>1.94E-4</v>
      </c>
      <c r="BC163" s="45">
        <v>1.94E-4</v>
      </c>
      <c r="BD163" s="45">
        <v>1.94E-4</v>
      </c>
      <c r="BE163" s="45">
        <v>1.8599999999999999E-4</v>
      </c>
      <c r="BF163" s="45">
        <v>1.8599999999999999E-4</v>
      </c>
      <c r="BG163" s="45">
        <v>1.8599999999999999E-4</v>
      </c>
      <c r="BH163" s="45">
        <v>1.8599999999999999E-4</v>
      </c>
      <c r="BI163" s="45">
        <v>1.8599999999999999E-4</v>
      </c>
      <c r="BJ163" s="45">
        <v>1.7100000000000001E-4</v>
      </c>
      <c r="BK163" s="45">
        <v>1.7100000000000001E-4</v>
      </c>
      <c r="BL163" s="45">
        <v>1.7100000000000001E-4</v>
      </c>
      <c r="BM163" s="45">
        <v>1.7100000000000001E-4</v>
      </c>
      <c r="BN163" s="45">
        <v>1.7100000000000001E-4</v>
      </c>
      <c r="BO163" s="45">
        <v>1.5799999999999999E-4</v>
      </c>
      <c r="BP163" s="45">
        <v>1.5799999999999999E-4</v>
      </c>
      <c r="BQ163" s="45">
        <v>1.5799999999999999E-4</v>
      </c>
      <c r="BR163" s="45">
        <v>1.5799999999999999E-4</v>
      </c>
      <c r="BS163" s="45">
        <v>1.5799999999999999E-4</v>
      </c>
      <c r="BT163" s="45">
        <v>1.45E-4</v>
      </c>
      <c r="BU163" s="45">
        <v>1.45E-4</v>
      </c>
      <c r="BV163" s="45">
        <v>1.45E-4</v>
      </c>
      <c r="BW163" s="45">
        <v>1.45E-4</v>
      </c>
      <c r="BX163" s="45">
        <v>1.45E-4</v>
      </c>
      <c r="BY163" s="45">
        <v>1.17E-4</v>
      </c>
      <c r="BZ163" s="45">
        <v>1.17E-4</v>
      </c>
      <c r="CA163" s="45">
        <v>1.17E-4</v>
      </c>
      <c r="CB163" s="45">
        <v>1.17E-4</v>
      </c>
      <c r="CC163" s="45">
        <v>1.17E-4</v>
      </c>
      <c r="CD163" s="45">
        <v>1.17E-4</v>
      </c>
      <c r="CE163" s="45">
        <v>1.17E-4</v>
      </c>
      <c r="CF163" s="45">
        <v>1.17E-4</v>
      </c>
      <c r="CG163" s="45">
        <v>1.17E-4</v>
      </c>
      <c r="CH163" s="45">
        <v>1.17E-4</v>
      </c>
      <c r="CI163" s="45">
        <v>1.17E-4</v>
      </c>
      <c r="CJ163" s="45">
        <v>1.17E-4</v>
      </c>
      <c r="CK163" s="45">
        <v>1.17E-4</v>
      </c>
      <c r="CL163" s="45">
        <v>1.17E-4</v>
      </c>
      <c r="CM163" s="45">
        <v>1.17E-4</v>
      </c>
      <c r="CN163" s="45">
        <v>1.17E-4</v>
      </c>
      <c r="CO163" s="45">
        <v>1.17E-4</v>
      </c>
      <c r="CP163" s="45">
        <v>1.17E-4</v>
      </c>
      <c r="CQ163" s="45">
        <v>1.17E-4</v>
      </c>
      <c r="CR163" s="45">
        <v>1.17E-4</v>
      </c>
      <c r="CS163" s="45">
        <v>1.17E-4</v>
      </c>
      <c r="CT163" s="45">
        <v>1.17E-4</v>
      </c>
      <c r="CU163" s="45">
        <v>1.17E-4</v>
      </c>
      <c r="CV163" s="45">
        <v>1.17E-4</v>
      </c>
      <c r="CW163" s="45">
        <v>1.17E-4</v>
      </c>
      <c r="CX163" s="45">
        <v>1.17E-4</v>
      </c>
    </row>
    <row r="164" spans="1:102" ht="14.25" customHeight="1" x14ac:dyDescent="0.3">
      <c r="A164" s="45" t="s">
        <v>446</v>
      </c>
      <c r="B164" s="45">
        <v>0</v>
      </c>
      <c r="C164" s="45">
        <v>0</v>
      </c>
      <c r="D164" s="45">
        <v>0</v>
      </c>
      <c r="E164" s="45">
        <v>0</v>
      </c>
      <c r="F164" s="45">
        <v>0</v>
      </c>
      <c r="G164" s="45">
        <v>0</v>
      </c>
      <c r="H164" s="45">
        <v>0</v>
      </c>
      <c r="I164" s="45">
        <v>0</v>
      </c>
      <c r="J164" s="45">
        <v>0</v>
      </c>
      <c r="K164" s="45">
        <v>0</v>
      </c>
      <c r="L164" s="45">
        <v>0</v>
      </c>
      <c r="M164" s="45">
        <v>0</v>
      </c>
      <c r="N164" s="45">
        <v>0</v>
      </c>
      <c r="O164" s="45">
        <v>0</v>
      </c>
      <c r="P164" s="45">
        <v>0</v>
      </c>
      <c r="Q164" s="45">
        <v>2.0999999999999999E-5</v>
      </c>
      <c r="R164" s="45">
        <v>2.0999999999999999E-5</v>
      </c>
      <c r="S164" s="45">
        <v>2.0999999999999999E-5</v>
      </c>
      <c r="T164" s="45">
        <v>2.0999999999999999E-5</v>
      </c>
      <c r="U164" s="45">
        <v>2.0999999999999999E-5</v>
      </c>
      <c r="V164" s="45">
        <v>2.0999999999999999E-5</v>
      </c>
      <c r="W164" s="45">
        <v>2.0999999999999999E-5</v>
      </c>
      <c r="X164" s="45">
        <v>2.0999999999999999E-5</v>
      </c>
      <c r="Y164" s="45">
        <v>2.0999999999999999E-5</v>
      </c>
      <c r="Z164" s="45">
        <v>2.0999999999999999E-5</v>
      </c>
      <c r="AA164" s="45">
        <v>2.0999999999999999E-5</v>
      </c>
      <c r="AB164" s="45">
        <v>2.0999999999999999E-5</v>
      </c>
      <c r="AC164" s="45">
        <v>2.0999999999999999E-5</v>
      </c>
      <c r="AD164" s="45">
        <v>2.0999999999999999E-5</v>
      </c>
      <c r="AE164" s="45">
        <v>2.0999999999999999E-5</v>
      </c>
      <c r="AF164" s="45">
        <v>2.0999999999999999E-5</v>
      </c>
      <c r="AG164" s="45">
        <v>2.0999999999999999E-5</v>
      </c>
      <c r="AH164" s="45">
        <v>2.0999999999999999E-5</v>
      </c>
      <c r="AI164" s="45">
        <v>2.0999999999999999E-5</v>
      </c>
      <c r="AJ164" s="45">
        <v>2.0999999999999999E-5</v>
      </c>
      <c r="AK164" s="45">
        <v>2.0999999999999999E-5</v>
      </c>
      <c r="AL164" s="45">
        <v>2.0999999999999999E-5</v>
      </c>
      <c r="AM164" s="45">
        <v>2.0999999999999999E-5</v>
      </c>
      <c r="AN164" s="45">
        <v>2.0999999999999999E-5</v>
      </c>
      <c r="AO164" s="45">
        <v>2.0999999999999999E-5</v>
      </c>
      <c r="AP164" s="45">
        <v>2.2499999999999999E-4</v>
      </c>
      <c r="AQ164" s="45">
        <v>2.2499999999999999E-4</v>
      </c>
      <c r="AR164" s="45">
        <v>2.2499999999999999E-4</v>
      </c>
      <c r="AS164" s="45">
        <v>2.2499999999999999E-4</v>
      </c>
      <c r="AT164" s="45">
        <v>2.2499999999999999E-4</v>
      </c>
      <c r="AU164" s="45">
        <v>3.3199999999999999E-4</v>
      </c>
      <c r="AV164" s="45">
        <v>3.3199999999999999E-4</v>
      </c>
      <c r="AW164" s="45">
        <v>3.3199999999999999E-4</v>
      </c>
      <c r="AX164" s="45">
        <v>3.3199999999999999E-4</v>
      </c>
      <c r="AY164" s="45">
        <v>3.3199999999999999E-4</v>
      </c>
      <c r="AZ164" s="45">
        <v>3.8499999999999998E-4</v>
      </c>
      <c r="BA164" s="45">
        <v>3.8499999999999998E-4</v>
      </c>
      <c r="BB164" s="45">
        <v>3.8499999999999998E-4</v>
      </c>
      <c r="BC164" s="45">
        <v>3.8499999999999998E-4</v>
      </c>
      <c r="BD164" s="45">
        <v>3.8499999999999998E-4</v>
      </c>
      <c r="BE164" s="45">
        <v>3.8400000000000001E-4</v>
      </c>
      <c r="BF164" s="45">
        <v>3.8400000000000001E-4</v>
      </c>
      <c r="BG164" s="45">
        <v>3.8400000000000001E-4</v>
      </c>
      <c r="BH164" s="45">
        <v>3.8400000000000001E-4</v>
      </c>
      <c r="BI164" s="45">
        <v>3.8400000000000001E-4</v>
      </c>
      <c r="BJ164" s="45">
        <v>4.3800000000000002E-4</v>
      </c>
      <c r="BK164" s="45">
        <v>4.3800000000000002E-4</v>
      </c>
      <c r="BL164" s="45">
        <v>4.3800000000000002E-4</v>
      </c>
      <c r="BM164" s="45">
        <v>4.3800000000000002E-4</v>
      </c>
      <c r="BN164" s="45">
        <v>4.3800000000000002E-4</v>
      </c>
      <c r="BO164" s="45">
        <v>4.9700000000000005E-4</v>
      </c>
      <c r="BP164" s="45">
        <v>4.9700000000000005E-4</v>
      </c>
      <c r="BQ164" s="45">
        <v>4.9700000000000005E-4</v>
      </c>
      <c r="BR164" s="45">
        <v>4.9700000000000005E-4</v>
      </c>
      <c r="BS164" s="45">
        <v>4.9700000000000005E-4</v>
      </c>
      <c r="BT164" s="45">
        <v>5.53E-4</v>
      </c>
      <c r="BU164" s="45">
        <v>5.53E-4</v>
      </c>
      <c r="BV164" s="45">
        <v>5.53E-4</v>
      </c>
      <c r="BW164" s="45">
        <v>5.53E-4</v>
      </c>
      <c r="BX164" s="45">
        <v>5.53E-4</v>
      </c>
      <c r="BY164" s="45">
        <v>6.0400000000000004E-4</v>
      </c>
      <c r="BZ164" s="45">
        <v>6.0400000000000004E-4</v>
      </c>
      <c r="CA164" s="45">
        <v>6.0400000000000004E-4</v>
      </c>
      <c r="CB164" s="45">
        <v>6.0400000000000004E-4</v>
      </c>
      <c r="CC164" s="45">
        <v>6.0400000000000004E-4</v>
      </c>
      <c r="CD164" s="45">
        <v>6.0400000000000004E-4</v>
      </c>
      <c r="CE164" s="45">
        <v>6.0400000000000004E-4</v>
      </c>
      <c r="CF164" s="45">
        <v>6.0400000000000004E-4</v>
      </c>
      <c r="CG164" s="45">
        <v>6.0400000000000004E-4</v>
      </c>
      <c r="CH164" s="45">
        <v>6.0400000000000004E-4</v>
      </c>
      <c r="CI164" s="45">
        <v>6.0400000000000004E-4</v>
      </c>
      <c r="CJ164" s="45">
        <v>6.0400000000000004E-4</v>
      </c>
      <c r="CK164" s="45">
        <v>6.0400000000000004E-4</v>
      </c>
      <c r="CL164" s="45">
        <v>6.0400000000000004E-4</v>
      </c>
      <c r="CM164" s="45">
        <v>6.0400000000000004E-4</v>
      </c>
      <c r="CN164" s="45">
        <v>6.0400000000000004E-4</v>
      </c>
      <c r="CO164" s="45">
        <v>6.0400000000000004E-4</v>
      </c>
      <c r="CP164" s="45">
        <v>6.0400000000000004E-4</v>
      </c>
      <c r="CQ164" s="45">
        <v>6.0400000000000004E-4</v>
      </c>
      <c r="CR164" s="45">
        <v>6.0400000000000004E-4</v>
      </c>
      <c r="CS164" s="45">
        <v>6.0400000000000004E-4</v>
      </c>
      <c r="CT164" s="45">
        <v>6.0400000000000004E-4</v>
      </c>
      <c r="CU164" s="45">
        <v>6.0400000000000004E-4</v>
      </c>
      <c r="CV164" s="45">
        <v>6.0400000000000004E-4</v>
      </c>
      <c r="CW164" s="45">
        <v>6.0400000000000004E-4</v>
      </c>
      <c r="CX164" s="45">
        <v>6.0400000000000004E-4</v>
      </c>
    </row>
    <row r="165" spans="1:102" ht="14.25" customHeight="1" x14ac:dyDescent="0.3">
      <c r="A165" s="45" t="s">
        <v>448</v>
      </c>
      <c r="B165" s="45">
        <v>0</v>
      </c>
      <c r="C165" s="45">
        <v>0</v>
      </c>
      <c r="D165" s="45">
        <v>0</v>
      </c>
      <c r="E165" s="45">
        <v>0</v>
      </c>
      <c r="F165" s="45">
        <v>0</v>
      </c>
      <c r="G165" s="45">
        <v>0</v>
      </c>
      <c r="H165" s="45">
        <v>0</v>
      </c>
      <c r="I165" s="45">
        <v>0</v>
      </c>
      <c r="J165" s="45">
        <v>0</v>
      </c>
      <c r="K165" s="45">
        <v>0</v>
      </c>
      <c r="L165" s="45">
        <v>0</v>
      </c>
      <c r="M165" s="45">
        <v>0</v>
      </c>
      <c r="N165" s="45">
        <v>0</v>
      </c>
      <c r="O165" s="45">
        <v>0</v>
      </c>
      <c r="P165" s="45">
        <v>0</v>
      </c>
      <c r="Q165" s="45">
        <v>1.0000000000000001E-5</v>
      </c>
      <c r="R165" s="45">
        <v>1.0000000000000001E-5</v>
      </c>
      <c r="S165" s="45">
        <v>1.0000000000000001E-5</v>
      </c>
      <c r="T165" s="45">
        <v>1.0000000000000001E-5</v>
      </c>
      <c r="U165" s="45">
        <v>1.0000000000000001E-5</v>
      </c>
      <c r="V165" s="45">
        <v>1.0000000000000001E-5</v>
      </c>
      <c r="W165" s="45">
        <v>1.0000000000000001E-5</v>
      </c>
      <c r="X165" s="45">
        <v>1.0000000000000001E-5</v>
      </c>
      <c r="Y165" s="45">
        <v>1.0000000000000001E-5</v>
      </c>
      <c r="Z165" s="45">
        <v>1.0000000000000001E-5</v>
      </c>
      <c r="AA165" s="45">
        <v>1.0000000000000001E-5</v>
      </c>
      <c r="AB165" s="45">
        <v>1.0000000000000001E-5</v>
      </c>
      <c r="AC165" s="45">
        <v>1.0000000000000001E-5</v>
      </c>
      <c r="AD165" s="45">
        <v>1.0000000000000001E-5</v>
      </c>
      <c r="AE165" s="45">
        <v>1.0000000000000001E-5</v>
      </c>
      <c r="AF165" s="45">
        <v>1.0000000000000001E-5</v>
      </c>
      <c r="AG165" s="45">
        <v>1.0000000000000001E-5</v>
      </c>
      <c r="AH165" s="45">
        <v>1.0000000000000001E-5</v>
      </c>
      <c r="AI165" s="45">
        <v>1.0000000000000001E-5</v>
      </c>
      <c r="AJ165" s="45">
        <v>1.0000000000000001E-5</v>
      </c>
      <c r="AK165" s="45">
        <v>1.0000000000000001E-5</v>
      </c>
      <c r="AL165" s="45">
        <v>1.0000000000000001E-5</v>
      </c>
      <c r="AM165" s="45">
        <v>1.0000000000000001E-5</v>
      </c>
      <c r="AN165" s="45">
        <v>1.0000000000000001E-5</v>
      </c>
      <c r="AO165" s="45">
        <v>1.0000000000000001E-5</v>
      </c>
      <c r="AP165" s="45">
        <v>6.7000000000000002E-5</v>
      </c>
      <c r="AQ165" s="45">
        <v>6.7000000000000002E-5</v>
      </c>
      <c r="AR165" s="45">
        <v>6.7000000000000002E-5</v>
      </c>
      <c r="AS165" s="45">
        <v>6.7000000000000002E-5</v>
      </c>
      <c r="AT165" s="45">
        <v>6.7000000000000002E-5</v>
      </c>
      <c r="AU165" s="45">
        <v>1.35E-4</v>
      </c>
      <c r="AV165" s="45">
        <v>1.35E-4</v>
      </c>
      <c r="AW165" s="45">
        <v>1.35E-4</v>
      </c>
      <c r="AX165" s="45">
        <v>1.35E-4</v>
      </c>
      <c r="AY165" s="45">
        <v>1.35E-4</v>
      </c>
      <c r="AZ165" s="45">
        <v>2.2000000000000001E-4</v>
      </c>
      <c r="BA165" s="45">
        <v>2.2000000000000001E-4</v>
      </c>
      <c r="BB165" s="45">
        <v>2.2000000000000001E-4</v>
      </c>
      <c r="BC165" s="45">
        <v>2.2000000000000001E-4</v>
      </c>
      <c r="BD165" s="45">
        <v>2.2000000000000001E-4</v>
      </c>
      <c r="BE165" s="45">
        <v>2.5799999999999998E-4</v>
      </c>
      <c r="BF165" s="45">
        <v>2.5799999999999998E-4</v>
      </c>
      <c r="BG165" s="45">
        <v>2.5799999999999998E-4</v>
      </c>
      <c r="BH165" s="45">
        <v>2.5799999999999998E-4</v>
      </c>
      <c r="BI165" s="45">
        <v>2.5799999999999998E-4</v>
      </c>
      <c r="BJ165" s="45">
        <v>3.01E-4</v>
      </c>
      <c r="BK165" s="45">
        <v>3.01E-4</v>
      </c>
      <c r="BL165" s="45">
        <v>3.01E-4</v>
      </c>
      <c r="BM165" s="45">
        <v>3.01E-4</v>
      </c>
      <c r="BN165" s="45">
        <v>3.01E-4</v>
      </c>
      <c r="BO165" s="45">
        <v>3.6499999999999998E-4</v>
      </c>
      <c r="BP165" s="45">
        <v>3.6499999999999998E-4</v>
      </c>
      <c r="BQ165" s="45">
        <v>3.6499999999999998E-4</v>
      </c>
      <c r="BR165" s="45">
        <v>3.6499999999999998E-4</v>
      </c>
      <c r="BS165" s="45">
        <v>3.6499999999999998E-4</v>
      </c>
      <c r="BT165" s="45">
        <v>4.3100000000000001E-4</v>
      </c>
      <c r="BU165" s="45">
        <v>4.3100000000000001E-4</v>
      </c>
      <c r="BV165" s="45">
        <v>4.3100000000000001E-4</v>
      </c>
      <c r="BW165" s="45">
        <v>4.3100000000000001E-4</v>
      </c>
      <c r="BX165" s="45">
        <v>4.3100000000000001E-4</v>
      </c>
      <c r="BY165" s="45">
        <v>5.0600000000000005E-4</v>
      </c>
      <c r="BZ165" s="45">
        <v>5.0600000000000005E-4</v>
      </c>
      <c r="CA165" s="45">
        <v>5.0600000000000005E-4</v>
      </c>
      <c r="CB165" s="45">
        <v>5.0600000000000005E-4</v>
      </c>
      <c r="CC165" s="45">
        <v>5.0600000000000005E-4</v>
      </c>
      <c r="CD165" s="45">
        <v>5.0600000000000005E-4</v>
      </c>
      <c r="CE165" s="45">
        <v>5.0600000000000005E-4</v>
      </c>
      <c r="CF165" s="45">
        <v>5.0600000000000005E-4</v>
      </c>
      <c r="CG165" s="45">
        <v>5.0600000000000005E-4</v>
      </c>
      <c r="CH165" s="45">
        <v>5.0600000000000005E-4</v>
      </c>
      <c r="CI165" s="45">
        <v>5.0600000000000005E-4</v>
      </c>
      <c r="CJ165" s="45">
        <v>5.0600000000000005E-4</v>
      </c>
      <c r="CK165" s="45">
        <v>5.0600000000000005E-4</v>
      </c>
      <c r="CL165" s="45">
        <v>5.0600000000000005E-4</v>
      </c>
      <c r="CM165" s="45">
        <v>5.0600000000000005E-4</v>
      </c>
      <c r="CN165" s="45">
        <v>5.0600000000000005E-4</v>
      </c>
      <c r="CO165" s="45">
        <v>5.0600000000000005E-4</v>
      </c>
      <c r="CP165" s="45">
        <v>5.0600000000000005E-4</v>
      </c>
      <c r="CQ165" s="45">
        <v>5.0600000000000005E-4</v>
      </c>
      <c r="CR165" s="45">
        <v>5.0600000000000005E-4</v>
      </c>
      <c r="CS165" s="45">
        <v>5.0600000000000005E-4</v>
      </c>
      <c r="CT165" s="45">
        <v>5.0600000000000005E-4</v>
      </c>
      <c r="CU165" s="45">
        <v>5.0600000000000005E-4</v>
      </c>
      <c r="CV165" s="45">
        <v>5.0600000000000005E-4</v>
      </c>
      <c r="CW165" s="45">
        <v>5.0600000000000005E-4</v>
      </c>
      <c r="CX165" s="45">
        <v>5.0600000000000005E-4</v>
      </c>
    </row>
    <row r="166" spans="1:102" ht="14.25" customHeight="1" x14ac:dyDescent="0.3">
      <c r="A166" s="45" t="s">
        <v>450</v>
      </c>
      <c r="B166" s="45">
        <v>0</v>
      </c>
      <c r="C166" s="45">
        <v>0</v>
      </c>
      <c r="D166" s="45">
        <v>0</v>
      </c>
      <c r="E166" s="45">
        <v>0</v>
      </c>
      <c r="F166" s="45">
        <v>0</v>
      </c>
      <c r="G166" s="45">
        <v>0</v>
      </c>
      <c r="H166" s="45">
        <v>0</v>
      </c>
      <c r="I166" s="45">
        <v>0</v>
      </c>
      <c r="J166" s="45">
        <v>0</v>
      </c>
      <c r="K166" s="45">
        <v>0</v>
      </c>
      <c r="L166" s="45">
        <v>0</v>
      </c>
      <c r="M166" s="45">
        <v>0</v>
      </c>
      <c r="N166" s="45">
        <v>0</v>
      </c>
      <c r="O166" s="45">
        <v>0</v>
      </c>
      <c r="P166" s="45">
        <v>0</v>
      </c>
      <c r="Q166" s="45">
        <v>7.7000000000000001E-5</v>
      </c>
      <c r="R166" s="45">
        <v>7.7000000000000001E-5</v>
      </c>
      <c r="S166" s="45">
        <v>7.7000000000000001E-5</v>
      </c>
      <c r="T166" s="45">
        <v>7.7000000000000001E-5</v>
      </c>
      <c r="U166" s="45">
        <v>7.7000000000000001E-5</v>
      </c>
      <c r="V166" s="45">
        <v>7.7000000000000001E-5</v>
      </c>
      <c r="W166" s="45">
        <v>7.7000000000000001E-5</v>
      </c>
      <c r="X166" s="45">
        <v>7.7000000000000001E-5</v>
      </c>
      <c r="Y166" s="45">
        <v>7.7000000000000001E-5</v>
      </c>
      <c r="Z166" s="45">
        <v>7.7000000000000001E-5</v>
      </c>
      <c r="AA166" s="45">
        <v>7.7000000000000001E-5</v>
      </c>
      <c r="AB166" s="45">
        <v>7.7000000000000001E-5</v>
      </c>
      <c r="AC166" s="45">
        <v>7.7000000000000001E-5</v>
      </c>
      <c r="AD166" s="45">
        <v>7.7000000000000001E-5</v>
      </c>
      <c r="AE166" s="45">
        <v>7.7000000000000001E-5</v>
      </c>
      <c r="AF166" s="45">
        <v>7.7000000000000001E-5</v>
      </c>
      <c r="AG166" s="45">
        <v>7.7000000000000001E-5</v>
      </c>
      <c r="AH166" s="45">
        <v>7.7000000000000001E-5</v>
      </c>
      <c r="AI166" s="45">
        <v>7.7000000000000001E-5</v>
      </c>
      <c r="AJ166" s="45">
        <v>7.7000000000000001E-5</v>
      </c>
      <c r="AK166" s="45">
        <v>7.7000000000000001E-5</v>
      </c>
      <c r="AL166" s="45">
        <v>7.7000000000000001E-5</v>
      </c>
      <c r="AM166" s="45">
        <v>7.7000000000000001E-5</v>
      </c>
      <c r="AN166" s="45">
        <v>7.7000000000000001E-5</v>
      </c>
      <c r="AO166" s="45">
        <v>7.7000000000000001E-5</v>
      </c>
      <c r="AP166" s="45">
        <v>4.7899999999999999E-4</v>
      </c>
      <c r="AQ166" s="45">
        <v>4.7899999999999999E-4</v>
      </c>
      <c r="AR166" s="45">
        <v>4.7899999999999999E-4</v>
      </c>
      <c r="AS166" s="45">
        <v>4.7899999999999999E-4</v>
      </c>
      <c r="AT166" s="45">
        <v>4.7899999999999999E-4</v>
      </c>
      <c r="AU166" s="45">
        <v>6.9999999999999999E-4</v>
      </c>
      <c r="AV166" s="45">
        <v>6.9999999999999999E-4</v>
      </c>
      <c r="AW166" s="45">
        <v>6.9999999999999999E-4</v>
      </c>
      <c r="AX166" s="45">
        <v>6.9999999999999999E-4</v>
      </c>
      <c r="AY166" s="45">
        <v>6.9999999999999999E-4</v>
      </c>
      <c r="AZ166" s="45">
        <v>9.0399999999999996E-4</v>
      </c>
      <c r="BA166" s="45">
        <v>9.0399999999999996E-4</v>
      </c>
      <c r="BB166" s="45">
        <v>9.0399999999999996E-4</v>
      </c>
      <c r="BC166" s="45">
        <v>9.0399999999999996E-4</v>
      </c>
      <c r="BD166" s="45">
        <v>9.0399999999999996E-4</v>
      </c>
      <c r="BE166" s="45">
        <v>1.057E-3</v>
      </c>
      <c r="BF166" s="45">
        <v>1.057E-3</v>
      </c>
      <c r="BG166" s="45">
        <v>1.057E-3</v>
      </c>
      <c r="BH166" s="45">
        <v>1.057E-3</v>
      </c>
      <c r="BI166" s="45">
        <v>1.057E-3</v>
      </c>
      <c r="BJ166" s="45">
        <v>1.1360000000000001E-3</v>
      </c>
      <c r="BK166" s="45">
        <v>1.1360000000000001E-3</v>
      </c>
      <c r="BL166" s="45">
        <v>1.1360000000000001E-3</v>
      </c>
      <c r="BM166" s="45">
        <v>1.1360000000000001E-3</v>
      </c>
      <c r="BN166" s="45">
        <v>1.1360000000000001E-3</v>
      </c>
      <c r="BO166" s="45">
        <v>1.139E-3</v>
      </c>
      <c r="BP166" s="45">
        <v>1.139E-3</v>
      </c>
      <c r="BQ166" s="45">
        <v>1.139E-3</v>
      </c>
      <c r="BR166" s="45">
        <v>1.139E-3</v>
      </c>
      <c r="BS166" s="45">
        <v>1.139E-3</v>
      </c>
      <c r="BT166" s="45">
        <v>1.0349999999999999E-3</v>
      </c>
      <c r="BU166" s="45">
        <v>1.0349999999999999E-3</v>
      </c>
      <c r="BV166" s="45">
        <v>1.0349999999999999E-3</v>
      </c>
      <c r="BW166" s="45">
        <v>1.0349999999999999E-3</v>
      </c>
      <c r="BX166" s="45">
        <v>1.0349999999999999E-3</v>
      </c>
      <c r="BY166" s="45">
        <v>8.7000000000000001E-4</v>
      </c>
      <c r="BZ166" s="45">
        <v>8.7000000000000001E-4</v>
      </c>
      <c r="CA166" s="45">
        <v>8.7000000000000001E-4</v>
      </c>
      <c r="CB166" s="45">
        <v>8.7000000000000001E-4</v>
      </c>
      <c r="CC166" s="45">
        <v>8.7000000000000001E-4</v>
      </c>
      <c r="CD166" s="45">
        <v>8.7000000000000001E-4</v>
      </c>
      <c r="CE166" s="45">
        <v>8.7000000000000001E-4</v>
      </c>
      <c r="CF166" s="45">
        <v>8.7000000000000001E-4</v>
      </c>
      <c r="CG166" s="45">
        <v>8.7000000000000001E-4</v>
      </c>
      <c r="CH166" s="45">
        <v>8.7000000000000001E-4</v>
      </c>
      <c r="CI166" s="45">
        <v>8.7000000000000001E-4</v>
      </c>
      <c r="CJ166" s="45">
        <v>8.7000000000000001E-4</v>
      </c>
      <c r="CK166" s="45">
        <v>8.7000000000000001E-4</v>
      </c>
      <c r="CL166" s="45">
        <v>8.7000000000000001E-4</v>
      </c>
      <c r="CM166" s="45">
        <v>8.7000000000000001E-4</v>
      </c>
      <c r="CN166" s="45">
        <v>8.7000000000000001E-4</v>
      </c>
      <c r="CO166" s="45">
        <v>8.7000000000000001E-4</v>
      </c>
      <c r="CP166" s="45">
        <v>8.7000000000000001E-4</v>
      </c>
      <c r="CQ166" s="45">
        <v>8.7000000000000001E-4</v>
      </c>
      <c r="CR166" s="45">
        <v>8.7000000000000001E-4</v>
      </c>
      <c r="CS166" s="45">
        <v>8.7000000000000001E-4</v>
      </c>
      <c r="CT166" s="45">
        <v>8.7000000000000001E-4</v>
      </c>
      <c r="CU166" s="45">
        <v>8.7000000000000001E-4</v>
      </c>
      <c r="CV166" s="45">
        <v>8.7000000000000001E-4</v>
      </c>
      <c r="CW166" s="45">
        <v>8.7000000000000001E-4</v>
      </c>
      <c r="CX166" s="45">
        <v>8.7000000000000001E-4</v>
      </c>
    </row>
    <row r="167" spans="1:102" ht="14.25" customHeight="1" x14ac:dyDescent="0.3">
      <c r="A167" s="45" t="s">
        <v>452</v>
      </c>
      <c r="B167" s="45">
        <v>0</v>
      </c>
      <c r="C167" s="45">
        <v>0</v>
      </c>
      <c r="D167" s="45">
        <v>0</v>
      </c>
      <c r="E167" s="45">
        <v>0</v>
      </c>
      <c r="F167" s="45">
        <v>0</v>
      </c>
      <c r="G167" s="45">
        <v>0</v>
      </c>
      <c r="H167" s="45">
        <v>0</v>
      </c>
      <c r="I167" s="45">
        <v>0</v>
      </c>
      <c r="J167" s="45">
        <v>0</v>
      </c>
      <c r="K167" s="45">
        <v>0</v>
      </c>
      <c r="L167" s="45">
        <v>0</v>
      </c>
      <c r="M167" s="45">
        <v>0</v>
      </c>
      <c r="N167" s="45">
        <v>0</v>
      </c>
      <c r="O167" s="45">
        <v>0</v>
      </c>
      <c r="P167" s="45">
        <v>0</v>
      </c>
      <c r="Q167" s="45">
        <v>2.8800000000000001E-4</v>
      </c>
      <c r="R167" s="45">
        <v>2.8800000000000001E-4</v>
      </c>
      <c r="S167" s="45">
        <v>2.8800000000000001E-4</v>
      </c>
      <c r="T167" s="45">
        <v>2.8800000000000001E-4</v>
      </c>
      <c r="U167" s="45">
        <v>2.8800000000000001E-4</v>
      </c>
      <c r="V167" s="45">
        <v>2.8800000000000001E-4</v>
      </c>
      <c r="W167" s="45">
        <v>2.8800000000000001E-4</v>
      </c>
      <c r="X167" s="45">
        <v>2.8800000000000001E-4</v>
      </c>
      <c r="Y167" s="45">
        <v>2.8800000000000001E-4</v>
      </c>
      <c r="Z167" s="45">
        <v>2.8800000000000001E-4</v>
      </c>
      <c r="AA167" s="45">
        <v>2.8800000000000001E-4</v>
      </c>
      <c r="AB167" s="45">
        <v>2.8800000000000001E-4</v>
      </c>
      <c r="AC167" s="45">
        <v>2.8800000000000001E-4</v>
      </c>
      <c r="AD167" s="45">
        <v>2.8800000000000001E-4</v>
      </c>
      <c r="AE167" s="45">
        <v>2.8800000000000001E-4</v>
      </c>
      <c r="AF167" s="45">
        <v>2.8800000000000001E-4</v>
      </c>
      <c r="AG167" s="45">
        <v>2.8800000000000001E-4</v>
      </c>
      <c r="AH167" s="45">
        <v>2.8800000000000001E-4</v>
      </c>
      <c r="AI167" s="45">
        <v>2.8800000000000001E-4</v>
      </c>
      <c r="AJ167" s="45">
        <v>2.8800000000000001E-4</v>
      </c>
      <c r="AK167" s="45">
        <v>2.8800000000000001E-4</v>
      </c>
      <c r="AL167" s="45">
        <v>2.8800000000000001E-4</v>
      </c>
      <c r="AM167" s="45">
        <v>2.8800000000000001E-4</v>
      </c>
      <c r="AN167" s="45">
        <v>2.8800000000000001E-4</v>
      </c>
      <c r="AO167" s="45">
        <v>2.8800000000000001E-4</v>
      </c>
      <c r="AP167" s="45">
        <v>7.7899999999999996E-4</v>
      </c>
      <c r="AQ167" s="45">
        <v>7.7899999999999996E-4</v>
      </c>
      <c r="AR167" s="45">
        <v>7.7899999999999996E-4</v>
      </c>
      <c r="AS167" s="45">
        <v>7.7899999999999996E-4</v>
      </c>
      <c r="AT167" s="45">
        <v>7.7899999999999996E-4</v>
      </c>
      <c r="AU167" s="45">
        <v>7.5000000000000002E-4</v>
      </c>
      <c r="AV167" s="45">
        <v>7.5000000000000002E-4</v>
      </c>
      <c r="AW167" s="45">
        <v>7.5000000000000002E-4</v>
      </c>
      <c r="AX167" s="45">
        <v>7.5000000000000002E-4</v>
      </c>
      <c r="AY167" s="45">
        <v>7.5000000000000002E-4</v>
      </c>
      <c r="AZ167" s="45">
        <v>6.0700000000000001E-4</v>
      </c>
      <c r="BA167" s="45">
        <v>6.0700000000000001E-4</v>
      </c>
      <c r="BB167" s="45">
        <v>6.0700000000000001E-4</v>
      </c>
      <c r="BC167" s="45">
        <v>6.0700000000000001E-4</v>
      </c>
      <c r="BD167" s="45">
        <v>6.0700000000000001E-4</v>
      </c>
      <c r="BE167" s="45">
        <v>7.2400000000000003E-4</v>
      </c>
      <c r="BF167" s="45">
        <v>7.2400000000000003E-4</v>
      </c>
      <c r="BG167" s="45">
        <v>7.2400000000000003E-4</v>
      </c>
      <c r="BH167" s="45">
        <v>7.2400000000000003E-4</v>
      </c>
      <c r="BI167" s="45">
        <v>7.2400000000000003E-4</v>
      </c>
      <c r="BJ167" s="45">
        <v>9.5100000000000002E-4</v>
      </c>
      <c r="BK167" s="45">
        <v>9.5100000000000002E-4</v>
      </c>
      <c r="BL167" s="45">
        <v>9.5100000000000002E-4</v>
      </c>
      <c r="BM167" s="45">
        <v>9.5100000000000002E-4</v>
      </c>
      <c r="BN167" s="45">
        <v>9.5100000000000002E-4</v>
      </c>
      <c r="BO167" s="45">
        <v>1.0430000000000001E-3</v>
      </c>
      <c r="BP167" s="45">
        <v>1.0430000000000001E-3</v>
      </c>
      <c r="BQ167" s="45">
        <v>1.0430000000000001E-3</v>
      </c>
      <c r="BR167" s="45">
        <v>1.0430000000000001E-3</v>
      </c>
      <c r="BS167" s="45">
        <v>1.0430000000000001E-3</v>
      </c>
      <c r="BT167" s="45">
        <v>1.284E-3</v>
      </c>
      <c r="BU167" s="45">
        <v>1.284E-3</v>
      </c>
      <c r="BV167" s="45">
        <v>1.284E-3</v>
      </c>
      <c r="BW167" s="45">
        <v>1.284E-3</v>
      </c>
      <c r="BX167" s="45">
        <v>1.284E-3</v>
      </c>
      <c r="BY167" s="45">
        <v>1.3619999999999999E-3</v>
      </c>
      <c r="BZ167" s="45">
        <v>1.3619999999999999E-3</v>
      </c>
      <c r="CA167" s="45">
        <v>1.3619999999999999E-3</v>
      </c>
      <c r="CB167" s="45">
        <v>1.3619999999999999E-3</v>
      </c>
      <c r="CC167" s="45">
        <v>1.3619999999999999E-3</v>
      </c>
      <c r="CD167" s="45">
        <v>1.3619999999999999E-3</v>
      </c>
      <c r="CE167" s="45">
        <v>1.3619999999999999E-3</v>
      </c>
      <c r="CF167" s="45">
        <v>1.3619999999999999E-3</v>
      </c>
      <c r="CG167" s="45">
        <v>1.3619999999999999E-3</v>
      </c>
      <c r="CH167" s="45">
        <v>1.3619999999999999E-3</v>
      </c>
      <c r="CI167" s="45">
        <v>1.3619999999999999E-3</v>
      </c>
      <c r="CJ167" s="45">
        <v>1.3619999999999999E-3</v>
      </c>
      <c r="CK167" s="45">
        <v>1.3619999999999999E-3</v>
      </c>
      <c r="CL167" s="45">
        <v>1.3619999999999999E-3</v>
      </c>
      <c r="CM167" s="45">
        <v>1.3619999999999999E-3</v>
      </c>
      <c r="CN167" s="45">
        <v>1.3619999999999999E-3</v>
      </c>
      <c r="CO167" s="45">
        <v>1.3619999999999999E-3</v>
      </c>
      <c r="CP167" s="45">
        <v>1.3619999999999999E-3</v>
      </c>
      <c r="CQ167" s="45">
        <v>1.3619999999999999E-3</v>
      </c>
      <c r="CR167" s="45">
        <v>1.3619999999999999E-3</v>
      </c>
      <c r="CS167" s="45">
        <v>1.3619999999999999E-3</v>
      </c>
      <c r="CT167" s="45">
        <v>1.3619999999999999E-3</v>
      </c>
      <c r="CU167" s="45">
        <v>1.3619999999999999E-3</v>
      </c>
      <c r="CV167" s="45">
        <v>1.3619999999999999E-3</v>
      </c>
      <c r="CW167" s="45">
        <v>1.3619999999999999E-3</v>
      </c>
      <c r="CX167" s="45">
        <v>1.3619999999999999E-3</v>
      </c>
    </row>
    <row r="168" spans="1:102" ht="14.25" customHeight="1" x14ac:dyDescent="0.3">
      <c r="A168" s="45" t="s">
        <v>454</v>
      </c>
      <c r="B168" s="45">
        <v>0</v>
      </c>
      <c r="C168" s="45">
        <v>0</v>
      </c>
      <c r="D168" s="45">
        <v>0</v>
      </c>
      <c r="E168" s="45">
        <v>0</v>
      </c>
      <c r="F168" s="45">
        <v>0</v>
      </c>
      <c r="G168" s="45">
        <v>0</v>
      </c>
      <c r="H168" s="45">
        <v>0</v>
      </c>
      <c r="I168" s="45">
        <v>0</v>
      </c>
      <c r="J168" s="45">
        <v>0</v>
      </c>
      <c r="K168" s="45">
        <v>0</v>
      </c>
      <c r="L168" s="45">
        <v>0</v>
      </c>
      <c r="M168" s="45">
        <v>0</v>
      </c>
      <c r="N168" s="45">
        <v>0</v>
      </c>
      <c r="O168" s="45">
        <v>0</v>
      </c>
      <c r="P168" s="45">
        <v>0</v>
      </c>
      <c r="Q168" s="45">
        <v>2.1100000000000001E-4</v>
      </c>
      <c r="R168" s="45">
        <v>2.1100000000000001E-4</v>
      </c>
      <c r="S168" s="45">
        <v>2.1100000000000001E-4</v>
      </c>
      <c r="T168" s="45">
        <v>2.1100000000000001E-4</v>
      </c>
      <c r="U168" s="45">
        <v>2.1100000000000001E-4</v>
      </c>
      <c r="V168" s="45">
        <v>2.1100000000000001E-4</v>
      </c>
      <c r="W168" s="45">
        <v>2.1100000000000001E-4</v>
      </c>
      <c r="X168" s="45">
        <v>2.1100000000000001E-4</v>
      </c>
      <c r="Y168" s="45">
        <v>2.1100000000000001E-4</v>
      </c>
      <c r="Z168" s="45">
        <v>2.1100000000000001E-4</v>
      </c>
      <c r="AA168" s="45">
        <v>2.1100000000000001E-4</v>
      </c>
      <c r="AB168" s="45">
        <v>2.1100000000000001E-4</v>
      </c>
      <c r="AC168" s="45">
        <v>2.1100000000000001E-4</v>
      </c>
      <c r="AD168" s="45">
        <v>2.1100000000000001E-4</v>
      </c>
      <c r="AE168" s="45">
        <v>2.1100000000000001E-4</v>
      </c>
      <c r="AF168" s="45">
        <v>2.1100000000000001E-4</v>
      </c>
      <c r="AG168" s="45">
        <v>2.1100000000000001E-4</v>
      </c>
      <c r="AH168" s="45">
        <v>2.1100000000000001E-4</v>
      </c>
      <c r="AI168" s="45">
        <v>2.1100000000000001E-4</v>
      </c>
      <c r="AJ168" s="45">
        <v>2.1100000000000001E-4</v>
      </c>
      <c r="AK168" s="45">
        <v>2.1100000000000001E-4</v>
      </c>
      <c r="AL168" s="45">
        <v>2.1100000000000001E-4</v>
      </c>
      <c r="AM168" s="45">
        <v>2.1100000000000001E-4</v>
      </c>
      <c r="AN168" s="45">
        <v>2.1100000000000001E-4</v>
      </c>
      <c r="AO168" s="45">
        <v>2.1100000000000001E-4</v>
      </c>
      <c r="AP168" s="45">
        <v>1.0120000000000001E-3</v>
      </c>
      <c r="AQ168" s="45">
        <v>1.0120000000000001E-3</v>
      </c>
      <c r="AR168" s="45">
        <v>1.0120000000000001E-3</v>
      </c>
      <c r="AS168" s="45">
        <v>1.0120000000000001E-3</v>
      </c>
      <c r="AT168" s="45">
        <v>1.0120000000000001E-3</v>
      </c>
      <c r="AU168" s="45">
        <v>1.2409999999999999E-3</v>
      </c>
      <c r="AV168" s="45">
        <v>1.2409999999999999E-3</v>
      </c>
      <c r="AW168" s="45">
        <v>1.2409999999999999E-3</v>
      </c>
      <c r="AX168" s="45">
        <v>1.2409999999999999E-3</v>
      </c>
      <c r="AY168" s="45">
        <v>1.2409999999999999E-3</v>
      </c>
      <c r="AZ168" s="45">
        <v>1.31E-3</v>
      </c>
      <c r="BA168" s="45">
        <v>1.31E-3</v>
      </c>
      <c r="BB168" s="45">
        <v>1.31E-3</v>
      </c>
      <c r="BC168" s="45">
        <v>1.31E-3</v>
      </c>
      <c r="BD168" s="45">
        <v>1.31E-3</v>
      </c>
      <c r="BE168" s="45">
        <v>1.0920000000000001E-3</v>
      </c>
      <c r="BF168" s="45">
        <v>1.0920000000000001E-3</v>
      </c>
      <c r="BG168" s="45">
        <v>1.0920000000000001E-3</v>
      </c>
      <c r="BH168" s="45">
        <v>1.0920000000000001E-3</v>
      </c>
      <c r="BI168" s="45">
        <v>1.0920000000000001E-3</v>
      </c>
      <c r="BJ168" s="45">
        <v>1.825E-3</v>
      </c>
      <c r="BK168" s="45">
        <v>1.825E-3</v>
      </c>
      <c r="BL168" s="45">
        <v>1.825E-3</v>
      </c>
      <c r="BM168" s="45">
        <v>1.825E-3</v>
      </c>
      <c r="BN168" s="45">
        <v>1.825E-3</v>
      </c>
      <c r="BO168" s="45">
        <v>1.242E-3</v>
      </c>
      <c r="BP168" s="45">
        <v>1.242E-3</v>
      </c>
      <c r="BQ168" s="45">
        <v>1.242E-3</v>
      </c>
      <c r="BR168" s="45">
        <v>1.242E-3</v>
      </c>
      <c r="BS168" s="45">
        <v>1.242E-3</v>
      </c>
      <c r="BT168" s="45">
        <v>1.4599999999999999E-3</v>
      </c>
      <c r="BU168" s="45">
        <v>1.4599999999999999E-3</v>
      </c>
      <c r="BV168" s="45">
        <v>1.4599999999999999E-3</v>
      </c>
      <c r="BW168" s="45">
        <v>1.4599999999999999E-3</v>
      </c>
      <c r="BX168" s="45">
        <v>1.4599999999999999E-3</v>
      </c>
      <c r="BY168" s="45">
        <v>3.46E-3</v>
      </c>
      <c r="BZ168" s="45">
        <v>3.46E-3</v>
      </c>
      <c r="CA168" s="45">
        <v>3.46E-3</v>
      </c>
      <c r="CB168" s="45">
        <v>3.46E-3</v>
      </c>
      <c r="CC168" s="45">
        <v>3.46E-3</v>
      </c>
      <c r="CD168" s="45">
        <v>3.46E-3</v>
      </c>
      <c r="CE168" s="45">
        <v>3.46E-3</v>
      </c>
      <c r="CF168" s="45">
        <v>3.46E-3</v>
      </c>
      <c r="CG168" s="45">
        <v>3.46E-3</v>
      </c>
      <c r="CH168" s="45">
        <v>3.46E-3</v>
      </c>
      <c r="CI168" s="45">
        <v>3.46E-3</v>
      </c>
      <c r="CJ168" s="45">
        <v>3.46E-3</v>
      </c>
      <c r="CK168" s="45">
        <v>3.46E-3</v>
      </c>
      <c r="CL168" s="45">
        <v>3.46E-3</v>
      </c>
      <c r="CM168" s="45">
        <v>3.46E-3</v>
      </c>
      <c r="CN168" s="45">
        <v>3.46E-3</v>
      </c>
      <c r="CO168" s="45">
        <v>3.46E-3</v>
      </c>
      <c r="CP168" s="45">
        <v>3.46E-3</v>
      </c>
      <c r="CQ168" s="45">
        <v>3.46E-3</v>
      </c>
      <c r="CR168" s="45">
        <v>3.46E-3</v>
      </c>
      <c r="CS168" s="45">
        <v>3.46E-3</v>
      </c>
      <c r="CT168" s="45">
        <v>3.46E-3</v>
      </c>
      <c r="CU168" s="45">
        <v>3.46E-3</v>
      </c>
      <c r="CV168" s="45">
        <v>3.46E-3</v>
      </c>
      <c r="CW168" s="45">
        <v>3.46E-3</v>
      </c>
      <c r="CX168" s="45">
        <v>3.46E-3</v>
      </c>
    </row>
    <row r="169" spans="1:102" ht="14.25" customHeight="1" x14ac:dyDescent="0.3">
      <c r="A169" s="45" t="s">
        <v>456</v>
      </c>
      <c r="B169" s="45">
        <v>0</v>
      </c>
      <c r="C169" s="45">
        <v>0</v>
      </c>
      <c r="D169" s="45">
        <v>0</v>
      </c>
      <c r="E169" s="45">
        <v>0</v>
      </c>
      <c r="F169" s="45">
        <v>0</v>
      </c>
      <c r="G169" s="45">
        <v>0</v>
      </c>
      <c r="H169" s="45">
        <v>0</v>
      </c>
      <c r="I169" s="45">
        <v>0</v>
      </c>
      <c r="J169" s="45">
        <v>0</v>
      </c>
      <c r="K169" s="45">
        <v>0</v>
      </c>
      <c r="L169" s="45">
        <v>0</v>
      </c>
      <c r="M169" s="45">
        <v>0</v>
      </c>
      <c r="N169" s="45">
        <v>0</v>
      </c>
      <c r="O169" s="45">
        <v>0</v>
      </c>
      <c r="P169" s="45">
        <v>0</v>
      </c>
      <c r="Q169" s="45">
        <v>8.8999999999999995E-5</v>
      </c>
      <c r="R169" s="45">
        <v>8.8999999999999995E-5</v>
      </c>
      <c r="S169" s="45">
        <v>8.8999999999999995E-5</v>
      </c>
      <c r="T169" s="45">
        <v>8.8999999999999995E-5</v>
      </c>
      <c r="U169" s="45">
        <v>8.8999999999999995E-5</v>
      </c>
      <c r="V169" s="45">
        <v>8.8999999999999995E-5</v>
      </c>
      <c r="W169" s="45">
        <v>8.8999999999999995E-5</v>
      </c>
      <c r="X169" s="45">
        <v>8.8999999999999995E-5</v>
      </c>
      <c r="Y169" s="45">
        <v>8.8999999999999995E-5</v>
      </c>
      <c r="Z169" s="45">
        <v>8.8999999999999995E-5</v>
      </c>
      <c r="AA169" s="45">
        <v>8.8999999999999995E-5</v>
      </c>
      <c r="AB169" s="45">
        <v>8.8999999999999995E-5</v>
      </c>
      <c r="AC169" s="45">
        <v>8.8999999999999995E-5</v>
      </c>
      <c r="AD169" s="45">
        <v>8.8999999999999995E-5</v>
      </c>
      <c r="AE169" s="45">
        <v>8.8999999999999995E-5</v>
      </c>
      <c r="AF169" s="45">
        <v>8.8999999999999995E-5</v>
      </c>
      <c r="AG169" s="45">
        <v>8.8999999999999995E-5</v>
      </c>
      <c r="AH169" s="45">
        <v>8.8999999999999995E-5</v>
      </c>
      <c r="AI169" s="45">
        <v>8.8999999999999995E-5</v>
      </c>
      <c r="AJ169" s="45">
        <v>8.8999999999999995E-5</v>
      </c>
      <c r="AK169" s="45">
        <v>8.8999999999999995E-5</v>
      </c>
      <c r="AL169" s="45">
        <v>8.8999999999999995E-5</v>
      </c>
      <c r="AM169" s="45">
        <v>8.8999999999999995E-5</v>
      </c>
      <c r="AN169" s="45">
        <v>8.8999999999999995E-5</v>
      </c>
      <c r="AO169" s="45">
        <v>8.8999999999999995E-5</v>
      </c>
      <c r="AP169" s="45">
        <v>1.6000000000000001E-4</v>
      </c>
      <c r="AQ169" s="45">
        <v>1.6000000000000001E-4</v>
      </c>
      <c r="AR169" s="45">
        <v>1.6000000000000001E-4</v>
      </c>
      <c r="AS169" s="45">
        <v>1.6000000000000001E-4</v>
      </c>
      <c r="AT169" s="45">
        <v>1.6000000000000001E-4</v>
      </c>
      <c r="AU169" s="45">
        <v>1.3999999999999999E-4</v>
      </c>
      <c r="AV169" s="45">
        <v>1.3999999999999999E-4</v>
      </c>
      <c r="AW169" s="45">
        <v>1.3999999999999999E-4</v>
      </c>
      <c r="AX169" s="45">
        <v>1.3999999999999999E-4</v>
      </c>
      <c r="AY169" s="45">
        <v>1.3999999999999999E-4</v>
      </c>
      <c r="AZ169" s="45">
        <v>1.1900000000000001E-4</v>
      </c>
      <c r="BA169" s="45">
        <v>1.1900000000000001E-4</v>
      </c>
      <c r="BB169" s="45">
        <v>1.1900000000000001E-4</v>
      </c>
      <c r="BC169" s="45">
        <v>1.1900000000000001E-4</v>
      </c>
      <c r="BD169" s="45">
        <v>1.1900000000000001E-4</v>
      </c>
      <c r="BE169" s="45">
        <v>1.11E-4</v>
      </c>
      <c r="BF169" s="45">
        <v>1.11E-4</v>
      </c>
      <c r="BG169" s="45">
        <v>1.11E-4</v>
      </c>
      <c r="BH169" s="45">
        <v>1.11E-4</v>
      </c>
      <c r="BI169" s="45">
        <v>1.11E-4</v>
      </c>
      <c r="BJ169" s="45">
        <v>1.08E-4</v>
      </c>
      <c r="BK169" s="45">
        <v>1.08E-4</v>
      </c>
      <c r="BL169" s="45">
        <v>1.08E-4</v>
      </c>
      <c r="BM169" s="45">
        <v>1.08E-4</v>
      </c>
      <c r="BN169" s="45">
        <v>1.08E-4</v>
      </c>
      <c r="BO169" s="45">
        <v>1.1400000000000001E-4</v>
      </c>
      <c r="BP169" s="45">
        <v>1.1400000000000001E-4</v>
      </c>
      <c r="BQ169" s="45">
        <v>1.1400000000000001E-4</v>
      </c>
      <c r="BR169" s="45">
        <v>1.1400000000000001E-4</v>
      </c>
      <c r="BS169" s="45">
        <v>1.1400000000000001E-4</v>
      </c>
      <c r="BT169" s="45">
        <v>1.2E-4</v>
      </c>
      <c r="BU169" s="45">
        <v>1.2E-4</v>
      </c>
      <c r="BV169" s="45">
        <v>1.2E-4</v>
      </c>
      <c r="BW169" s="45">
        <v>1.2E-4</v>
      </c>
      <c r="BX169" s="45">
        <v>1.2E-4</v>
      </c>
      <c r="BY169" s="45">
        <v>1.36E-4</v>
      </c>
      <c r="BZ169" s="45">
        <v>1.36E-4</v>
      </c>
      <c r="CA169" s="45">
        <v>1.36E-4</v>
      </c>
      <c r="CB169" s="45">
        <v>1.36E-4</v>
      </c>
      <c r="CC169" s="45">
        <v>1.36E-4</v>
      </c>
      <c r="CD169" s="45">
        <v>1.36E-4</v>
      </c>
      <c r="CE169" s="45">
        <v>1.36E-4</v>
      </c>
      <c r="CF169" s="45">
        <v>1.36E-4</v>
      </c>
      <c r="CG169" s="45">
        <v>1.36E-4</v>
      </c>
      <c r="CH169" s="45">
        <v>1.36E-4</v>
      </c>
      <c r="CI169" s="45">
        <v>1.36E-4</v>
      </c>
      <c r="CJ169" s="45">
        <v>1.36E-4</v>
      </c>
      <c r="CK169" s="45">
        <v>1.36E-4</v>
      </c>
      <c r="CL169" s="45">
        <v>1.36E-4</v>
      </c>
      <c r="CM169" s="45">
        <v>1.36E-4</v>
      </c>
      <c r="CN169" s="45">
        <v>1.36E-4</v>
      </c>
      <c r="CO169" s="45">
        <v>1.36E-4</v>
      </c>
      <c r="CP169" s="45">
        <v>1.36E-4</v>
      </c>
      <c r="CQ169" s="45">
        <v>1.36E-4</v>
      </c>
      <c r="CR169" s="45">
        <v>1.36E-4</v>
      </c>
      <c r="CS169" s="45">
        <v>1.36E-4</v>
      </c>
      <c r="CT169" s="45">
        <v>1.36E-4</v>
      </c>
      <c r="CU169" s="45">
        <v>1.36E-4</v>
      </c>
      <c r="CV169" s="45">
        <v>1.36E-4</v>
      </c>
      <c r="CW169" s="45">
        <v>1.36E-4</v>
      </c>
      <c r="CX169" s="45">
        <v>1.36E-4</v>
      </c>
    </row>
    <row r="170" spans="1:102" ht="14.25" customHeight="1" x14ac:dyDescent="0.3">
      <c r="A170" s="45" t="s">
        <v>458</v>
      </c>
      <c r="B170" s="45">
        <v>0</v>
      </c>
      <c r="C170" s="45">
        <v>0</v>
      </c>
      <c r="D170" s="45">
        <v>0</v>
      </c>
      <c r="E170" s="45">
        <v>0</v>
      </c>
      <c r="F170" s="45">
        <v>0</v>
      </c>
      <c r="G170" s="45">
        <v>0</v>
      </c>
      <c r="H170" s="45">
        <v>0</v>
      </c>
      <c r="I170" s="45">
        <v>0</v>
      </c>
      <c r="J170" s="45">
        <v>0</v>
      </c>
      <c r="K170" s="45">
        <v>0</v>
      </c>
      <c r="L170" s="45">
        <v>0</v>
      </c>
      <c r="M170" s="45">
        <v>0</v>
      </c>
      <c r="N170" s="45">
        <v>0</v>
      </c>
      <c r="O170" s="45">
        <v>0</v>
      </c>
      <c r="P170" s="45">
        <v>0</v>
      </c>
      <c r="Q170" s="45">
        <v>4.1999999999999998E-5</v>
      </c>
      <c r="R170" s="45">
        <v>4.1999999999999998E-5</v>
      </c>
      <c r="S170" s="45">
        <v>4.1999999999999998E-5</v>
      </c>
      <c r="T170" s="45">
        <v>4.1999999999999998E-5</v>
      </c>
      <c r="U170" s="45">
        <v>4.1999999999999998E-5</v>
      </c>
      <c r="V170" s="45">
        <v>4.1999999999999998E-5</v>
      </c>
      <c r="W170" s="45">
        <v>4.1999999999999998E-5</v>
      </c>
      <c r="X170" s="45">
        <v>4.1999999999999998E-5</v>
      </c>
      <c r="Y170" s="45">
        <v>4.1999999999999998E-5</v>
      </c>
      <c r="Z170" s="45">
        <v>4.1999999999999998E-5</v>
      </c>
      <c r="AA170" s="45">
        <v>4.1999999999999998E-5</v>
      </c>
      <c r="AB170" s="45">
        <v>4.1999999999999998E-5</v>
      </c>
      <c r="AC170" s="45">
        <v>4.1999999999999998E-5</v>
      </c>
      <c r="AD170" s="45">
        <v>4.1999999999999998E-5</v>
      </c>
      <c r="AE170" s="45">
        <v>4.1999999999999998E-5</v>
      </c>
      <c r="AF170" s="45">
        <v>4.1999999999999998E-5</v>
      </c>
      <c r="AG170" s="45">
        <v>4.1999999999999998E-5</v>
      </c>
      <c r="AH170" s="45">
        <v>4.1999999999999998E-5</v>
      </c>
      <c r="AI170" s="45">
        <v>4.1999999999999998E-5</v>
      </c>
      <c r="AJ170" s="45">
        <v>4.1999999999999998E-5</v>
      </c>
      <c r="AK170" s="45">
        <v>4.1999999999999998E-5</v>
      </c>
      <c r="AL170" s="45">
        <v>4.1999999999999998E-5</v>
      </c>
      <c r="AM170" s="45">
        <v>4.1999999999999998E-5</v>
      </c>
      <c r="AN170" s="45">
        <v>4.1999999999999998E-5</v>
      </c>
      <c r="AO170" s="45">
        <v>4.1999999999999998E-5</v>
      </c>
      <c r="AP170" s="45">
        <v>7.2999999999999999E-5</v>
      </c>
      <c r="AQ170" s="45">
        <v>7.2999999999999999E-5</v>
      </c>
      <c r="AR170" s="45">
        <v>7.2999999999999999E-5</v>
      </c>
      <c r="AS170" s="45">
        <v>7.2999999999999999E-5</v>
      </c>
      <c r="AT170" s="45">
        <v>7.2999999999999999E-5</v>
      </c>
      <c r="AU170" s="45">
        <v>6.6000000000000005E-5</v>
      </c>
      <c r="AV170" s="45">
        <v>6.6000000000000005E-5</v>
      </c>
      <c r="AW170" s="45">
        <v>6.6000000000000005E-5</v>
      </c>
      <c r="AX170" s="45">
        <v>6.6000000000000005E-5</v>
      </c>
      <c r="AY170" s="45">
        <v>6.6000000000000005E-5</v>
      </c>
      <c r="AZ170" s="45">
        <v>6.0999999999999999E-5</v>
      </c>
      <c r="BA170" s="45">
        <v>6.0999999999999999E-5</v>
      </c>
      <c r="BB170" s="45">
        <v>6.0999999999999999E-5</v>
      </c>
      <c r="BC170" s="45">
        <v>6.0999999999999999E-5</v>
      </c>
      <c r="BD170" s="45">
        <v>6.0999999999999999E-5</v>
      </c>
      <c r="BE170" s="45">
        <v>6.0999999999999999E-5</v>
      </c>
      <c r="BF170" s="45">
        <v>6.0999999999999999E-5</v>
      </c>
      <c r="BG170" s="45">
        <v>6.0999999999999999E-5</v>
      </c>
      <c r="BH170" s="45">
        <v>6.0999999999999999E-5</v>
      </c>
      <c r="BI170" s="45">
        <v>6.0999999999999999E-5</v>
      </c>
      <c r="BJ170" s="45">
        <v>5.8999999999999998E-5</v>
      </c>
      <c r="BK170" s="45">
        <v>5.8999999999999998E-5</v>
      </c>
      <c r="BL170" s="45">
        <v>5.8999999999999998E-5</v>
      </c>
      <c r="BM170" s="45">
        <v>5.8999999999999998E-5</v>
      </c>
      <c r="BN170" s="45">
        <v>5.8999999999999998E-5</v>
      </c>
      <c r="BO170" s="45">
        <v>5.8E-5</v>
      </c>
      <c r="BP170" s="45">
        <v>5.8E-5</v>
      </c>
      <c r="BQ170" s="45">
        <v>5.8E-5</v>
      </c>
      <c r="BR170" s="45">
        <v>5.8E-5</v>
      </c>
      <c r="BS170" s="45">
        <v>5.8E-5</v>
      </c>
      <c r="BT170" s="45">
        <v>6.0000000000000002E-5</v>
      </c>
      <c r="BU170" s="45">
        <v>6.0000000000000002E-5</v>
      </c>
      <c r="BV170" s="45">
        <v>6.0000000000000002E-5</v>
      </c>
      <c r="BW170" s="45">
        <v>6.0000000000000002E-5</v>
      </c>
      <c r="BX170" s="45">
        <v>6.0000000000000002E-5</v>
      </c>
      <c r="BY170" s="45">
        <v>6.8999999999999997E-5</v>
      </c>
      <c r="BZ170" s="45">
        <v>6.8999999999999997E-5</v>
      </c>
      <c r="CA170" s="45">
        <v>6.8999999999999997E-5</v>
      </c>
      <c r="CB170" s="45">
        <v>6.8999999999999997E-5</v>
      </c>
      <c r="CC170" s="45">
        <v>6.8999999999999997E-5</v>
      </c>
      <c r="CD170" s="45">
        <v>6.8999999999999997E-5</v>
      </c>
      <c r="CE170" s="45">
        <v>6.8999999999999997E-5</v>
      </c>
      <c r="CF170" s="45">
        <v>6.8999999999999997E-5</v>
      </c>
      <c r="CG170" s="45">
        <v>6.8999999999999997E-5</v>
      </c>
      <c r="CH170" s="45">
        <v>6.8999999999999997E-5</v>
      </c>
      <c r="CI170" s="45">
        <v>6.8999999999999997E-5</v>
      </c>
      <c r="CJ170" s="45">
        <v>6.8999999999999997E-5</v>
      </c>
      <c r="CK170" s="45">
        <v>6.8999999999999997E-5</v>
      </c>
      <c r="CL170" s="45">
        <v>6.8999999999999997E-5</v>
      </c>
      <c r="CM170" s="45">
        <v>6.8999999999999997E-5</v>
      </c>
      <c r="CN170" s="45">
        <v>6.8999999999999997E-5</v>
      </c>
      <c r="CO170" s="45">
        <v>6.8999999999999997E-5</v>
      </c>
      <c r="CP170" s="45">
        <v>6.8999999999999997E-5</v>
      </c>
      <c r="CQ170" s="45">
        <v>6.8999999999999997E-5</v>
      </c>
      <c r="CR170" s="45">
        <v>6.8999999999999997E-5</v>
      </c>
      <c r="CS170" s="45">
        <v>6.8999999999999997E-5</v>
      </c>
      <c r="CT170" s="45">
        <v>6.8999999999999997E-5</v>
      </c>
      <c r="CU170" s="45">
        <v>6.8999999999999997E-5</v>
      </c>
      <c r="CV170" s="45">
        <v>6.8999999999999997E-5</v>
      </c>
      <c r="CW170" s="45">
        <v>6.8999999999999997E-5</v>
      </c>
      <c r="CX170" s="45">
        <v>6.8999999999999997E-5</v>
      </c>
    </row>
    <row r="171" spans="1:102" ht="14.25" customHeight="1" x14ac:dyDescent="0.3">
      <c r="A171" s="45" t="s">
        <v>460</v>
      </c>
      <c r="B171" s="45">
        <v>0</v>
      </c>
      <c r="C171" s="45">
        <v>0</v>
      </c>
      <c r="D171" s="45">
        <v>0</v>
      </c>
      <c r="E171" s="45">
        <v>0</v>
      </c>
      <c r="F171" s="45">
        <v>0</v>
      </c>
      <c r="G171" s="45">
        <v>0</v>
      </c>
      <c r="H171" s="45">
        <v>0</v>
      </c>
      <c r="I171" s="45">
        <v>0</v>
      </c>
      <c r="J171" s="45">
        <v>0</v>
      </c>
      <c r="K171" s="45">
        <v>0</v>
      </c>
      <c r="L171" s="45">
        <v>0</v>
      </c>
      <c r="M171" s="45">
        <v>0</v>
      </c>
      <c r="N171" s="45">
        <v>0</v>
      </c>
      <c r="O171" s="45">
        <v>0</v>
      </c>
      <c r="P171" s="45">
        <v>0</v>
      </c>
      <c r="Q171" s="45">
        <v>9.0000000000000002E-6</v>
      </c>
      <c r="R171" s="45">
        <v>9.0000000000000002E-6</v>
      </c>
      <c r="S171" s="45">
        <v>9.0000000000000002E-6</v>
      </c>
      <c r="T171" s="45">
        <v>9.0000000000000002E-6</v>
      </c>
      <c r="U171" s="45">
        <v>9.0000000000000002E-6</v>
      </c>
      <c r="V171" s="45">
        <v>9.0000000000000002E-6</v>
      </c>
      <c r="W171" s="45">
        <v>9.0000000000000002E-6</v>
      </c>
      <c r="X171" s="45">
        <v>9.0000000000000002E-6</v>
      </c>
      <c r="Y171" s="45">
        <v>9.0000000000000002E-6</v>
      </c>
      <c r="Z171" s="45">
        <v>9.0000000000000002E-6</v>
      </c>
      <c r="AA171" s="45">
        <v>9.0000000000000002E-6</v>
      </c>
      <c r="AB171" s="45">
        <v>9.0000000000000002E-6</v>
      </c>
      <c r="AC171" s="45">
        <v>9.0000000000000002E-6</v>
      </c>
      <c r="AD171" s="45">
        <v>9.0000000000000002E-6</v>
      </c>
      <c r="AE171" s="45">
        <v>9.0000000000000002E-6</v>
      </c>
      <c r="AF171" s="45">
        <v>9.0000000000000002E-6</v>
      </c>
      <c r="AG171" s="45">
        <v>9.0000000000000002E-6</v>
      </c>
      <c r="AH171" s="45">
        <v>9.0000000000000002E-6</v>
      </c>
      <c r="AI171" s="45">
        <v>9.0000000000000002E-6</v>
      </c>
      <c r="AJ171" s="45">
        <v>9.0000000000000002E-6</v>
      </c>
      <c r="AK171" s="45">
        <v>9.0000000000000002E-6</v>
      </c>
      <c r="AL171" s="45">
        <v>9.0000000000000002E-6</v>
      </c>
      <c r="AM171" s="45">
        <v>9.0000000000000002E-6</v>
      </c>
      <c r="AN171" s="45">
        <v>9.0000000000000002E-6</v>
      </c>
      <c r="AO171" s="45">
        <v>9.0000000000000002E-6</v>
      </c>
      <c r="AP171" s="45">
        <v>5.1E-5</v>
      </c>
      <c r="AQ171" s="45">
        <v>5.1E-5</v>
      </c>
      <c r="AR171" s="45">
        <v>5.1E-5</v>
      </c>
      <c r="AS171" s="45">
        <v>5.1E-5</v>
      </c>
      <c r="AT171" s="45">
        <v>5.1E-5</v>
      </c>
      <c r="AU171" s="45">
        <v>6.9999999999999994E-5</v>
      </c>
      <c r="AV171" s="45">
        <v>6.9999999999999994E-5</v>
      </c>
      <c r="AW171" s="45">
        <v>6.9999999999999994E-5</v>
      </c>
      <c r="AX171" s="45">
        <v>6.9999999999999994E-5</v>
      </c>
      <c r="AY171" s="45">
        <v>6.9999999999999994E-5</v>
      </c>
      <c r="AZ171" s="45">
        <v>8.0000000000000007E-5</v>
      </c>
      <c r="BA171" s="45">
        <v>8.0000000000000007E-5</v>
      </c>
      <c r="BB171" s="45">
        <v>8.0000000000000007E-5</v>
      </c>
      <c r="BC171" s="45">
        <v>8.0000000000000007E-5</v>
      </c>
      <c r="BD171" s="45">
        <v>8.0000000000000007E-5</v>
      </c>
      <c r="BE171" s="45">
        <v>8.2999999999999998E-5</v>
      </c>
      <c r="BF171" s="45">
        <v>8.2999999999999998E-5</v>
      </c>
      <c r="BG171" s="45">
        <v>8.2999999999999998E-5</v>
      </c>
      <c r="BH171" s="45">
        <v>8.2999999999999998E-5</v>
      </c>
      <c r="BI171" s="45">
        <v>8.2999999999999998E-5</v>
      </c>
      <c r="BJ171" s="45">
        <v>8.1000000000000004E-5</v>
      </c>
      <c r="BK171" s="45">
        <v>8.1000000000000004E-5</v>
      </c>
      <c r="BL171" s="45">
        <v>8.1000000000000004E-5</v>
      </c>
      <c r="BM171" s="45">
        <v>8.1000000000000004E-5</v>
      </c>
      <c r="BN171" s="45">
        <v>8.1000000000000004E-5</v>
      </c>
      <c r="BO171" s="45">
        <v>7.8999999999999996E-5</v>
      </c>
      <c r="BP171" s="45">
        <v>7.8999999999999996E-5</v>
      </c>
      <c r="BQ171" s="45">
        <v>7.8999999999999996E-5</v>
      </c>
      <c r="BR171" s="45">
        <v>7.8999999999999996E-5</v>
      </c>
      <c r="BS171" s="45">
        <v>7.8999999999999996E-5</v>
      </c>
      <c r="BT171" s="45">
        <v>7.2000000000000002E-5</v>
      </c>
      <c r="BU171" s="45">
        <v>7.2000000000000002E-5</v>
      </c>
      <c r="BV171" s="45">
        <v>7.2000000000000002E-5</v>
      </c>
      <c r="BW171" s="45">
        <v>7.2000000000000002E-5</v>
      </c>
      <c r="BX171" s="45">
        <v>7.2000000000000002E-5</v>
      </c>
      <c r="BY171" s="45">
        <v>7.4999999999999993E-5</v>
      </c>
      <c r="BZ171" s="45">
        <v>7.4999999999999993E-5</v>
      </c>
      <c r="CA171" s="45">
        <v>7.4999999999999993E-5</v>
      </c>
      <c r="CB171" s="45">
        <v>7.4999999999999993E-5</v>
      </c>
      <c r="CC171" s="45">
        <v>7.4999999999999993E-5</v>
      </c>
      <c r="CD171" s="45">
        <v>7.4999999999999993E-5</v>
      </c>
      <c r="CE171" s="45">
        <v>7.4999999999999993E-5</v>
      </c>
      <c r="CF171" s="45">
        <v>7.4999999999999993E-5</v>
      </c>
      <c r="CG171" s="45">
        <v>7.4999999999999993E-5</v>
      </c>
      <c r="CH171" s="45">
        <v>7.4999999999999993E-5</v>
      </c>
      <c r="CI171" s="45">
        <v>7.4999999999999993E-5</v>
      </c>
      <c r="CJ171" s="45">
        <v>7.4999999999999993E-5</v>
      </c>
      <c r="CK171" s="45">
        <v>7.4999999999999993E-5</v>
      </c>
      <c r="CL171" s="45">
        <v>7.4999999999999993E-5</v>
      </c>
      <c r="CM171" s="45">
        <v>7.4999999999999993E-5</v>
      </c>
      <c r="CN171" s="45">
        <v>7.4999999999999993E-5</v>
      </c>
      <c r="CO171" s="45">
        <v>7.4999999999999993E-5</v>
      </c>
      <c r="CP171" s="45">
        <v>7.4999999999999993E-5</v>
      </c>
      <c r="CQ171" s="45">
        <v>7.4999999999999993E-5</v>
      </c>
      <c r="CR171" s="45">
        <v>7.4999999999999993E-5</v>
      </c>
      <c r="CS171" s="45">
        <v>7.4999999999999993E-5</v>
      </c>
      <c r="CT171" s="45">
        <v>7.4999999999999993E-5</v>
      </c>
      <c r="CU171" s="45">
        <v>7.4999999999999993E-5</v>
      </c>
      <c r="CV171" s="45">
        <v>7.4999999999999993E-5</v>
      </c>
      <c r="CW171" s="45">
        <v>7.4999999999999993E-5</v>
      </c>
      <c r="CX171" s="45">
        <v>7.4999999999999993E-5</v>
      </c>
    </row>
    <row r="172" spans="1:102" ht="14.25" customHeight="1" x14ac:dyDescent="0.3">
      <c r="A172" s="45" t="s">
        <v>462</v>
      </c>
      <c r="B172" s="45">
        <v>0</v>
      </c>
      <c r="C172" s="45">
        <v>0</v>
      </c>
      <c r="D172" s="45">
        <v>0</v>
      </c>
      <c r="E172" s="45">
        <v>0</v>
      </c>
      <c r="F172" s="45">
        <v>0</v>
      </c>
      <c r="G172" s="45">
        <v>0</v>
      </c>
      <c r="H172" s="45">
        <v>0</v>
      </c>
      <c r="I172" s="45">
        <v>0</v>
      </c>
      <c r="J172" s="45">
        <v>0</v>
      </c>
      <c r="K172" s="45">
        <v>0</v>
      </c>
      <c r="L172" s="45">
        <v>0</v>
      </c>
      <c r="M172" s="45">
        <v>0</v>
      </c>
      <c r="N172" s="45">
        <v>0</v>
      </c>
      <c r="O172" s="45">
        <v>0</v>
      </c>
      <c r="P172" s="45">
        <v>0</v>
      </c>
      <c r="Q172" s="45">
        <v>7.1000000000000005E-5</v>
      </c>
      <c r="R172" s="45">
        <v>7.1000000000000005E-5</v>
      </c>
      <c r="S172" s="45">
        <v>7.1000000000000005E-5</v>
      </c>
      <c r="T172" s="45">
        <v>7.1000000000000005E-5</v>
      </c>
      <c r="U172" s="45">
        <v>7.1000000000000005E-5</v>
      </c>
      <c r="V172" s="45">
        <v>7.1000000000000005E-5</v>
      </c>
      <c r="W172" s="45">
        <v>7.1000000000000005E-5</v>
      </c>
      <c r="X172" s="45">
        <v>7.1000000000000005E-5</v>
      </c>
      <c r="Y172" s="45">
        <v>7.1000000000000005E-5</v>
      </c>
      <c r="Z172" s="45">
        <v>7.1000000000000005E-5</v>
      </c>
      <c r="AA172" s="45">
        <v>7.1000000000000005E-5</v>
      </c>
      <c r="AB172" s="45">
        <v>7.1000000000000005E-5</v>
      </c>
      <c r="AC172" s="45">
        <v>7.1000000000000005E-5</v>
      </c>
      <c r="AD172" s="45">
        <v>7.1000000000000005E-5</v>
      </c>
      <c r="AE172" s="45">
        <v>7.1000000000000005E-5</v>
      </c>
      <c r="AF172" s="45">
        <v>7.1000000000000005E-5</v>
      </c>
      <c r="AG172" s="45">
        <v>7.1000000000000005E-5</v>
      </c>
      <c r="AH172" s="45">
        <v>7.1000000000000005E-5</v>
      </c>
      <c r="AI172" s="45">
        <v>7.1000000000000005E-5</v>
      </c>
      <c r="AJ172" s="45">
        <v>7.1000000000000005E-5</v>
      </c>
      <c r="AK172" s="45">
        <v>7.1000000000000005E-5</v>
      </c>
      <c r="AL172" s="45">
        <v>7.1000000000000005E-5</v>
      </c>
      <c r="AM172" s="45">
        <v>7.1000000000000005E-5</v>
      </c>
      <c r="AN172" s="45">
        <v>7.1000000000000005E-5</v>
      </c>
      <c r="AO172" s="45">
        <v>7.1000000000000005E-5</v>
      </c>
      <c r="AP172" s="45">
        <v>2.8800000000000001E-4</v>
      </c>
      <c r="AQ172" s="45">
        <v>2.8800000000000001E-4</v>
      </c>
      <c r="AR172" s="45">
        <v>2.8800000000000001E-4</v>
      </c>
      <c r="AS172" s="45">
        <v>2.8800000000000001E-4</v>
      </c>
      <c r="AT172" s="45">
        <v>2.8800000000000001E-4</v>
      </c>
      <c r="AU172" s="45">
        <v>3.0400000000000002E-4</v>
      </c>
      <c r="AV172" s="45">
        <v>3.0400000000000002E-4</v>
      </c>
      <c r="AW172" s="45">
        <v>3.0400000000000002E-4</v>
      </c>
      <c r="AX172" s="45">
        <v>3.0400000000000002E-4</v>
      </c>
      <c r="AY172" s="45">
        <v>3.0400000000000002E-4</v>
      </c>
      <c r="AZ172" s="45">
        <v>2.81E-4</v>
      </c>
      <c r="BA172" s="45">
        <v>2.81E-4</v>
      </c>
      <c r="BB172" s="45">
        <v>2.81E-4</v>
      </c>
      <c r="BC172" s="45">
        <v>2.81E-4</v>
      </c>
      <c r="BD172" s="45">
        <v>2.81E-4</v>
      </c>
      <c r="BE172" s="45">
        <v>2.2800000000000001E-4</v>
      </c>
      <c r="BF172" s="45">
        <v>2.2800000000000001E-4</v>
      </c>
      <c r="BG172" s="45">
        <v>2.2800000000000001E-4</v>
      </c>
      <c r="BH172" s="45">
        <v>2.2800000000000001E-4</v>
      </c>
      <c r="BI172" s="45">
        <v>2.2800000000000001E-4</v>
      </c>
      <c r="BJ172" s="45">
        <v>1.63E-4</v>
      </c>
      <c r="BK172" s="45">
        <v>1.63E-4</v>
      </c>
      <c r="BL172" s="45">
        <v>1.63E-4</v>
      </c>
      <c r="BM172" s="45">
        <v>1.63E-4</v>
      </c>
      <c r="BN172" s="45">
        <v>1.63E-4</v>
      </c>
      <c r="BO172" s="45">
        <v>1.1900000000000001E-4</v>
      </c>
      <c r="BP172" s="45">
        <v>1.1900000000000001E-4</v>
      </c>
      <c r="BQ172" s="45">
        <v>1.1900000000000001E-4</v>
      </c>
      <c r="BR172" s="45">
        <v>1.1900000000000001E-4</v>
      </c>
      <c r="BS172" s="45">
        <v>1.1900000000000001E-4</v>
      </c>
      <c r="BT172" s="45">
        <v>1.05E-4</v>
      </c>
      <c r="BU172" s="45">
        <v>1.05E-4</v>
      </c>
      <c r="BV172" s="45">
        <v>1.05E-4</v>
      </c>
      <c r="BW172" s="45">
        <v>1.05E-4</v>
      </c>
      <c r="BX172" s="45">
        <v>1.05E-4</v>
      </c>
      <c r="BY172" s="45">
        <v>9.2E-5</v>
      </c>
      <c r="BZ172" s="45">
        <v>9.2E-5</v>
      </c>
      <c r="CA172" s="45">
        <v>9.2E-5</v>
      </c>
      <c r="CB172" s="45">
        <v>9.2E-5</v>
      </c>
      <c r="CC172" s="45">
        <v>9.2E-5</v>
      </c>
      <c r="CD172" s="45">
        <v>9.2E-5</v>
      </c>
      <c r="CE172" s="45">
        <v>9.2E-5</v>
      </c>
      <c r="CF172" s="45">
        <v>9.2E-5</v>
      </c>
      <c r="CG172" s="45">
        <v>9.2E-5</v>
      </c>
      <c r="CH172" s="45">
        <v>9.2E-5</v>
      </c>
      <c r="CI172" s="45">
        <v>9.2E-5</v>
      </c>
      <c r="CJ172" s="45">
        <v>9.2E-5</v>
      </c>
      <c r="CK172" s="45">
        <v>9.2E-5</v>
      </c>
      <c r="CL172" s="45">
        <v>9.2E-5</v>
      </c>
      <c r="CM172" s="45">
        <v>9.2E-5</v>
      </c>
      <c r="CN172" s="45">
        <v>9.2E-5</v>
      </c>
      <c r="CO172" s="45">
        <v>9.2E-5</v>
      </c>
      <c r="CP172" s="45">
        <v>9.2E-5</v>
      </c>
      <c r="CQ172" s="45">
        <v>9.2E-5</v>
      </c>
      <c r="CR172" s="45">
        <v>9.2E-5</v>
      </c>
      <c r="CS172" s="45">
        <v>9.2E-5</v>
      </c>
      <c r="CT172" s="45">
        <v>9.2E-5</v>
      </c>
      <c r="CU172" s="45">
        <v>9.2E-5</v>
      </c>
      <c r="CV172" s="45">
        <v>9.2E-5</v>
      </c>
      <c r="CW172" s="45">
        <v>9.2E-5</v>
      </c>
      <c r="CX172" s="45">
        <v>9.2E-5</v>
      </c>
    </row>
    <row r="173" spans="1:102" ht="14.25" customHeight="1" x14ac:dyDescent="0.3">
      <c r="A173" s="45" t="s">
        <v>464</v>
      </c>
      <c r="B173" s="45">
        <v>0</v>
      </c>
      <c r="C173" s="45">
        <v>0</v>
      </c>
      <c r="D173" s="45">
        <v>0</v>
      </c>
      <c r="E173" s="45">
        <v>0</v>
      </c>
      <c r="F173" s="45">
        <v>0</v>
      </c>
      <c r="G173" s="45">
        <v>0</v>
      </c>
      <c r="H173" s="45">
        <v>0</v>
      </c>
      <c r="I173" s="45">
        <v>0</v>
      </c>
      <c r="J173" s="45">
        <v>0</v>
      </c>
      <c r="K173" s="45">
        <v>0</v>
      </c>
      <c r="L173" s="45">
        <v>0</v>
      </c>
      <c r="M173" s="45">
        <v>0</v>
      </c>
      <c r="N173" s="45">
        <v>0</v>
      </c>
      <c r="O173" s="45">
        <v>0</v>
      </c>
      <c r="P173" s="45">
        <v>0</v>
      </c>
      <c r="Q173" s="45">
        <v>1.3999999999999999E-4</v>
      </c>
      <c r="R173" s="45">
        <v>1.3999999999999999E-4</v>
      </c>
      <c r="S173" s="45">
        <v>1.3999999999999999E-4</v>
      </c>
      <c r="T173" s="45">
        <v>1.3999999999999999E-4</v>
      </c>
      <c r="U173" s="45">
        <v>1.3999999999999999E-4</v>
      </c>
      <c r="V173" s="45">
        <v>1.3999999999999999E-4</v>
      </c>
      <c r="W173" s="45">
        <v>1.3999999999999999E-4</v>
      </c>
      <c r="X173" s="45">
        <v>1.3999999999999999E-4</v>
      </c>
      <c r="Y173" s="45">
        <v>1.3999999999999999E-4</v>
      </c>
      <c r="Z173" s="45">
        <v>1.3999999999999999E-4</v>
      </c>
      <c r="AA173" s="45">
        <v>1.3999999999999999E-4</v>
      </c>
      <c r="AB173" s="45">
        <v>1.3999999999999999E-4</v>
      </c>
      <c r="AC173" s="45">
        <v>1.3999999999999999E-4</v>
      </c>
      <c r="AD173" s="45">
        <v>1.3999999999999999E-4</v>
      </c>
      <c r="AE173" s="45">
        <v>1.3999999999999999E-4</v>
      </c>
      <c r="AF173" s="45">
        <v>1.3999999999999999E-4</v>
      </c>
      <c r="AG173" s="45">
        <v>1.3999999999999999E-4</v>
      </c>
      <c r="AH173" s="45">
        <v>1.3999999999999999E-4</v>
      </c>
      <c r="AI173" s="45">
        <v>1.3999999999999999E-4</v>
      </c>
      <c r="AJ173" s="45">
        <v>1.3999999999999999E-4</v>
      </c>
      <c r="AK173" s="45">
        <v>1.3999999999999999E-4</v>
      </c>
      <c r="AL173" s="45">
        <v>1.3999999999999999E-4</v>
      </c>
      <c r="AM173" s="45">
        <v>1.3999999999999999E-4</v>
      </c>
      <c r="AN173" s="45">
        <v>1.3999999999999999E-4</v>
      </c>
      <c r="AO173" s="45">
        <v>1.3999999999999999E-4</v>
      </c>
      <c r="AP173" s="45">
        <v>8.03E-4</v>
      </c>
      <c r="AQ173" s="45">
        <v>8.03E-4</v>
      </c>
      <c r="AR173" s="45">
        <v>8.03E-4</v>
      </c>
      <c r="AS173" s="45">
        <v>8.03E-4</v>
      </c>
      <c r="AT173" s="45">
        <v>8.03E-4</v>
      </c>
      <c r="AU173" s="45">
        <v>1.165E-3</v>
      </c>
      <c r="AV173" s="45">
        <v>1.165E-3</v>
      </c>
      <c r="AW173" s="45">
        <v>1.165E-3</v>
      </c>
      <c r="AX173" s="45">
        <v>1.165E-3</v>
      </c>
      <c r="AY173" s="45">
        <v>1.165E-3</v>
      </c>
      <c r="AZ173" s="45">
        <v>1.5039999999999999E-3</v>
      </c>
      <c r="BA173" s="45">
        <v>1.5039999999999999E-3</v>
      </c>
      <c r="BB173" s="45">
        <v>1.5039999999999999E-3</v>
      </c>
      <c r="BC173" s="45">
        <v>1.5039999999999999E-3</v>
      </c>
      <c r="BD173" s="45">
        <v>1.5039999999999999E-3</v>
      </c>
      <c r="BE173" s="45">
        <v>1.671E-3</v>
      </c>
      <c r="BF173" s="45">
        <v>1.671E-3</v>
      </c>
      <c r="BG173" s="45">
        <v>1.671E-3</v>
      </c>
      <c r="BH173" s="45">
        <v>1.671E-3</v>
      </c>
      <c r="BI173" s="45">
        <v>1.671E-3</v>
      </c>
      <c r="BJ173" s="45">
        <v>1.82E-3</v>
      </c>
      <c r="BK173" s="45">
        <v>1.82E-3</v>
      </c>
      <c r="BL173" s="45">
        <v>1.82E-3</v>
      </c>
      <c r="BM173" s="45">
        <v>1.82E-3</v>
      </c>
      <c r="BN173" s="45">
        <v>1.82E-3</v>
      </c>
      <c r="BO173" s="45">
        <v>2.0230000000000001E-3</v>
      </c>
      <c r="BP173" s="45">
        <v>2.0230000000000001E-3</v>
      </c>
      <c r="BQ173" s="45">
        <v>2.0230000000000001E-3</v>
      </c>
      <c r="BR173" s="45">
        <v>2.0230000000000001E-3</v>
      </c>
      <c r="BS173" s="45">
        <v>2.0230000000000001E-3</v>
      </c>
      <c r="BT173" s="45">
        <v>2.2390000000000001E-3</v>
      </c>
      <c r="BU173" s="45">
        <v>2.2390000000000001E-3</v>
      </c>
      <c r="BV173" s="45">
        <v>2.2390000000000001E-3</v>
      </c>
      <c r="BW173" s="45">
        <v>2.2390000000000001E-3</v>
      </c>
      <c r="BX173" s="45">
        <v>2.2390000000000001E-3</v>
      </c>
      <c r="BY173" s="45">
        <v>2.4940000000000001E-3</v>
      </c>
      <c r="BZ173" s="45">
        <v>2.4940000000000001E-3</v>
      </c>
      <c r="CA173" s="45">
        <v>2.4940000000000001E-3</v>
      </c>
      <c r="CB173" s="45">
        <v>2.4940000000000001E-3</v>
      </c>
      <c r="CC173" s="45">
        <v>2.4940000000000001E-3</v>
      </c>
      <c r="CD173" s="45">
        <v>2.4940000000000001E-3</v>
      </c>
      <c r="CE173" s="45">
        <v>2.4940000000000001E-3</v>
      </c>
      <c r="CF173" s="45">
        <v>2.4940000000000001E-3</v>
      </c>
      <c r="CG173" s="45">
        <v>2.4940000000000001E-3</v>
      </c>
      <c r="CH173" s="45">
        <v>2.4940000000000001E-3</v>
      </c>
      <c r="CI173" s="45">
        <v>2.4940000000000001E-3</v>
      </c>
      <c r="CJ173" s="45">
        <v>2.4940000000000001E-3</v>
      </c>
      <c r="CK173" s="45">
        <v>2.4940000000000001E-3</v>
      </c>
      <c r="CL173" s="45">
        <v>2.4940000000000001E-3</v>
      </c>
      <c r="CM173" s="45">
        <v>2.4940000000000001E-3</v>
      </c>
      <c r="CN173" s="45">
        <v>2.4940000000000001E-3</v>
      </c>
      <c r="CO173" s="45">
        <v>2.4940000000000001E-3</v>
      </c>
      <c r="CP173" s="45">
        <v>2.4940000000000001E-3</v>
      </c>
      <c r="CQ173" s="45">
        <v>2.4940000000000001E-3</v>
      </c>
      <c r="CR173" s="45">
        <v>2.4940000000000001E-3</v>
      </c>
      <c r="CS173" s="45">
        <v>2.4940000000000001E-3</v>
      </c>
      <c r="CT173" s="45">
        <v>2.4940000000000001E-3</v>
      </c>
      <c r="CU173" s="45">
        <v>2.4940000000000001E-3</v>
      </c>
      <c r="CV173" s="45">
        <v>2.4940000000000001E-3</v>
      </c>
      <c r="CW173" s="45">
        <v>2.4940000000000001E-3</v>
      </c>
      <c r="CX173" s="45">
        <v>2.4940000000000001E-3</v>
      </c>
    </row>
    <row r="174" spans="1:102" ht="14.25" customHeight="1" x14ac:dyDescent="0.3">
      <c r="A174" s="45" t="s">
        <v>466</v>
      </c>
      <c r="B174" s="45">
        <v>0</v>
      </c>
      <c r="C174" s="45">
        <v>0</v>
      </c>
      <c r="D174" s="45">
        <v>0</v>
      </c>
      <c r="E174" s="45">
        <v>0</v>
      </c>
      <c r="F174" s="45">
        <v>0</v>
      </c>
      <c r="G174" s="45">
        <v>0</v>
      </c>
      <c r="H174" s="45">
        <v>0</v>
      </c>
      <c r="I174" s="45">
        <v>0</v>
      </c>
      <c r="J174" s="45">
        <v>0</v>
      </c>
      <c r="K174" s="45">
        <v>0</v>
      </c>
      <c r="L174" s="45">
        <v>0</v>
      </c>
      <c r="M174" s="45">
        <v>0</v>
      </c>
      <c r="N174" s="45">
        <v>0</v>
      </c>
      <c r="O174" s="45">
        <v>0</v>
      </c>
      <c r="P174" s="45">
        <v>0</v>
      </c>
      <c r="Q174" s="45">
        <v>9.6000000000000002E-5</v>
      </c>
      <c r="R174" s="45">
        <v>9.6000000000000002E-5</v>
      </c>
      <c r="S174" s="45">
        <v>9.6000000000000002E-5</v>
      </c>
      <c r="T174" s="45">
        <v>9.6000000000000002E-5</v>
      </c>
      <c r="U174" s="45">
        <v>9.6000000000000002E-5</v>
      </c>
      <c r="V174" s="45">
        <v>9.6000000000000002E-5</v>
      </c>
      <c r="W174" s="45">
        <v>9.6000000000000002E-5</v>
      </c>
      <c r="X174" s="45">
        <v>9.6000000000000002E-5</v>
      </c>
      <c r="Y174" s="45">
        <v>9.6000000000000002E-5</v>
      </c>
      <c r="Z174" s="45">
        <v>9.6000000000000002E-5</v>
      </c>
      <c r="AA174" s="45">
        <v>9.6000000000000002E-5</v>
      </c>
      <c r="AB174" s="45">
        <v>9.6000000000000002E-5</v>
      </c>
      <c r="AC174" s="45">
        <v>9.6000000000000002E-5</v>
      </c>
      <c r="AD174" s="45">
        <v>9.6000000000000002E-5</v>
      </c>
      <c r="AE174" s="45">
        <v>9.6000000000000002E-5</v>
      </c>
      <c r="AF174" s="45">
        <v>9.6000000000000002E-5</v>
      </c>
      <c r="AG174" s="45">
        <v>9.6000000000000002E-5</v>
      </c>
      <c r="AH174" s="45">
        <v>9.6000000000000002E-5</v>
      </c>
      <c r="AI174" s="45">
        <v>9.6000000000000002E-5</v>
      </c>
      <c r="AJ174" s="45">
        <v>9.6000000000000002E-5</v>
      </c>
      <c r="AK174" s="45">
        <v>9.6000000000000002E-5</v>
      </c>
      <c r="AL174" s="45">
        <v>9.6000000000000002E-5</v>
      </c>
      <c r="AM174" s="45">
        <v>9.6000000000000002E-5</v>
      </c>
      <c r="AN174" s="45">
        <v>9.6000000000000002E-5</v>
      </c>
      <c r="AO174" s="45">
        <v>9.6000000000000002E-5</v>
      </c>
      <c r="AP174" s="45">
        <v>3.6299999999999999E-4</v>
      </c>
      <c r="AQ174" s="45">
        <v>3.6299999999999999E-4</v>
      </c>
      <c r="AR174" s="45">
        <v>3.6299999999999999E-4</v>
      </c>
      <c r="AS174" s="45">
        <v>3.6299999999999999E-4</v>
      </c>
      <c r="AT174" s="45">
        <v>3.6299999999999999E-4</v>
      </c>
      <c r="AU174" s="45">
        <v>4.4499999999999997E-4</v>
      </c>
      <c r="AV174" s="45">
        <v>4.4499999999999997E-4</v>
      </c>
      <c r="AW174" s="45">
        <v>4.4499999999999997E-4</v>
      </c>
      <c r="AX174" s="45">
        <v>4.4499999999999997E-4</v>
      </c>
      <c r="AY174" s="45">
        <v>4.4499999999999997E-4</v>
      </c>
      <c r="AZ174" s="45">
        <v>4.7100000000000001E-4</v>
      </c>
      <c r="BA174" s="45">
        <v>4.7100000000000001E-4</v>
      </c>
      <c r="BB174" s="45">
        <v>4.7100000000000001E-4</v>
      </c>
      <c r="BC174" s="45">
        <v>4.7100000000000001E-4</v>
      </c>
      <c r="BD174" s="45">
        <v>4.7100000000000001E-4</v>
      </c>
      <c r="BE174" s="45">
        <v>4.7699999999999999E-4</v>
      </c>
      <c r="BF174" s="45">
        <v>4.7699999999999999E-4</v>
      </c>
      <c r="BG174" s="45">
        <v>4.7699999999999999E-4</v>
      </c>
      <c r="BH174" s="45">
        <v>4.7699999999999999E-4</v>
      </c>
      <c r="BI174" s="45">
        <v>4.7699999999999999E-4</v>
      </c>
      <c r="BJ174" s="45">
        <v>4.84E-4</v>
      </c>
      <c r="BK174" s="45">
        <v>4.84E-4</v>
      </c>
      <c r="BL174" s="45">
        <v>4.84E-4</v>
      </c>
      <c r="BM174" s="45">
        <v>4.84E-4</v>
      </c>
      <c r="BN174" s="45">
        <v>4.84E-4</v>
      </c>
      <c r="BO174" s="45">
        <v>4.7399999999999997E-4</v>
      </c>
      <c r="BP174" s="45">
        <v>4.7399999999999997E-4</v>
      </c>
      <c r="BQ174" s="45">
        <v>4.7399999999999997E-4</v>
      </c>
      <c r="BR174" s="45">
        <v>4.7399999999999997E-4</v>
      </c>
      <c r="BS174" s="45">
        <v>4.7399999999999997E-4</v>
      </c>
      <c r="BT174" s="45">
        <v>4.5100000000000001E-4</v>
      </c>
      <c r="BU174" s="45">
        <v>4.5100000000000001E-4</v>
      </c>
      <c r="BV174" s="45">
        <v>4.5100000000000001E-4</v>
      </c>
      <c r="BW174" s="45">
        <v>4.5100000000000001E-4</v>
      </c>
      <c r="BX174" s="45">
        <v>4.5100000000000001E-4</v>
      </c>
      <c r="BY174" s="45">
        <v>4.15E-4</v>
      </c>
      <c r="BZ174" s="45">
        <v>4.15E-4</v>
      </c>
      <c r="CA174" s="45">
        <v>4.15E-4</v>
      </c>
      <c r="CB174" s="45">
        <v>4.15E-4</v>
      </c>
      <c r="CC174" s="45">
        <v>4.15E-4</v>
      </c>
      <c r="CD174" s="45">
        <v>4.15E-4</v>
      </c>
      <c r="CE174" s="45">
        <v>4.15E-4</v>
      </c>
      <c r="CF174" s="45">
        <v>4.15E-4</v>
      </c>
      <c r="CG174" s="45">
        <v>4.15E-4</v>
      </c>
      <c r="CH174" s="45">
        <v>4.15E-4</v>
      </c>
      <c r="CI174" s="45">
        <v>4.15E-4</v>
      </c>
      <c r="CJ174" s="45">
        <v>4.15E-4</v>
      </c>
      <c r="CK174" s="45">
        <v>4.15E-4</v>
      </c>
      <c r="CL174" s="45">
        <v>4.15E-4</v>
      </c>
      <c r="CM174" s="45">
        <v>4.15E-4</v>
      </c>
      <c r="CN174" s="45">
        <v>4.15E-4</v>
      </c>
      <c r="CO174" s="45">
        <v>4.15E-4</v>
      </c>
      <c r="CP174" s="45">
        <v>4.15E-4</v>
      </c>
      <c r="CQ174" s="45">
        <v>4.15E-4</v>
      </c>
      <c r="CR174" s="45">
        <v>4.15E-4</v>
      </c>
      <c r="CS174" s="45">
        <v>4.15E-4</v>
      </c>
      <c r="CT174" s="45">
        <v>4.15E-4</v>
      </c>
      <c r="CU174" s="45">
        <v>4.15E-4</v>
      </c>
      <c r="CV174" s="45">
        <v>4.15E-4</v>
      </c>
      <c r="CW174" s="45">
        <v>4.15E-4</v>
      </c>
      <c r="CX174" s="45">
        <v>4.15E-4</v>
      </c>
    </row>
    <row r="175" spans="1:102" ht="14.25" customHeight="1" x14ac:dyDescent="0.3">
      <c r="A175" s="45" t="s">
        <v>513</v>
      </c>
      <c r="B175" s="45">
        <v>0</v>
      </c>
      <c r="C175" s="45">
        <v>0</v>
      </c>
      <c r="D175" s="45">
        <v>0</v>
      </c>
      <c r="E175" s="45">
        <v>0</v>
      </c>
      <c r="F175" s="45">
        <v>0</v>
      </c>
      <c r="G175" s="45">
        <v>0</v>
      </c>
      <c r="H175" s="45">
        <v>0</v>
      </c>
      <c r="I175" s="45">
        <v>0</v>
      </c>
      <c r="J175" s="45">
        <v>0</v>
      </c>
      <c r="K175" s="45">
        <v>0</v>
      </c>
      <c r="L175" s="45">
        <v>0</v>
      </c>
      <c r="M175" s="45">
        <v>0</v>
      </c>
      <c r="N175" s="45">
        <v>0</v>
      </c>
      <c r="O175" s="45">
        <v>0</v>
      </c>
      <c r="P175" s="45">
        <v>0</v>
      </c>
      <c r="Q175" s="45">
        <v>4.6E-5</v>
      </c>
      <c r="R175" s="45">
        <v>4.6E-5</v>
      </c>
      <c r="S175" s="45">
        <v>4.6E-5</v>
      </c>
      <c r="T175" s="45">
        <v>4.6E-5</v>
      </c>
      <c r="U175" s="45">
        <v>4.6E-5</v>
      </c>
      <c r="V175" s="45">
        <v>4.6E-5</v>
      </c>
      <c r="W175" s="45">
        <v>4.6E-5</v>
      </c>
      <c r="X175" s="45">
        <v>4.6E-5</v>
      </c>
      <c r="Y175" s="45">
        <v>4.6E-5</v>
      </c>
      <c r="Z175" s="45">
        <v>4.6E-5</v>
      </c>
      <c r="AA175" s="45">
        <v>4.6E-5</v>
      </c>
      <c r="AB175" s="45">
        <v>4.6E-5</v>
      </c>
      <c r="AC175" s="45">
        <v>4.6E-5</v>
      </c>
      <c r="AD175" s="45">
        <v>4.6E-5</v>
      </c>
      <c r="AE175" s="45">
        <v>4.6E-5</v>
      </c>
      <c r="AF175" s="45">
        <v>4.6E-5</v>
      </c>
      <c r="AG175" s="45">
        <v>4.6E-5</v>
      </c>
      <c r="AH175" s="45">
        <v>4.6E-5</v>
      </c>
      <c r="AI175" s="45">
        <v>4.6E-5</v>
      </c>
      <c r="AJ175" s="45">
        <v>4.6E-5</v>
      </c>
      <c r="AK175" s="45">
        <v>4.6E-5</v>
      </c>
      <c r="AL175" s="45">
        <v>4.6E-5</v>
      </c>
      <c r="AM175" s="45">
        <v>4.6E-5</v>
      </c>
      <c r="AN175" s="45">
        <v>4.6E-5</v>
      </c>
      <c r="AO175" s="45">
        <v>4.6E-5</v>
      </c>
      <c r="AP175" s="45">
        <v>1.8200000000000001E-4</v>
      </c>
      <c r="AQ175" s="45">
        <v>1.8200000000000001E-4</v>
      </c>
      <c r="AR175" s="45">
        <v>1.8200000000000001E-4</v>
      </c>
      <c r="AS175" s="45">
        <v>1.8200000000000001E-4</v>
      </c>
      <c r="AT175" s="45">
        <v>1.8200000000000001E-4</v>
      </c>
      <c r="AU175" s="45">
        <v>3.5300000000000002E-4</v>
      </c>
      <c r="AV175" s="45">
        <v>3.5300000000000002E-4</v>
      </c>
      <c r="AW175" s="45">
        <v>3.5300000000000002E-4</v>
      </c>
      <c r="AX175" s="45">
        <v>3.5300000000000002E-4</v>
      </c>
      <c r="AY175" s="45">
        <v>3.5300000000000002E-4</v>
      </c>
      <c r="AZ175" s="45">
        <v>2.8600000000000001E-4</v>
      </c>
      <c r="BA175" s="45">
        <v>2.8600000000000001E-4</v>
      </c>
      <c r="BB175" s="45">
        <v>2.8600000000000001E-4</v>
      </c>
      <c r="BC175" s="45">
        <v>2.8600000000000001E-4</v>
      </c>
      <c r="BD175" s="45">
        <v>2.8600000000000001E-4</v>
      </c>
      <c r="BE175" s="45">
        <v>3.5799999999999997E-4</v>
      </c>
      <c r="BF175" s="45">
        <v>3.5799999999999997E-4</v>
      </c>
      <c r="BG175" s="45">
        <v>3.5799999999999997E-4</v>
      </c>
      <c r="BH175" s="45">
        <v>3.5799999999999997E-4</v>
      </c>
      <c r="BI175" s="45">
        <v>3.5799999999999997E-4</v>
      </c>
      <c r="BJ175" s="45">
        <v>2.63E-4</v>
      </c>
      <c r="BK175" s="45">
        <v>2.63E-4</v>
      </c>
      <c r="BL175" s="45">
        <v>2.63E-4</v>
      </c>
      <c r="BM175" s="45">
        <v>2.63E-4</v>
      </c>
      <c r="BN175" s="45">
        <v>2.63E-4</v>
      </c>
      <c r="BO175" s="45">
        <v>4.6500000000000003E-4</v>
      </c>
      <c r="BP175" s="45">
        <v>4.6500000000000003E-4</v>
      </c>
      <c r="BQ175" s="45">
        <v>4.6500000000000003E-4</v>
      </c>
      <c r="BR175" s="45">
        <v>4.6500000000000003E-4</v>
      </c>
      <c r="BS175" s="45">
        <v>4.6500000000000003E-4</v>
      </c>
      <c r="BT175" s="45">
        <v>5.3600000000000002E-4</v>
      </c>
      <c r="BU175" s="45">
        <v>5.3600000000000002E-4</v>
      </c>
      <c r="BV175" s="45">
        <v>5.3600000000000002E-4</v>
      </c>
      <c r="BW175" s="45">
        <v>5.3600000000000002E-4</v>
      </c>
      <c r="BX175" s="45">
        <v>5.3600000000000002E-4</v>
      </c>
      <c r="BY175" s="45">
        <v>1.0250000000000001E-3</v>
      </c>
      <c r="BZ175" s="45">
        <v>1.0250000000000001E-3</v>
      </c>
      <c r="CA175" s="45">
        <v>1.0250000000000001E-3</v>
      </c>
      <c r="CB175" s="45">
        <v>1.0250000000000001E-3</v>
      </c>
      <c r="CC175" s="45">
        <v>1.0250000000000001E-3</v>
      </c>
      <c r="CD175" s="45">
        <v>1.0250000000000001E-3</v>
      </c>
      <c r="CE175" s="45">
        <v>1.0250000000000001E-3</v>
      </c>
      <c r="CF175" s="45">
        <v>1.0250000000000001E-3</v>
      </c>
      <c r="CG175" s="45">
        <v>1.0250000000000001E-3</v>
      </c>
      <c r="CH175" s="45">
        <v>1.0250000000000001E-3</v>
      </c>
      <c r="CI175" s="45">
        <v>1.0250000000000001E-3</v>
      </c>
      <c r="CJ175" s="45">
        <v>1.0250000000000001E-3</v>
      </c>
      <c r="CK175" s="45">
        <v>1.0250000000000001E-3</v>
      </c>
      <c r="CL175" s="45">
        <v>1.0250000000000001E-3</v>
      </c>
      <c r="CM175" s="45">
        <v>1.0250000000000001E-3</v>
      </c>
      <c r="CN175" s="45">
        <v>1.0250000000000001E-3</v>
      </c>
      <c r="CO175" s="45">
        <v>1.0250000000000001E-3</v>
      </c>
      <c r="CP175" s="45">
        <v>1.0250000000000001E-3</v>
      </c>
      <c r="CQ175" s="45">
        <v>1.0250000000000001E-3</v>
      </c>
      <c r="CR175" s="45">
        <v>1.0250000000000001E-3</v>
      </c>
      <c r="CS175" s="45">
        <v>1.0250000000000001E-3</v>
      </c>
      <c r="CT175" s="45">
        <v>1.0250000000000001E-3</v>
      </c>
      <c r="CU175" s="45">
        <v>1.0250000000000001E-3</v>
      </c>
      <c r="CV175" s="45">
        <v>1.0250000000000001E-3</v>
      </c>
      <c r="CW175" s="45">
        <v>1.0250000000000001E-3</v>
      </c>
      <c r="CX175" s="45">
        <v>1.0250000000000001E-3</v>
      </c>
    </row>
    <row r="176" spans="1:102" ht="14.25" customHeight="1" x14ac:dyDescent="0.3">
      <c r="A176" s="45" t="s">
        <v>470</v>
      </c>
      <c r="B176" s="45">
        <v>0</v>
      </c>
      <c r="C176" s="45">
        <v>0</v>
      </c>
      <c r="D176" s="45">
        <v>0</v>
      </c>
      <c r="E176" s="45">
        <v>0</v>
      </c>
      <c r="F176" s="45">
        <v>0</v>
      </c>
      <c r="G176" s="45">
        <v>0</v>
      </c>
      <c r="H176" s="45">
        <v>0</v>
      </c>
      <c r="I176" s="45">
        <v>0</v>
      </c>
      <c r="J176" s="45">
        <v>0</v>
      </c>
      <c r="K176" s="45">
        <v>0</v>
      </c>
      <c r="L176" s="45">
        <v>0</v>
      </c>
      <c r="M176" s="45">
        <v>0</v>
      </c>
      <c r="N176" s="45">
        <v>0</v>
      </c>
      <c r="O176" s="45">
        <v>0</v>
      </c>
      <c r="P176" s="45">
        <v>0</v>
      </c>
      <c r="Q176" s="45">
        <v>5.5000000000000002E-5</v>
      </c>
      <c r="R176" s="45">
        <v>5.5000000000000002E-5</v>
      </c>
      <c r="S176" s="45">
        <v>5.5000000000000002E-5</v>
      </c>
      <c r="T176" s="45">
        <v>5.5000000000000002E-5</v>
      </c>
      <c r="U176" s="45">
        <v>5.5000000000000002E-5</v>
      </c>
      <c r="V176" s="45">
        <v>5.5000000000000002E-5</v>
      </c>
      <c r="W176" s="45">
        <v>5.5000000000000002E-5</v>
      </c>
      <c r="X176" s="45">
        <v>5.5000000000000002E-5</v>
      </c>
      <c r="Y176" s="45">
        <v>5.5000000000000002E-5</v>
      </c>
      <c r="Z176" s="45">
        <v>5.5000000000000002E-5</v>
      </c>
      <c r="AA176" s="45">
        <v>5.5000000000000002E-5</v>
      </c>
      <c r="AB176" s="45">
        <v>5.5000000000000002E-5</v>
      </c>
      <c r="AC176" s="45">
        <v>5.5000000000000002E-5</v>
      </c>
      <c r="AD176" s="45">
        <v>5.5000000000000002E-5</v>
      </c>
      <c r="AE176" s="45">
        <v>5.5000000000000002E-5</v>
      </c>
      <c r="AF176" s="45">
        <v>5.5000000000000002E-5</v>
      </c>
      <c r="AG176" s="45">
        <v>5.5000000000000002E-5</v>
      </c>
      <c r="AH176" s="45">
        <v>5.5000000000000002E-5</v>
      </c>
      <c r="AI176" s="45">
        <v>5.5000000000000002E-5</v>
      </c>
      <c r="AJ176" s="45">
        <v>5.5000000000000002E-5</v>
      </c>
      <c r="AK176" s="45">
        <v>5.5000000000000002E-5</v>
      </c>
      <c r="AL176" s="45">
        <v>5.5000000000000002E-5</v>
      </c>
      <c r="AM176" s="45">
        <v>5.5000000000000002E-5</v>
      </c>
      <c r="AN176" s="45">
        <v>5.5000000000000002E-5</v>
      </c>
      <c r="AO176" s="45">
        <v>5.5000000000000002E-5</v>
      </c>
      <c r="AP176" s="45">
        <v>3.0299999999999999E-4</v>
      </c>
      <c r="AQ176" s="45">
        <v>3.0299999999999999E-4</v>
      </c>
      <c r="AR176" s="45">
        <v>3.0299999999999999E-4</v>
      </c>
      <c r="AS176" s="45">
        <v>3.0299999999999999E-4</v>
      </c>
      <c r="AT176" s="45">
        <v>3.0299999999999999E-4</v>
      </c>
      <c r="AU176" s="45">
        <v>4.2499999999999998E-4</v>
      </c>
      <c r="AV176" s="45">
        <v>4.2499999999999998E-4</v>
      </c>
      <c r="AW176" s="45">
        <v>4.2499999999999998E-4</v>
      </c>
      <c r="AX176" s="45">
        <v>4.2499999999999998E-4</v>
      </c>
      <c r="AY176" s="45">
        <v>4.2499999999999998E-4</v>
      </c>
      <c r="AZ176" s="45">
        <v>5.4100000000000003E-4</v>
      </c>
      <c r="BA176" s="45">
        <v>5.4100000000000003E-4</v>
      </c>
      <c r="BB176" s="45">
        <v>5.4100000000000003E-4</v>
      </c>
      <c r="BC176" s="45">
        <v>5.4100000000000003E-4</v>
      </c>
      <c r="BD176" s="45">
        <v>5.4100000000000003E-4</v>
      </c>
      <c r="BE176" s="45">
        <v>6.4400000000000004E-4</v>
      </c>
      <c r="BF176" s="45">
        <v>6.4400000000000004E-4</v>
      </c>
      <c r="BG176" s="45">
        <v>6.4400000000000004E-4</v>
      </c>
      <c r="BH176" s="45">
        <v>6.4400000000000004E-4</v>
      </c>
      <c r="BI176" s="45">
        <v>6.4400000000000004E-4</v>
      </c>
      <c r="BJ176" s="45">
        <v>6.96E-4</v>
      </c>
      <c r="BK176" s="45">
        <v>6.96E-4</v>
      </c>
      <c r="BL176" s="45">
        <v>6.96E-4</v>
      </c>
      <c r="BM176" s="45">
        <v>6.96E-4</v>
      </c>
      <c r="BN176" s="45">
        <v>6.96E-4</v>
      </c>
      <c r="BO176" s="45">
        <v>8.2399999999999997E-4</v>
      </c>
      <c r="BP176" s="45">
        <v>8.2399999999999997E-4</v>
      </c>
      <c r="BQ176" s="45">
        <v>8.2399999999999997E-4</v>
      </c>
      <c r="BR176" s="45">
        <v>8.2399999999999997E-4</v>
      </c>
      <c r="BS176" s="45">
        <v>8.2399999999999997E-4</v>
      </c>
      <c r="BT176" s="45">
        <v>1.008E-3</v>
      </c>
      <c r="BU176" s="45">
        <v>1.008E-3</v>
      </c>
      <c r="BV176" s="45">
        <v>1.008E-3</v>
      </c>
      <c r="BW176" s="45">
        <v>1.008E-3</v>
      </c>
      <c r="BX176" s="45">
        <v>1.008E-3</v>
      </c>
      <c r="BY176" s="45">
        <v>1.2639999999999999E-3</v>
      </c>
      <c r="BZ176" s="45">
        <v>1.2639999999999999E-3</v>
      </c>
      <c r="CA176" s="45">
        <v>1.2639999999999999E-3</v>
      </c>
      <c r="CB176" s="45">
        <v>1.2639999999999999E-3</v>
      </c>
      <c r="CC176" s="45">
        <v>1.2639999999999999E-3</v>
      </c>
      <c r="CD176" s="45">
        <v>1.2639999999999999E-3</v>
      </c>
      <c r="CE176" s="45">
        <v>1.2639999999999999E-3</v>
      </c>
      <c r="CF176" s="45">
        <v>1.2639999999999999E-3</v>
      </c>
      <c r="CG176" s="45">
        <v>1.2639999999999999E-3</v>
      </c>
      <c r="CH176" s="45">
        <v>1.2639999999999999E-3</v>
      </c>
      <c r="CI176" s="45">
        <v>1.2639999999999999E-3</v>
      </c>
      <c r="CJ176" s="45">
        <v>1.2639999999999999E-3</v>
      </c>
      <c r="CK176" s="45">
        <v>1.2639999999999999E-3</v>
      </c>
      <c r="CL176" s="45">
        <v>1.2639999999999999E-3</v>
      </c>
      <c r="CM176" s="45">
        <v>1.2639999999999999E-3</v>
      </c>
      <c r="CN176" s="45">
        <v>1.2639999999999999E-3</v>
      </c>
      <c r="CO176" s="45">
        <v>1.2639999999999999E-3</v>
      </c>
      <c r="CP176" s="45">
        <v>1.2639999999999999E-3</v>
      </c>
      <c r="CQ176" s="45">
        <v>1.2639999999999999E-3</v>
      </c>
      <c r="CR176" s="45">
        <v>1.2639999999999999E-3</v>
      </c>
      <c r="CS176" s="45">
        <v>1.2639999999999999E-3</v>
      </c>
      <c r="CT176" s="45">
        <v>1.2639999999999999E-3</v>
      </c>
      <c r="CU176" s="45">
        <v>1.2639999999999999E-3</v>
      </c>
      <c r="CV176" s="45">
        <v>1.2639999999999999E-3</v>
      </c>
      <c r="CW176" s="45">
        <v>1.2639999999999999E-3</v>
      </c>
      <c r="CX176" s="45">
        <v>1.2639999999999999E-3</v>
      </c>
    </row>
    <row r="177" spans="1:102" ht="14.25" customHeight="1" x14ac:dyDescent="0.3">
      <c r="A177" s="45" t="s">
        <v>472</v>
      </c>
      <c r="B177" s="45">
        <v>0</v>
      </c>
      <c r="C177" s="45">
        <v>0</v>
      </c>
      <c r="D177" s="45">
        <v>0</v>
      </c>
      <c r="E177" s="45">
        <v>0</v>
      </c>
      <c r="F177" s="45">
        <v>0</v>
      </c>
      <c r="G177" s="45">
        <v>0</v>
      </c>
      <c r="H177" s="45">
        <v>0</v>
      </c>
      <c r="I177" s="45">
        <v>0</v>
      </c>
      <c r="J177" s="45">
        <v>0</v>
      </c>
      <c r="K177" s="45">
        <v>0</v>
      </c>
      <c r="L177" s="45">
        <v>0</v>
      </c>
      <c r="M177" s="45">
        <v>0</v>
      </c>
      <c r="N177" s="45">
        <v>0</v>
      </c>
      <c r="O177" s="45">
        <v>0</v>
      </c>
      <c r="P177" s="45">
        <v>0</v>
      </c>
      <c r="Q177" s="45">
        <v>7.2000000000000002E-5</v>
      </c>
      <c r="R177" s="45">
        <v>7.2000000000000002E-5</v>
      </c>
      <c r="S177" s="45">
        <v>7.2000000000000002E-5</v>
      </c>
      <c r="T177" s="45">
        <v>7.2000000000000002E-5</v>
      </c>
      <c r="U177" s="45">
        <v>7.2000000000000002E-5</v>
      </c>
      <c r="V177" s="45">
        <v>7.2000000000000002E-5</v>
      </c>
      <c r="W177" s="45">
        <v>7.2000000000000002E-5</v>
      </c>
      <c r="X177" s="45">
        <v>7.2000000000000002E-5</v>
      </c>
      <c r="Y177" s="45">
        <v>7.2000000000000002E-5</v>
      </c>
      <c r="Z177" s="45">
        <v>7.2000000000000002E-5</v>
      </c>
      <c r="AA177" s="45">
        <v>7.2000000000000002E-5</v>
      </c>
      <c r="AB177" s="45">
        <v>7.2000000000000002E-5</v>
      </c>
      <c r="AC177" s="45">
        <v>7.2000000000000002E-5</v>
      </c>
      <c r="AD177" s="45">
        <v>7.2000000000000002E-5</v>
      </c>
      <c r="AE177" s="45">
        <v>7.2000000000000002E-5</v>
      </c>
      <c r="AF177" s="45">
        <v>7.2000000000000002E-5</v>
      </c>
      <c r="AG177" s="45">
        <v>7.2000000000000002E-5</v>
      </c>
      <c r="AH177" s="45">
        <v>7.2000000000000002E-5</v>
      </c>
      <c r="AI177" s="45">
        <v>7.2000000000000002E-5</v>
      </c>
      <c r="AJ177" s="45">
        <v>7.2000000000000002E-5</v>
      </c>
      <c r="AK177" s="45">
        <v>7.2000000000000002E-5</v>
      </c>
      <c r="AL177" s="45">
        <v>7.2000000000000002E-5</v>
      </c>
      <c r="AM177" s="45">
        <v>7.2000000000000002E-5</v>
      </c>
      <c r="AN177" s="45">
        <v>7.2000000000000002E-5</v>
      </c>
      <c r="AO177" s="45">
        <v>7.2000000000000002E-5</v>
      </c>
      <c r="AP177" s="45">
        <v>1.9000000000000001E-4</v>
      </c>
      <c r="AQ177" s="45">
        <v>1.9000000000000001E-4</v>
      </c>
      <c r="AR177" s="45">
        <v>1.9000000000000001E-4</v>
      </c>
      <c r="AS177" s="45">
        <v>1.9000000000000001E-4</v>
      </c>
      <c r="AT177" s="45">
        <v>1.9000000000000001E-4</v>
      </c>
      <c r="AU177" s="45">
        <v>2.02E-4</v>
      </c>
      <c r="AV177" s="45">
        <v>2.02E-4</v>
      </c>
      <c r="AW177" s="45">
        <v>2.02E-4</v>
      </c>
      <c r="AX177" s="45">
        <v>2.02E-4</v>
      </c>
      <c r="AY177" s="45">
        <v>2.02E-4</v>
      </c>
      <c r="AZ177" s="45">
        <v>2.0100000000000001E-4</v>
      </c>
      <c r="BA177" s="45">
        <v>2.0100000000000001E-4</v>
      </c>
      <c r="BB177" s="45">
        <v>2.0100000000000001E-4</v>
      </c>
      <c r="BC177" s="45">
        <v>2.0100000000000001E-4</v>
      </c>
      <c r="BD177" s="45">
        <v>2.0100000000000001E-4</v>
      </c>
      <c r="BE177" s="45">
        <v>1.8200000000000001E-4</v>
      </c>
      <c r="BF177" s="45">
        <v>1.8200000000000001E-4</v>
      </c>
      <c r="BG177" s="45">
        <v>1.8200000000000001E-4</v>
      </c>
      <c r="BH177" s="45">
        <v>1.8200000000000001E-4</v>
      </c>
      <c r="BI177" s="45">
        <v>1.8200000000000001E-4</v>
      </c>
      <c r="BJ177" s="45">
        <v>1.6000000000000001E-4</v>
      </c>
      <c r="BK177" s="45">
        <v>1.6000000000000001E-4</v>
      </c>
      <c r="BL177" s="45">
        <v>1.6000000000000001E-4</v>
      </c>
      <c r="BM177" s="45">
        <v>1.6000000000000001E-4</v>
      </c>
      <c r="BN177" s="45">
        <v>1.6000000000000001E-4</v>
      </c>
      <c r="BO177" s="45">
        <v>1.5100000000000001E-4</v>
      </c>
      <c r="BP177" s="45">
        <v>1.5100000000000001E-4</v>
      </c>
      <c r="BQ177" s="45">
        <v>1.5100000000000001E-4</v>
      </c>
      <c r="BR177" s="45">
        <v>1.5100000000000001E-4</v>
      </c>
      <c r="BS177" s="45">
        <v>1.5100000000000001E-4</v>
      </c>
      <c r="BT177" s="45">
        <v>1.45E-4</v>
      </c>
      <c r="BU177" s="45">
        <v>1.45E-4</v>
      </c>
      <c r="BV177" s="45">
        <v>1.45E-4</v>
      </c>
      <c r="BW177" s="45">
        <v>1.45E-4</v>
      </c>
      <c r="BX177" s="45">
        <v>1.45E-4</v>
      </c>
      <c r="BY177" s="45">
        <v>1.5300000000000001E-4</v>
      </c>
      <c r="BZ177" s="45">
        <v>1.5300000000000001E-4</v>
      </c>
      <c r="CA177" s="45">
        <v>1.5300000000000001E-4</v>
      </c>
      <c r="CB177" s="45">
        <v>1.5300000000000001E-4</v>
      </c>
      <c r="CC177" s="45">
        <v>1.5300000000000001E-4</v>
      </c>
      <c r="CD177" s="45">
        <v>1.5300000000000001E-4</v>
      </c>
      <c r="CE177" s="45">
        <v>1.5300000000000001E-4</v>
      </c>
      <c r="CF177" s="45">
        <v>1.5300000000000001E-4</v>
      </c>
      <c r="CG177" s="45">
        <v>1.5300000000000001E-4</v>
      </c>
      <c r="CH177" s="45">
        <v>1.5300000000000001E-4</v>
      </c>
      <c r="CI177" s="45">
        <v>1.5300000000000001E-4</v>
      </c>
      <c r="CJ177" s="45">
        <v>1.5300000000000001E-4</v>
      </c>
      <c r="CK177" s="45">
        <v>1.5300000000000001E-4</v>
      </c>
      <c r="CL177" s="45">
        <v>1.5300000000000001E-4</v>
      </c>
      <c r="CM177" s="45">
        <v>1.5300000000000001E-4</v>
      </c>
      <c r="CN177" s="45">
        <v>1.5300000000000001E-4</v>
      </c>
      <c r="CO177" s="45">
        <v>1.5300000000000001E-4</v>
      </c>
      <c r="CP177" s="45">
        <v>1.5300000000000001E-4</v>
      </c>
      <c r="CQ177" s="45">
        <v>1.5300000000000001E-4</v>
      </c>
      <c r="CR177" s="45">
        <v>1.5300000000000001E-4</v>
      </c>
      <c r="CS177" s="45">
        <v>1.5300000000000001E-4</v>
      </c>
      <c r="CT177" s="45">
        <v>1.5300000000000001E-4</v>
      </c>
      <c r="CU177" s="45">
        <v>1.5300000000000001E-4</v>
      </c>
      <c r="CV177" s="45">
        <v>1.5300000000000001E-4</v>
      </c>
      <c r="CW177" s="45">
        <v>1.5300000000000001E-4</v>
      </c>
      <c r="CX177" s="45">
        <v>1.5300000000000001E-4</v>
      </c>
    </row>
    <row r="178" spans="1:102" ht="14.25" customHeight="1" x14ac:dyDescent="0.3">
      <c r="A178" s="45" t="s">
        <v>474</v>
      </c>
      <c r="B178" s="45">
        <v>0</v>
      </c>
      <c r="C178" s="45">
        <v>0</v>
      </c>
      <c r="D178" s="45">
        <v>0</v>
      </c>
      <c r="E178" s="45">
        <v>0</v>
      </c>
      <c r="F178" s="45">
        <v>0</v>
      </c>
      <c r="G178" s="45">
        <v>0</v>
      </c>
      <c r="H178" s="45">
        <v>0</v>
      </c>
      <c r="I178" s="45">
        <v>0</v>
      </c>
      <c r="J178" s="45">
        <v>0</v>
      </c>
      <c r="K178" s="45">
        <v>0</v>
      </c>
      <c r="L178" s="45">
        <v>0</v>
      </c>
      <c r="M178" s="45">
        <v>0</v>
      </c>
      <c r="N178" s="45">
        <v>0</v>
      </c>
      <c r="O178" s="45">
        <v>0</v>
      </c>
      <c r="P178" s="45">
        <v>0</v>
      </c>
      <c r="Q178" s="45">
        <v>1.18E-4</v>
      </c>
      <c r="R178" s="45">
        <v>1.18E-4</v>
      </c>
      <c r="S178" s="45">
        <v>1.18E-4</v>
      </c>
      <c r="T178" s="45">
        <v>1.18E-4</v>
      </c>
      <c r="U178" s="45">
        <v>1.18E-4</v>
      </c>
      <c r="V178" s="45">
        <v>1.18E-4</v>
      </c>
      <c r="W178" s="45">
        <v>1.18E-4</v>
      </c>
      <c r="X178" s="45">
        <v>1.18E-4</v>
      </c>
      <c r="Y178" s="45">
        <v>1.18E-4</v>
      </c>
      <c r="Z178" s="45">
        <v>1.18E-4</v>
      </c>
      <c r="AA178" s="45">
        <v>1.18E-4</v>
      </c>
      <c r="AB178" s="45">
        <v>1.18E-4</v>
      </c>
      <c r="AC178" s="45">
        <v>1.18E-4</v>
      </c>
      <c r="AD178" s="45">
        <v>1.18E-4</v>
      </c>
      <c r="AE178" s="45">
        <v>1.18E-4</v>
      </c>
      <c r="AF178" s="45">
        <v>1.18E-4</v>
      </c>
      <c r="AG178" s="45">
        <v>1.18E-4</v>
      </c>
      <c r="AH178" s="45">
        <v>1.18E-4</v>
      </c>
      <c r="AI178" s="45">
        <v>1.18E-4</v>
      </c>
      <c r="AJ178" s="45">
        <v>1.18E-4</v>
      </c>
      <c r="AK178" s="45">
        <v>1.18E-4</v>
      </c>
      <c r="AL178" s="45">
        <v>1.18E-4</v>
      </c>
      <c r="AM178" s="45">
        <v>1.18E-4</v>
      </c>
      <c r="AN178" s="45">
        <v>1.18E-4</v>
      </c>
      <c r="AO178" s="45">
        <v>1.18E-4</v>
      </c>
      <c r="AP178" s="45">
        <v>4.46E-4</v>
      </c>
      <c r="AQ178" s="45">
        <v>4.46E-4</v>
      </c>
      <c r="AR178" s="45">
        <v>4.46E-4</v>
      </c>
      <c r="AS178" s="45">
        <v>4.46E-4</v>
      </c>
      <c r="AT178" s="45">
        <v>4.46E-4</v>
      </c>
      <c r="AU178" s="45">
        <v>4.8799999999999999E-4</v>
      </c>
      <c r="AV178" s="45">
        <v>4.8799999999999999E-4</v>
      </c>
      <c r="AW178" s="45">
        <v>4.8799999999999999E-4</v>
      </c>
      <c r="AX178" s="45">
        <v>4.8799999999999999E-4</v>
      </c>
      <c r="AY178" s="45">
        <v>4.8799999999999999E-4</v>
      </c>
      <c r="AZ178" s="45">
        <v>5.0299999999999997E-4</v>
      </c>
      <c r="BA178" s="45">
        <v>5.0299999999999997E-4</v>
      </c>
      <c r="BB178" s="45">
        <v>5.0299999999999997E-4</v>
      </c>
      <c r="BC178" s="45">
        <v>5.0299999999999997E-4</v>
      </c>
      <c r="BD178" s="45">
        <v>5.0299999999999997E-4</v>
      </c>
      <c r="BE178" s="45">
        <v>5.6700000000000001E-4</v>
      </c>
      <c r="BF178" s="45">
        <v>5.6700000000000001E-4</v>
      </c>
      <c r="BG178" s="45">
        <v>5.6700000000000001E-4</v>
      </c>
      <c r="BH178" s="45">
        <v>5.6700000000000001E-4</v>
      </c>
      <c r="BI178" s="45">
        <v>5.6700000000000001E-4</v>
      </c>
      <c r="BJ178" s="45">
        <v>6.6100000000000002E-4</v>
      </c>
      <c r="BK178" s="45">
        <v>6.6100000000000002E-4</v>
      </c>
      <c r="BL178" s="45">
        <v>6.6100000000000002E-4</v>
      </c>
      <c r="BM178" s="45">
        <v>6.6100000000000002E-4</v>
      </c>
      <c r="BN178" s="45">
        <v>6.6100000000000002E-4</v>
      </c>
      <c r="BO178" s="45">
        <v>8.3100000000000003E-4</v>
      </c>
      <c r="BP178" s="45">
        <v>8.3100000000000003E-4</v>
      </c>
      <c r="BQ178" s="45">
        <v>8.3100000000000003E-4</v>
      </c>
      <c r="BR178" s="45">
        <v>8.3100000000000003E-4</v>
      </c>
      <c r="BS178" s="45">
        <v>8.3100000000000003E-4</v>
      </c>
      <c r="BT178" s="45">
        <v>1.003E-3</v>
      </c>
      <c r="BU178" s="45">
        <v>1.003E-3</v>
      </c>
      <c r="BV178" s="45">
        <v>1.003E-3</v>
      </c>
      <c r="BW178" s="45">
        <v>1.003E-3</v>
      </c>
      <c r="BX178" s="45">
        <v>1.003E-3</v>
      </c>
      <c r="BY178" s="45">
        <v>1.292E-3</v>
      </c>
      <c r="BZ178" s="45">
        <v>1.292E-3</v>
      </c>
      <c r="CA178" s="45">
        <v>1.292E-3</v>
      </c>
      <c r="CB178" s="45">
        <v>1.292E-3</v>
      </c>
      <c r="CC178" s="45">
        <v>1.292E-3</v>
      </c>
      <c r="CD178" s="45">
        <v>1.292E-3</v>
      </c>
      <c r="CE178" s="45">
        <v>1.292E-3</v>
      </c>
      <c r="CF178" s="45">
        <v>1.292E-3</v>
      </c>
      <c r="CG178" s="45">
        <v>1.292E-3</v>
      </c>
      <c r="CH178" s="45">
        <v>1.292E-3</v>
      </c>
      <c r="CI178" s="45">
        <v>1.292E-3</v>
      </c>
      <c r="CJ178" s="45">
        <v>1.292E-3</v>
      </c>
      <c r="CK178" s="45">
        <v>1.292E-3</v>
      </c>
      <c r="CL178" s="45">
        <v>1.292E-3</v>
      </c>
      <c r="CM178" s="45">
        <v>1.292E-3</v>
      </c>
      <c r="CN178" s="45">
        <v>1.292E-3</v>
      </c>
      <c r="CO178" s="45">
        <v>1.292E-3</v>
      </c>
      <c r="CP178" s="45">
        <v>1.292E-3</v>
      </c>
      <c r="CQ178" s="45">
        <v>1.292E-3</v>
      </c>
      <c r="CR178" s="45">
        <v>1.292E-3</v>
      </c>
      <c r="CS178" s="45">
        <v>1.292E-3</v>
      </c>
      <c r="CT178" s="45">
        <v>1.292E-3</v>
      </c>
      <c r="CU178" s="45">
        <v>1.292E-3</v>
      </c>
      <c r="CV178" s="45">
        <v>1.292E-3</v>
      </c>
      <c r="CW178" s="45">
        <v>1.292E-3</v>
      </c>
      <c r="CX178" s="45">
        <v>1.292E-3</v>
      </c>
    </row>
    <row r="179" spans="1:102" ht="14.25" customHeight="1" x14ac:dyDescent="0.3">
      <c r="A179" s="45" t="s">
        <v>476</v>
      </c>
      <c r="B179" s="45">
        <v>0</v>
      </c>
      <c r="C179" s="45">
        <v>0</v>
      </c>
      <c r="D179" s="45">
        <v>0</v>
      </c>
      <c r="E179" s="45">
        <v>0</v>
      </c>
      <c r="F179" s="45">
        <v>0</v>
      </c>
      <c r="G179" s="45">
        <v>0</v>
      </c>
      <c r="H179" s="45">
        <v>0</v>
      </c>
      <c r="I179" s="45">
        <v>0</v>
      </c>
      <c r="J179" s="45">
        <v>0</v>
      </c>
      <c r="K179" s="45">
        <v>0</v>
      </c>
      <c r="L179" s="45">
        <v>0</v>
      </c>
      <c r="M179" s="45">
        <v>0</v>
      </c>
      <c r="N179" s="45">
        <v>0</v>
      </c>
      <c r="O179" s="45">
        <v>0</v>
      </c>
      <c r="P179" s="45">
        <v>0</v>
      </c>
      <c r="Q179" s="45">
        <v>1.0000000000000001E-5</v>
      </c>
      <c r="R179" s="45">
        <v>1.0000000000000001E-5</v>
      </c>
      <c r="S179" s="45">
        <v>1.0000000000000001E-5</v>
      </c>
      <c r="T179" s="45">
        <v>1.0000000000000001E-5</v>
      </c>
      <c r="U179" s="45">
        <v>1.0000000000000001E-5</v>
      </c>
      <c r="V179" s="45">
        <v>1.0000000000000001E-5</v>
      </c>
      <c r="W179" s="45">
        <v>1.0000000000000001E-5</v>
      </c>
      <c r="X179" s="45">
        <v>1.0000000000000001E-5</v>
      </c>
      <c r="Y179" s="45">
        <v>1.0000000000000001E-5</v>
      </c>
      <c r="Z179" s="45">
        <v>1.0000000000000001E-5</v>
      </c>
      <c r="AA179" s="45">
        <v>1.0000000000000001E-5</v>
      </c>
      <c r="AB179" s="45">
        <v>1.0000000000000001E-5</v>
      </c>
      <c r="AC179" s="45">
        <v>1.0000000000000001E-5</v>
      </c>
      <c r="AD179" s="45">
        <v>1.0000000000000001E-5</v>
      </c>
      <c r="AE179" s="45">
        <v>1.0000000000000001E-5</v>
      </c>
      <c r="AF179" s="45">
        <v>1.0000000000000001E-5</v>
      </c>
      <c r="AG179" s="45">
        <v>1.0000000000000001E-5</v>
      </c>
      <c r="AH179" s="45">
        <v>1.0000000000000001E-5</v>
      </c>
      <c r="AI179" s="45">
        <v>1.0000000000000001E-5</v>
      </c>
      <c r="AJ179" s="45">
        <v>1.0000000000000001E-5</v>
      </c>
      <c r="AK179" s="45">
        <v>1.0000000000000001E-5</v>
      </c>
      <c r="AL179" s="45">
        <v>1.0000000000000001E-5</v>
      </c>
      <c r="AM179" s="45">
        <v>1.0000000000000001E-5</v>
      </c>
      <c r="AN179" s="45">
        <v>1.0000000000000001E-5</v>
      </c>
      <c r="AO179" s="45">
        <v>1.0000000000000001E-5</v>
      </c>
      <c r="AP179" s="45">
        <v>5.8999999999999998E-5</v>
      </c>
      <c r="AQ179" s="45">
        <v>5.8999999999999998E-5</v>
      </c>
      <c r="AR179" s="45">
        <v>5.8999999999999998E-5</v>
      </c>
      <c r="AS179" s="45">
        <v>5.8999999999999998E-5</v>
      </c>
      <c r="AT179" s="45">
        <v>5.8999999999999998E-5</v>
      </c>
      <c r="AU179" s="45">
        <v>9.6000000000000002E-5</v>
      </c>
      <c r="AV179" s="45">
        <v>9.6000000000000002E-5</v>
      </c>
      <c r="AW179" s="45">
        <v>9.6000000000000002E-5</v>
      </c>
      <c r="AX179" s="45">
        <v>9.6000000000000002E-5</v>
      </c>
      <c r="AY179" s="45">
        <v>9.6000000000000002E-5</v>
      </c>
      <c r="AZ179" s="45">
        <v>1.3999999999999999E-4</v>
      </c>
      <c r="BA179" s="45">
        <v>1.3999999999999999E-4</v>
      </c>
      <c r="BB179" s="45">
        <v>1.3999999999999999E-4</v>
      </c>
      <c r="BC179" s="45">
        <v>1.3999999999999999E-4</v>
      </c>
      <c r="BD179" s="45">
        <v>1.3999999999999999E-4</v>
      </c>
      <c r="BE179" s="45">
        <v>1.7699999999999999E-4</v>
      </c>
      <c r="BF179" s="45">
        <v>1.7699999999999999E-4</v>
      </c>
      <c r="BG179" s="45">
        <v>1.7699999999999999E-4</v>
      </c>
      <c r="BH179" s="45">
        <v>1.7699999999999999E-4</v>
      </c>
      <c r="BI179" s="45">
        <v>1.7699999999999999E-4</v>
      </c>
      <c r="BJ179" s="45">
        <v>2.03E-4</v>
      </c>
      <c r="BK179" s="45">
        <v>2.03E-4</v>
      </c>
      <c r="BL179" s="45">
        <v>2.03E-4</v>
      </c>
      <c r="BM179" s="45">
        <v>2.03E-4</v>
      </c>
      <c r="BN179" s="45">
        <v>2.03E-4</v>
      </c>
      <c r="BO179" s="45">
        <v>2.0599999999999999E-4</v>
      </c>
      <c r="BP179" s="45">
        <v>2.0599999999999999E-4</v>
      </c>
      <c r="BQ179" s="45">
        <v>2.0599999999999999E-4</v>
      </c>
      <c r="BR179" s="45">
        <v>2.0599999999999999E-4</v>
      </c>
      <c r="BS179" s="45">
        <v>2.0599999999999999E-4</v>
      </c>
      <c r="BT179" s="45">
        <v>1.8000000000000001E-4</v>
      </c>
      <c r="BU179" s="45">
        <v>1.8000000000000001E-4</v>
      </c>
      <c r="BV179" s="45">
        <v>1.8000000000000001E-4</v>
      </c>
      <c r="BW179" s="45">
        <v>1.8000000000000001E-4</v>
      </c>
      <c r="BX179" s="45">
        <v>1.8000000000000001E-4</v>
      </c>
      <c r="BY179" s="45">
        <v>1.2999999999999999E-4</v>
      </c>
      <c r="BZ179" s="45">
        <v>1.2999999999999999E-4</v>
      </c>
      <c r="CA179" s="45">
        <v>1.2999999999999999E-4</v>
      </c>
      <c r="CB179" s="45">
        <v>1.2999999999999999E-4</v>
      </c>
      <c r="CC179" s="45">
        <v>1.2999999999999999E-4</v>
      </c>
      <c r="CD179" s="45">
        <v>1.2999999999999999E-4</v>
      </c>
      <c r="CE179" s="45">
        <v>1.2999999999999999E-4</v>
      </c>
      <c r="CF179" s="45">
        <v>1.2999999999999999E-4</v>
      </c>
      <c r="CG179" s="45">
        <v>1.2999999999999999E-4</v>
      </c>
      <c r="CH179" s="45">
        <v>1.2999999999999999E-4</v>
      </c>
      <c r="CI179" s="45">
        <v>1.2999999999999999E-4</v>
      </c>
      <c r="CJ179" s="45">
        <v>1.2999999999999999E-4</v>
      </c>
      <c r="CK179" s="45">
        <v>1.2999999999999999E-4</v>
      </c>
      <c r="CL179" s="45">
        <v>1.2999999999999999E-4</v>
      </c>
      <c r="CM179" s="45">
        <v>1.2999999999999999E-4</v>
      </c>
      <c r="CN179" s="45">
        <v>1.2999999999999999E-4</v>
      </c>
      <c r="CO179" s="45">
        <v>1.2999999999999999E-4</v>
      </c>
      <c r="CP179" s="45">
        <v>1.2999999999999999E-4</v>
      </c>
      <c r="CQ179" s="45">
        <v>1.2999999999999999E-4</v>
      </c>
      <c r="CR179" s="45">
        <v>1.2999999999999999E-4</v>
      </c>
      <c r="CS179" s="45">
        <v>1.2999999999999999E-4</v>
      </c>
      <c r="CT179" s="45">
        <v>1.2999999999999999E-4</v>
      </c>
      <c r="CU179" s="45">
        <v>1.2999999999999999E-4</v>
      </c>
      <c r="CV179" s="45">
        <v>1.2999999999999999E-4</v>
      </c>
      <c r="CW179" s="45">
        <v>1.2999999999999999E-4</v>
      </c>
      <c r="CX179" s="45">
        <v>1.2999999999999999E-4</v>
      </c>
    </row>
    <row r="180" spans="1:102" ht="14.25" customHeight="1" x14ac:dyDescent="0.3">
      <c r="A180" s="45" t="s">
        <v>478</v>
      </c>
      <c r="B180" s="45">
        <v>0</v>
      </c>
      <c r="C180" s="45">
        <v>0</v>
      </c>
      <c r="D180" s="45">
        <v>0</v>
      </c>
      <c r="E180" s="45">
        <v>0</v>
      </c>
      <c r="F180" s="45">
        <v>0</v>
      </c>
      <c r="G180" s="45">
        <v>0</v>
      </c>
      <c r="H180" s="45">
        <v>0</v>
      </c>
      <c r="I180" s="45">
        <v>0</v>
      </c>
      <c r="J180" s="45">
        <v>0</v>
      </c>
      <c r="K180" s="45">
        <v>0</v>
      </c>
      <c r="L180" s="45">
        <v>0</v>
      </c>
      <c r="M180" s="45">
        <v>0</v>
      </c>
      <c r="N180" s="45">
        <v>0</v>
      </c>
      <c r="O180" s="45">
        <v>0</v>
      </c>
      <c r="P180" s="45">
        <v>0</v>
      </c>
      <c r="Q180" s="45">
        <v>2.0999999999999999E-5</v>
      </c>
      <c r="R180" s="45">
        <v>2.0999999999999999E-5</v>
      </c>
      <c r="S180" s="45">
        <v>2.0999999999999999E-5</v>
      </c>
      <c r="T180" s="45">
        <v>2.0999999999999999E-5</v>
      </c>
      <c r="U180" s="45">
        <v>2.0999999999999999E-5</v>
      </c>
      <c r="V180" s="45">
        <v>2.0999999999999999E-5</v>
      </c>
      <c r="W180" s="45">
        <v>2.0999999999999999E-5</v>
      </c>
      <c r="X180" s="45">
        <v>2.0999999999999999E-5</v>
      </c>
      <c r="Y180" s="45">
        <v>2.0999999999999999E-5</v>
      </c>
      <c r="Z180" s="45">
        <v>2.0999999999999999E-5</v>
      </c>
      <c r="AA180" s="45">
        <v>2.0999999999999999E-5</v>
      </c>
      <c r="AB180" s="45">
        <v>2.0999999999999999E-5</v>
      </c>
      <c r="AC180" s="45">
        <v>2.0999999999999999E-5</v>
      </c>
      <c r="AD180" s="45">
        <v>2.0999999999999999E-5</v>
      </c>
      <c r="AE180" s="45">
        <v>2.0999999999999999E-5</v>
      </c>
      <c r="AF180" s="45">
        <v>2.0999999999999999E-5</v>
      </c>
      <c r="AG180" s="45">
        <v>2.0999999999999999E-5</v>
      </c>
      <c r="AH180" s="45">
        <v>2.0999999999999999E-5</v>
      </c>
      <c r="AI180" s="45">
        <v>2.0999999999999999E-5</v>
      </c>
      <c r="AJ180" s="45">
        <v>2.0999999999999999E-5</v>
      </c>
      <c r="AK180" s="45">
        <v>2.0999999999999999E-5</v>
      </c>
      <c r="AL180" s="45">
        <v>2.0999999999999999E-5</v>
      </c>
      <c r="AM180" s="45">
        <v>2.0999999999999999E-5</v>
      </c>
      <c r="AN180" s="45">
        <v>2.0999999999999999E-5</v>
      </c>
      <c r="AO180" s="45">
        <v>2.0999999999999999E-5</v>
      </c>
      <c r="AP180" s="45">
        <v>8.3999999999999995E-5</v>
      </c>
      <c r="AQ180" s="45">
        <v>8.3999999999999995E-5</v>
      </c>
      <c r="AR180" s="45">
        <v>8.3999999999999995E-5</v>
      </c>
      <c r="AS180" s="45">
        <v>8.3999999999999995E-5</v>
      </c>
      <c r="AT180" s="45">
        <v>8.3999999999999995E-5</v>
      </c>
      <c r="AU180" s="45">
        <v>1.05E-4</v>
      </c>
      <c r="AV180" s="45">
        <v>1.05E-4</v>
      </c>
      <c r="AW180" s="45">
        <v>1.05E-4</v>
      </c>
      <c r="AX180" s="45">
        <v>1.05E-4</v>
      </c>
      <c r="AY180" s="45">
        <v>1.05E-4</v>
      </c>
      <c r="AZ180" s="45">
        <v>1.17E-4</v>
      </c>
      <c r="BA180" s="45">
        <v>1.17E-4</v>
      </c>
      <c r="BB180" s="45">
        <v>1.17E-4</v>
      </c>
      <c r="BC180" s="45">
        <v>1.17E-4</v>
      </c>
      <c r="BD180" s="45">
        <v>1.17E-4</v>
      </c>
      <c r="BE180" s="45">
        <v>1.2E-4</v>
      </c>
      <c r="BF180" s="45">
        <v>1.2E-4</v>
      </c>
      <c r="BG180" s="45">
        <v>1.2E-4</v>
      </c>
      <c r="BH180" s="45">
        <v>1.2E-4</v>
      </c>
      <c r="BI180" s="45">
        <v>1.2E-4</v>
      </c>
      <c r="BJ180" s="45">
        <v>1.22E-4</v>
      </c>
      <c r="BK180" s="45">
        <v>1.22E-4</v>
      </c>
      <c r="BL180" s="45">
        <v>1.22E-4</v>
      </c>
      <c r="BM180" s="45">
        <v>1.22E-4</v>
      </c>
      <c r="BN180" s="45">
        <v>1.22E-4</v>
      </c>
      <c r="BO180" s="45">
        <v>1.25E-4</v>
      </c>
      <c r="BP180" s="45">
        <v>1.25E-4</v>
      </c>
      <c r="BQ180" s="45">
        <v>1.25E-4</v>
      </c>
      <c r="BR180" s="45">
        <v>1.25E-4</v>
      </c>
      <c r="BS180" s="45">
        <v>1.25E-4</v>
      </c>
      <c r="BT180" s="45">
        <v>1.2400000000000001E-4</v>
      </c>
      <c r="BU180" s="45">
        <v>1.2400000000000001E-4</v>
      </c>
      <c r="BV180" s="45">
        <v>1.2400000000000001E-4</v>
      </c>
      <c r="BW180" s="45">
        <v>1.2400000000000001E-4</v>
      </c>
      <c r="BX180" s="45">
        <v>1.2400000000000001E-4</v>
      </c>
      <c r="BY180" s="45">
        <v>1.1900000000000001E-4</v>
      </c>
      <c r="BZ180" s="45">
        <v>1.1900000000000001E-4</v>
      </c>
      <c r="CA180" s="45">
        <v>1.1900000000000001E-4</v>
      </c>
      <c r="CB180" s="45">
        <v>1.1900000000000001E-4</v>
      </c>
      <c r="CC180" s="45">
        <v>1.1900000000000001E-4</v>
      </c>
      <c r="CD180" s="45">
        <v>1.1900000000000001E-4</v>
      </c>
      <c r="CE180" s="45">
        <v>1.1900000000000001E-4</v>
      </c>
      <c r="CF180" s="45">
        <v>1.1900000000000001E-4</v>
      </c>
      <c r="CG180" s="45">
        <v>1.1900000000000001E-4</v>
      </c>
      <c r="CH180" s="45">
        <v>1.1900000000000001E-4</v>
      </c>
      <c r="CI180" s="45">
        <v>1.1900000000000001E-4</v>
      </c>
      <c r="CJ180" s="45">
        <v>1.1900000000000001E-4</v>
      </c>
      <c r="CK180" s="45">
        <v>1.1900000000000001E-4</v>
      </c>
      <c r="CL180" s="45">
        <v>1.1900000000000001E-4</v>
      </c>
      <c r="CM180" s="45">
        <v>1.1900000000000001E-4</v>
      </c>
      <c r="CN180" s="45">
        <v>1.1900000000000001E-4</v>
      </c>
      <c r="CO180" s="45">
        <v>1.1900000000000001E-4</v>
      </c>
      <c r="CP180" s="45">
        <v>1.1900000000000001E-4</v>
      </c>
      <c r="CQ180" s="45">
        <v>1.1900000000000001E-4</v>
      </c>
      <c r="CR180" s="45">
        <v>1.1900000000000001E-4</v>
      </c>
      <c r="CS180" s="45">
        <v>1.1900000000000001E-4</v>
      </c>
      <c r="CT180" s="45">
        <v>1.1900000000000001E-4</v>
      </c>
      <c r="CU180" s="45">
        <v>1.1900000000000001E-4</v>
      </c>
      <c r="CV180" s="45">
        <v>1.1900000000000001E-4</v>
      </c>
      <c r="CW180" s="45">
        <v>1.1900000000000001E-4</v>
      </c>
      <c r="CX180" s="45">
        <v>1.1900000000000001E-4</v>
      </c>
    </row>
    <row r="181" spans="1:102" ht="14.25" customHeight="1" x14ac:dyDescent="0.3">
      <c r="A181" s="45" t="s">
        <v>480</v>
      </c>
      <c r="B181" s="45">
        <v>0</v>
      </c>
      <c r="C181" s="45">
        <v>0</v>
      </c>
      <c r="D181" s="45">
        <v>0</v>
      </c>
      <c r="E181" s="45">
        <v>0</v>
      </c>
      <c r="F181" s="45">
        <v>0</v>
      </c>
      <c r="G181" s="45">
        <v>0</v>
      </c>
      <c r="H181" s="45">
        <v>0</v>
      </c>
      <c r="I181" s="45">
        <v>0</v>
      </c>
      <c r="J181" s="45">
        <v>0</v>
      </c>
      <c r="K181" s="45">
        <v>0</v>
      </c>
      <c r="L181" s="45">
        <v>0</v>
      </c>
      <c r="M181" s="45">
        <v>0</v>
      </c>
      <c r="N181" s="45">
        <v>0</v>
      </c>
      <c r="O181" s="45">
        <v>0</v>
      </c>
      <c r="P181" s="45">
        <v>0</v>
      </c>
      <c r="Q181" s="45">
        <v>8.5000000000000006E-5</v>
      </c>
      <c r="R181" s="45">
        <v>8.5000000000000006E-5</v>
      </c>
      <c r="S181" s="45">
        <v>8.5000000000000006E-5</v>
      </c>
      <c r="T181" s="45">
        <v>8.5000000000000006E-5</v>
      </c>
      <c r="U181" s="45">
        <v>8.5000000000000006E-5</v>
      </c>
      <c r="V181" s="45">
        <v>8.5000000000000006E-5</v>
      </c>
      <c r="W181" s="45">
        <v>8.5000000000000006E-5</v>
      </c>
      <c r="X181" s="45">
        <v>8.5000000000000006E-5</v>
      </c>
      <c r="Y181" s="45">
        <v>8.5000000000000006E-5</v>
      </c>
      <c r="Z181" s="45">
        <v>8.5000000000000006E-5</v>
      </c>
      <c r="AA181" s="45">
        <v>8.5000000000000006E-5</v>
      </c>
      <c r="AB181" s="45">
        <v>8.5000000000000006E-5</v>
      </c>
      <c r="AC181" s="45">
        <v>8.5000000000000006E-5</v>
      </c>
      <c r="AD181" s="45">
        <v>8.5000000000000006E-5</v>
      </c>
      <c r="AE181" s="45">
        <v>8.5000000000000006E-5</v>
      </c>
      <c r="AF181" s="45">
        <v>8.5000000000000006E-5</v>
      </c>
      <c r="AG181" s="45">
        <v>8.5000000000000006E-5</v>
      </c>
      <c r="AH181" s="45">
        <v>8.5000000000000006E-5</v>
      </c>
      <c r="AI181" s="45">
        <v>8.5000000000000006E-5</v>
      </c>
      <c r="AJ181" s="45">
        <v>8.5000000000000006E-5</v>
      </c>
      <c r="AK181" s="45">
        <v>8.5000000000000006E-5</v>
      </c>
      <c r="AL181" s="45">
        <v>8.5000000000000006E-5</v>
      </c>
      <c r="AM181" s="45">
        <v>8.5000000000000006E-5</v>
      </c>
      <c r="AN181" s="45">
        <v>8.5000000000000006E-5</v>
      </c>
      <c r="AO181" s="45">
        <v>8.5000000000000006E-5</v>
      </c>
      <c r="AP181" s="45">
        <v>2.4800000000000001E-4</v>
      </c>
      <c r="AQ181" s="45">
        <v>2.4800000000000001E-4</v>
      </c>
      <c r="AR181" s="45">
        <v>2.4800000000000001E-4</v>
      </c>
      <c r="AS181" s="45">
        <v>2.4800000000000001E-4</v>
      </c>
      <c r="AT181" s="45">
        <v>2.4800000000000001E-4</v>
      </c>
      <c r="AU181" s="45">
        <v>2.9799999999999998E-4</v>
      </c>
      <c r="AV181" s="45">
        <v>2.9799999999999998E-4</v>
      </c>
      <c r="AW181" s="45">
        <v>2.9799999999999998E-4</v>
      </c>
      <c r="AX181" s="45">
        <v>2.9799999999999998E-4</v>
      </c>
      <c r="AY181" s="45">
        <v>2.9799999999999998E-4</v>
      </c>
      <c r="AZ181" s="45">
        <v>3.2499999999999999E-4</v>
      </c>
      <c r="BA181" s="45">
        <v>3.2499999999999999E-4</v>
      </c>
      <c r="BB181" s="45">
        <v>3.2499999999999999E-4</v>
      </c>
      <c r="BC181" s="45">
        <v>3.2499999999999999E-4</v>
      </c>
      <c r="BD181" s="45">
        <v>3.2499999999999999E-4</v>
      </c>
      <c r="BE181" s="45">
        <v>3.4099999999999999E-4</v>
      </c>
      <c r="BF181" s="45">
        <v>3.4099999999999999E-4</v>
      </c>
      <c r="BG181" s="45">
        <v>3.4099999999999999E-4</v>
      </c>
      <c r="BH181" s="45">
        <v>3.4099999999999999E-4</v>
      </c>
      <c r="BI181" s="45">
        <v>3.4099999999999999E-4</v>
      </c>
      <c r="BJ181" s="45">
        <v>3.4600000000000001E-4</v>
      </c>
      <c r="BK181" s="45">
        <v>3.4600000000000001E-4</v>
      </c>
      <c r="BL181" s="45">
        <v>3.4600000000000001E-4</v>
      </c>
      <c r="BM181" s="45">
        <v>3.4600000000000001E-4</v>
      </c>
      <c r="BN181" s="45">
        <v>3.4600000000000001E-4</v>
      </c>
      <c r="BO181" s="45">
        <v>3.3799999999999998E-4</v>
      </c>
      <c r="BP181" s="45">
        <v>3.3799999999999998E-4</v>
      </c>
      <c r="BQ181" s="45">
        <v>3.3799999999999998E-4</v>
      </c>
      <c r="BR181" s="45">
        <v>3.3799999999999998E-4</v>
      </c>
      <c r="BS181" s="45">
        <v>3.3799999999999998E-4</v>
      </c>
      <c r="BT181" s="45">
        <v>3.2200000000000002E-4</v>
      </c>
      <c r="BU181" s="45">
        <v>3.2200000000000002E-4</v>
      </c>
      <c r="BV181" s="45">
        <v>3.2200000000000002E-4</v>
      </c>
      <c r="BW181" s="45">
        <v>3.2200000000000002E-4</v>
      </c>
      <c r="BX181" s="45">
        <v>3.2200000000000002E-4</v>
      </c>
      <c r="BY181" s="45">
        <v>3.2299999999999999E-4</v>
      </c>
      <c r="BZ181" s="45">
        <v>3.2299999999999999E-4</v>
      </c>
      <c r="CA181" s="45">
        <v>3.2299999999999999E-4</v>
      </c>
      <c r="CB181" s="45">
        <v>3.2299999999999999E-4</v>
      </c>
      <c r="CC181" s="45">
        <v>3.2299999999999999E-4</v>
      </c>
      <c r="CD181" s="45">
        <v>3.2299999999999999E-4</v>
      </c>
      <c r="CE181" s="45">
        <v>3.2299999999999999E-4</v>
      </c>
      <c r="CF181" s="45">
        <v>3.2299999999999999E-4</v>
      </c>
      <c r="CG181" s="45">
        <v>3.2299999999999999E-4</v>
      </c>
      <c r="CH181" s="45">
        <v>3.2299999999999999E-4</v>
      </c>
      <c r="CI181" s="45">
        <v>3.2299999999999999E-4</v>
      </c>
      <c r="CJ181" s="45">
        <v>3.2299999999999999E-4</v>
      </c>
      <c r="CK181" s="45">
        <v>3.2299999999999999E-4</v>
      </c>
      <c r="CL181" s="45">
        <v>3.2299999999999999E-4</v>
      </c>
      <c r="CM181" s="45">
        <v>3.2299999999999999E-4</v>
      </c>
      <c r="CN181" s="45">
        <v>3.2299999999999999E-4</v>
      </c>
      <c r="CO181" s="45">
        <v>3.2299999999999999E-4</v>
      </c>
      <c r="CP181" s="45">
        <v>3.2299999999999999E-4</v>
      </c>
      <c r="CQ181" s="45">
        <v>3.2299999999999999E-4</v>
      </c>
      <c r="CR181" s="45">
        <v>3.2299999999999999E-4</v>
      </c>
      <c r="CS181" s="45">
        <v>3.2299999999999999E-4</v>
      </c>
      <c r="CT181" s="45">
        <v>3.2299999999999999E-4</v>
      </c>
      <c r="CU181" s="45">
        <v>3.2299999999999999E-4</v>
      </c>
      <c r="CV181" s="45">
        <v>3.2299999999999999E-4</v>
      </c>
      <c r="CW181" s="45">
        <v>3.2299999999999999E-4</v>
      </c>
      <c r="CX181" s="45">
        <v>3.2299999999999999E-4</v>
      </c>
    </row>
    <row r="182" spans="1:102" ht="14.25" customHeight="1" x14ac:dyDescent="0.3">
      <c r="A182" s="45" t="s">
        <v>482</v>
      </c>
      <c r="B182" s="45">
        <v>0</v>
      </c>
      <c r="C182" s="45">
        <v>0</v>
      </c>
      <c r="D182" s="45">
        <v>0</v>
      </c>
      <c r="E182" s="45">
        <v>0</v>
      </c>
      <c r="F182" s="45">
        <v>0</v>
      </c>
      <c r="G182" s="45">
        <v>0</v>
      </c>
      <c r="H182" s="45">
        <v>0</v>
      </c>
      <c r="I182" s="45">
        <v>0</v>
      </c>
      <c r="J182" s="45">
        <v>0</v>
      </c>
      <c r="K182" s="45">
        <v>0</v>
      </c>
      <c r="L182" s="45">
        <v>0</v>
      </c>
      <c r="M182" s="45">
        <v>0</v>
      </c>
      <c r="N182" s="45">
        <v>0</v>
      </c>
      <c r="O182" s="45">
        <v>0</v>
      </c>
      <c r="P182" s="45">
        <v>0</v>
      </c>
      <c r="Q182" s="45">
        <v>7.2000000000000002E-5</v>
      </c>
      <c r="R182" s="45">
        <v>7.2000000000000002E-5</v>
      </c>
      <c r="S182" s="45">
        <v>7.2000000000000002E-5</v>
      </c>
      <c r="T182" s="45">
        <v>7.2000000000000002E-5</v>
      </c>
      <c r="U182" s="45">
        <v>7.2000000000000002E-5</v>
      </c>
      <c r="V182" s="45">
        <v>7.2000000000000002E-5</v>
      </c>
      <c r="W182" s="45">
        <v>7.2000000000000002E-5</v>
      </c>
      <c r="X182" s="45">
        <v>7.2000000000000002E-5</v>
      </c>
      <c r="Y182" s="45">
        <v>7.2000000000000002E-5</v>
      </c>
      <c r="Z182" s="45">
        <v>7.2000000000000002E-5</v>
      </c>
      <c r="AA182" s="45">
        <v>7.2000000000000002E-5</v>
      </c>
      <c r="AB182" s="45">
        <v>7.2000000000000002E-5</v>
      </c>
      <c r="AC182" s="45">
        <v>7.2000000000000002E-5</v>
      </c>
      <c r="AD182" s="45">
        <v>7.2000000000000002E-5</v>
      </c>
      <c r="AE182" s="45">
        <v>7.2000000000000002E-5</v>
      </c>
      <c r="AF182" s="45">
        <v>7.2000000000000002E-5</v>
      </c>
      <c r="AG182" s="45">
        <v>7.2000000000000002E-5</v>
      </c>
      <c r="AH182" s="45">
        <v>7.2000000000000002E-5</v>
      </c>
      <c r="AI182" s="45">
        <v>7.2000000000000002E-5</v>
      </c>
      <c r="AJ182" s="45">
        <v>7.2000000000000002E-5</v>
      </c>
      <c r="AK182" s="45">
        <v>7.2000000000000002E-5</v>
      </c>
      <c r="AL182" s="45">
        <v>7.2000000000000002E-5</v>
      </c>
      <c r="AM182" s="45">
        <v>7.2000000000000002E-5</v>
      </c>
      <c r="AN182" s="45">
        <v>7.2000000000000002E-5</v>
      </c>
      <c r="AO182" s="45">
        <v>7.2000000000000002E-5</v>
      </c>
      <c r="AP182" s="45">
        <v>1.9000000000000001E-4</v>
      </c>
      <c r="AQ182" s="45">
        <v>1.9000000000000001E-4</v>
      </c>
      <c r="AR182" s="45">
        <v>1.9000000000000001E-4</v>
      </c>
      <c r="AS182" s="45">
        <v>1.9000000000000001E-4</v>
      </c>
      <c r="AT182" s="45">
        <v>1.9000000000000001E-4</v>
      </c>
      <c r="AU182" s="45">
        <v>2.02E-4</v>
      </c>
      <c r="AV182" s="45">
        <v>2.02E-4</v>
      </c>
      <c r="AW182" s="45">
        <v>2.02E-4</v>
      </c>
      <c r="AX182" s="45">
        <v>2.02E-4</v>
      </c>
      <c r="AY182" s="45">
        <v>2.02E-4</v>
      </c>
      <c r="AZ182" s="45">
        <v>2.0100000000000001E-4</v>
      </c>
      <c r="BA182" s="45">
        <v>2.0100000000000001E-4</v>
      </c>
      <c r="BB182" s="45">
        <v>2.0100000000000001E-4</v>
      </c>
      <c r="BC182" s="45">
        <v>2.0100000000000001E-4</v>
      </c>
      <c r="BD182" s="45">
        <v>2.0100000000000001E-4</v>
      </c>
      <c r="BE182" s="45">
        <v>1.8200000000000001E-4</v>
      </c>
      <c r="BF182" s="45">
        <v>1.8200000000000001E-4</v>
      </c>
      <c r="BG182" s="45">
        <v>1.8200000000000001E-4</v>
      </c>
      <c r="BH182" s="45">
        <v>1.8200000000000001E-4</v>
      </c>
      <c r="BI182" s="45">
        <v>1.8200000000000001E-4</v>
      </c>
      <c r="BJ182" s="45">
        <v>1.6000000000000001E-4</v>
      </c>
      <c r="BK182" s="45">
        <v>1.6000000000000001E-4</v>
      </c>
      <c r="BL182" s="45">
        <v>1.6000000000000001E-4</v>
      </c>
      <c r="BM182" s="45">
        <v>1.6000000000000001E-4</v>
      </c>
      <c r="BN182" s="45">
        <v>1.6000000000000001E-4</v>
      </c>
      <c r="BO182" s="45">
        <v>1.5100000000000001E-4</v>
      </c>
      <c r="BP182" s="45">
        <v>1.5100000000000001E-4</v>
      </c>
      <c r="BQ182" s="45">
        <v>1.5100000000000001E-4</v>
      </c>
      <c r="BR182" s="45">
        <v>1.5100000000000001E-4</v>
      </c>
      <c r="BS182" s="45">
        <v>1.5100000000000001E-4</v>
      </c>
      <c r="BT182" s="45">
        <v>1.45E-4</v>
      </c>
      <c r="BU182" s="45">
        <v>1.45E-4</v>
      </c>
      <c r="BV182" s="45">
        <v>1.45E-4</v>
      </c>
      <c r="BW182" s="45">
        <v>1.45E-4</v>
      </c>
      <c r="BX182" s="45">
        <v>1.45E-4</v>
      </c>
      <c r="BY182" s="45">
        <v>1.5300000000000001E-4</v>
      </c>
      <c r="BZ182" s="45">
        <v>1.5300000000000001E-4</v>
      </c>
      <c r="CA182" s="45">
        <v>1.5300000000000001E-4</v>
      </c>
      <c r="CB182" s="45">
        <v>1.5300000000000001E-4</v>
      </c>
      <c r="CC182" s="45">
        <v>1.5300000000000001E-4</v>
      </c>
      <c r="CD182" s="45">
        <v>1.5300000000000001E-4</v>
      </c>
      <c r="CE182" s="45">
        <v>1.5300000000000001E-4</v>
      </c>
      <c r="CF182" s="45">
        <v>1.5300000000000001E-4</v>
      </c>
      <c r="CG182" s="45">
        <v>1.5300000000000001E-4</v>
      </c>
      <c r="CH182" s="45">
        <v>1.5300000000000001E-4</v>
      </c>
      <c r="CI182" s="45">
        <v>1.5300000000000001E-4</v>
      </c>
      <c r="CJ182" s="45">
        <v>1.5300000000000001E-4</v>
      </c>
      <c r="CK182" s="45">
        <v>1.5300000000000001E-4</v>
      </c>
      <c r="CL182" s="45">
        <v>1.5300000000000001E-4</v>
      </c>
      <c r="CM182" s="45">
        <v>1.5300000000000001E-4</v>
      </c>
      <c r="CN182" s="45">
        <v>1.5300000000000001E-4</v>
      </c>
      <c r="CO182" s="45">
        <v>1.5300000000000001E-4</v>
      </c>
      <c r="CP182" s="45">
        <v>1.5300000000000001E-4</v>
      </c>
      <c r="CQ182" s="45">
        <v>1.5300000000000001E-4</v>
      </c>
      <c r="CR182" s="45">
        <v>1.5300000000000001E-4</v>
      </c>
      <c r="CS182" s="45">
        <v>1.5300000000000001E-4</v>
      </c>
      <c r="CT182" s="45">
        <v>1.5300000000000001E-4</v>
      </c>
      <c r="CU182" s="45">
        <v>1.5300000000000001E-4</v>
      </c>
      <c r="CV182" s="45">
        <v>1.5300000000000001E-4</v>
      </c>
      <c r="CW182" s="45">
        <v>1.5300000000000001E-4</v>
      </c>
      <c r="CX182" s="45">
        <v>1.5300000000000001E-4</v>
      </c>
    </row>
    <row r="183" spans="1:102" ht="14.25" customHeight="1" x14ac:dyDescent="0.3">
      <c r="A183" s="45" t="s">
        <v>484</v>
      </c>
      <c r="B183" s="45">
        <v>0</v>
      </c>
      <c r="C183" s="45">
        <v>0</v>
      </c>
      <c r="D183" s="45">
        <v>0</v>
      </c>
      <c r="E183" s="45">
        <v>0</v>
      </c>
      <c r="F183" s="45">
        <v>0</v>
      </c>
      <c r="G183" s="45">
        <v>0</v>
      </c>
      <c r="H183" s="45">
        <v>0</v>
      </c>
      <c r="I183" s="45">
        <v>0</v>
      </c>
      <c r="J183" s="45">
        <v>0</v>
      </c>
      <c r="K183" s="45">
        <v>0</v>
      </c>
      <c r="L183" s="45">
        <v>0</v>
      </c>
      <c r="M183" s="45">
        <v>0</v>
      </c>
      <c r="N183" s="45">
        <v>0</v>
      </c>
      <c r="O183" s="45">
        <v>0</v>
      </c>
      <c r="P183" s="45">
        <v>0</v>
      </c>
      <c r="Q183" s="45">
        <v>1.3899999999999999E-4</v>
      </c>
      <c r="R183" s="45">
        <v>1.3899999999999999E-4</v>
      </c>
      <c r="S183" s="45">
        <v>1.3899999999999999E-4</v>
      </c>
      <c r="T183" s="45">
        <v>1.3899999999999999E-4</v>
      </c>
      <c r="U183" s="45">
        <v>1.3899999999999999E-4</v>
      </c>
      <c r="V183" s="45">
        <v>1.3899999999999999E-4</v>
      </c>
      <c r="W183" s="45">
        <v>1.3899999999999999E-4</v>
      </c>
      <c r="X183" s="45">
        <v>1.3899999999999999E-4</v>
      </c>
      <c r="Y183" s="45">
        <v>1.3899999999999999E-4</v>
      </c>
      <c r="Z183" s="45">
        <v>1.3899999999999999E-4</v>
      </c>
      <c r="AA183" s="45">
        <v>1.3899999999999999E-4</v>
      </c>
      <c r="AB183" s="45">
        <v>1.3899999999999999E-4</v>
      </c>
      <c r="AC183" s="45">
        <v>1.3899999999999999E-4</v>
      </c>
      <c r="AD183" s="45">
        <v>1.3899999999999999E-4</v>
      </c>
      <c r="AE183" s="45">
        <v>1.3899999999999999E-4</v>
      </c>
      <c r="AF183" s="45">
        <v>1.3899999999999999E-4</v>
      </c>
      <c r="AG183" s="45">
        <v>1.3899999999999999E-4</v>
      </c>
      <c r="AH183" s="45">
        <v>1.3899999999999999E-4</v>
      </c>
      <c r="AI183" s="45">
        <v>1.3899999999999999E-4</v>
      </c>
      <c r="AJ183" s="45">
        <v>1.3899999999999999E-4</v>
      </c>
      <c r="AK183" s="45">
        <v>1.3899999999999999E-4</v>
      </c>
      <c r="AL183" s="45">
        <v>1.3899999999999999E-4</v>
      </c>
      <c r="AM183" s="45">
        <v>1.3899999999999999E-4</v>
      </c>
      <c r="AN183" s="45">
        <v>1.3899999999999999E-4</v>
      </c>
      <c r="AO183" s="45">
        <v>1.3899999999999999E-4</v>
      </c>
      <c r="AP183" s="45">
        <v>8.7299999999999997E-4</v>
      </c>
      <c r="AQ183" s="45">
        <v>8.7299999999999997E-4</v>
      </c>
      <c r="AR183" s="45">
        <v>8.7299999999999997E-4</v>
      </c>
      <c r="AS183" s="45">
        <v>8.7299999999999997E-4</v>
      </c>
      <c r="AT183" s="45">
        <v>8.7299999999999997E-4</v>
      </c>
      <c r="AU183" s="45">
        <v>1.155E-3</v>
      </c>
      <c r="AV183" s="45">
        <v>1.155E-3</v>
      </c>
      <c r="AW183" s="45">
        <v>1.155E-3</v>
      </c>
      <c r="AX183" s="45">
        <v>1.155E-3</v>
      </c>
      <c r="AY183" s="45">
        <v>1.155E-3</v>
      </c>
      <c r="AZ183" s="45">
        <v>1.3259999999999999E-3</v>
      </c>
      <c r="BA183" s="45">
        <v>1.3259999999999999E-3</v>
      </c>
      <c r="BB183" s="45">
        <v>1.3259999999999999E-3</v>
      </c>
      <c r="BC183" s="45">
        <v>1.3259999999999999E-3</v>
      </c>
      <c r="BD183" s="45">
        <v>1.3259999999999999E-3</v>
      </c>
      <c r="BE183" s="45">
        <v>1.3910000000000001E-3</v>
      </c>
      <c r="BF183" s="45">
        <v>1.3910000000000001E-3</v>
      </c>
      <c r="BG183" s="45">
        <v>1.3910000000000001E-3</v>
      </c>
      <c r="BH183" s="45">
        <v>1.3910000000000001E-3</v>
      </c>
      <c r="BI183" s="45">
        <v>1.3910000000000001E-3</v>
      </c>
      <c r="BJ183" s="45">
        <v>1.42E-3</v>
      </c>
      <c r="BK183" s="45">
        <v>1.42E-3</v>
      </c>
      <c r="BL183" s="45">
        <v>1.42E-3</v>
      </c>
      <c r="BM183" s="45">
        <v>1.42E-3</v>
      </c>
      <c r="BN183" s="45">
        <v>1.42E-3</v>
      </c>
      <c r="BO183" s="45">
        <v>1.408E-3</v>
      </c>
      <c r="BP183" s="45">
        <v>1.408E-3</v>
      </c>
      <c r="BQ183" s="45">
        <v>1.408E-3</v>
      </c>
      <c r="BR183" s="45">
        <v>1.408E-3</v>
      </c>
      <c r="BS183" s="45">
        <v>1.408E-3</v>
      </c>
      <c r="BT183" s="45">
        <v>1.3190000000000001E-3</v>
      </c>
      <c r="BU183" s="45">
        <v>1.3190000000000001E-3</v>
      </c>
      <c r="BV183" s="45">
        <v>1.3190000000000001E-3</v>
      </c>
      <c r="BW183" s="45">
        <v>1.3190000000000001E-3</v>
      </c>
      <c r="BX183" s="45">
        <v>1.3190000000000001E-3</v>
      </c>
      <c r="BY183" s="45">
        <v>1.17E-3</v>
      </c>
      <c r="BZ183" s="45">
        <v>1.17E-3</v>
      </c>
      <c r="CA183" s="45">
        <v>1.17E-3</v>
      </c>
      <c r="CB183" s="45">
        <v>1.17E-3</v>
      </c>
      <c r="CC183" s="45">
        <v>1.17E-3</v>
      </c>
      <c r="CD183" s="45">
        <v>1.17E-3</v>
      </c>
      <c r="CE183" s="45">
        <v>1.17E-3</v>
      </c>
      <c r="CF183" s="45">
        <v>1.17E-3</v>
      </c>
      <c r="CG183" s="45">
        <v>1.17E-3</v>
      </c>
      <c r="CH183" s="45">
        <v>1.17E-3</v>
      </c>
      <c r="CI183" s="45">
        <v>1.17E-3</v>
      </c>
      <c r="CJ183" s="45">
        <v>1.17E-3</v>
      </c>
      <c r="CK183" s="45">
        <v>1.17E-3</v>
      </c>
      <c r="CL183" s="45">
        <v>1.17E-3</v>
      </c>
      <c r="CM183" s="45">
        <v>1.17E-3</v>
      </c>
      <c r="CN183" s="45">
        <v>1.17E-3</v>
      </c>
      <c r="CO183" s="45">
        <v>1.17E-3</v>
      </c>
      <c r="CP183" s="45">
        <v>1.17E-3</v>
      </c>
      <c r="CQ183" s="45">
        <v>1.17E-3</v>
      </c>
      <c r="CR183" s="45">
        <v>1.17E-3</v>
      </c>
      <c r="CS183" s="45">
        <v>1.17E-3</v>
      </c>
      <c r="CT183" s="45">
        <v>1.17E-3</v>
      </c>
      <c r="CU183" s="45">
        <v>1.17E-3</v>
      </c>
      <c r="CV183" s="45">
        <v>1.17E-3</v>
      </c>
      <c r="CW183" s="45">
        <v>1.17E-3</v>
      </c>
      <c r="CX183" s="45">
        <v>1.17E-3</v>
      </c>
    </row>
    <row r="184" spans="1:102" ht="14.25" customHeight="1" x14ac:dyDescent="0.3">
      <c r="A184" s="45" t="s">
        <v>486</v>
      </c>
      <c r="B184" s="45">
        <v>0</v>
      </c>
      <c r="C184" s="45">
        <v>0</v>
      </c>
      <c r="D184" s="45">
        <v>0</v>
      </c>
      <c r="E184" s="45">
        <v>0</v>
      </c>
      <c r="F184" s="45">
        <v>0</v>
      </c>
      <c r="G184" s="45">
        <v>0</v>
      </c>
      <c r="H184" s="45">
        <v>0</v>
      </c>
      <c r="I184" s="45">
        <v>0</v>
      </c>
      <c r="J184" s="45">
        <v>0</v>
      </c>
      <c r="K184" s="45">
        <v>0</v>
      </c>
      <c r="L184" s="45">
        <v>0</v>
      </c>
      <c r="M184" s="45">
        <v>0</v>
      </c>
      <c r="N184" s="45">
        <v>0</v>
      </c>
      <c r="O184" s="45">
        <v>0</v>
      </c>
      <c r="P184" s="45">
        <v>0</v>
      </c>
      <c r="Q184" s="45">
        <v>1.63E-4</v>
      </c>
      <c r="R184" s="45">
        <v>1.63E-4</v>
      </c>
      <c r="S184" s="45">
        <v>1.63E-4</v>
      </c>
      <c r="T184" s="45">
        <v>1.63E-4</v>
      </c>
      <c r="U184" s="45">
        <v>1.63E-4</v>
      </c>
      <c r="V184" s="45">
        <v>1.63E-4</v>
      </c>
      <c r="W184" s="45">
        <v>1.63E-4</v>
      </c>
      <c r="X184" s="45">
        <v>1.63E-4</v>
      </c>
      <c r="Y184" s="45">
        <v>1.63E-4</v>
      </c>
      <c r="Z184" s="45">
        <v>1.63E-4</v>
      </c>
      <c r="AA184" s="45">
        <v>1.63E-4</v>
      </c>
      <c r="AB184" s="45">
        <v>1.63E-4</v>
      </c>
      <c r="AC184" s="45">
        <v>1.63E-4</v>
      </c>
      <c r="AD184" s="45">
        <v>1.63E-4</v>
      </c>
      <c r="AE184" s="45">
        <v>1.63E-4</v>
      </c>
      <c r="AF184" s="45">
        <v>1.63E-4</v>
      </c>
      <c r="AG184" s="45">
        <v>1.63E-4</v>
      </c>
      <c r="AH184" s="45">
        <v>1.63E-4</v>
      </c>
      <c r="AI184" s="45">
        <v>1.63E-4</v>
      </c>
      <c r="AJ184" s="45">
        <v>1.63E-4</v>
      </c>
      <c r="AK184" s="45">
        <v>1.63E-4</v>
      </c>
      <c r="AL184" s="45">
        <v>1.63E-4</v>
      </c>
      <c r="AM184" s="45">
        <v>1.63E-4</v>
      </c>
      <c r="AN184" s="45">
        <v>1.63E-4</v>
      </c>
      <c r="AO184" s="45">
        <v>1.63E-4</v>
      </c>
      <c r="AP184" s="45">
        <v>3.7800000000000003E-4</v>
      </c>
      <c r="AQ184" s="45">
        <v>3.7800000000000003E-4</v>
      </c>
      <c r="AR184" s="45">
        <v>3.7800000000000003E-4</v>
      </c>
      <c r="AS184" s="45">
        <v>3.7800000000000003E-4</v>
      </c>
      <c r="AT184" s="45">
        <v>3.7800000000000003E-4</v>
      </c>
      <c r="AU184" s="45">
        <v>3.9199999999999999E-4</v>
      </c>
      <c r="AV184" s="45">
        <v>3.9199999999999999E-4</v>
      </c>
      <c r="AW184" s="45">
        <v>3.9199999999999999E-4</v>
      </c>
      <c r="AX184" s="45">
        <v>3.9199999999999999E-4</v>
      </c>
      <c r="AY184" s="45">
        <v>3.9199999999999999E-4</v>
      </c>
      <c r="AZ184" s="45">
        <v>3.7800000000000003E-4</v>
      </c>
      <c r="BA184" s="45">
        <v>3.7800000000000003E-4</v>
      </c>
      <c r="BB184" s="45">
        <v>3.7800000000000003E-4</v>
      </c>
      <c r="BC184" s="45">
        <v>3.7800000000000003E-4</v>
      </c>
      <c r="BD184" s="45">
        <v>3.7800000000000003E-4</v>
      </c>
      <c r="BE184" s="45">
        <v>3.4499999999999998E-4</v>
      </c>
      <c r="BF184" s="45">
        <v>3.4499999999999998E-4</v>
      </c>
      <c r="BG184" s="45">
        <v>3.4499999999999998E-4</v>
      </c>
      <c r="BH184" s="45">
        <v>3.4499999999999998E-4</v>
      </c>
      <c r="BI184" s="45">
        <v>3.4499999999999998E-4</v>
      </c>
      <c r="BJ184" s="45">
        <v>3.0200000000000002E-4</v>
      </c>
      <c r="BK184" s="45">
        <v>3.0200000000000002E-4</v>
      </c>
      <c r="BL184" s="45">
        <v>3.0200000000000002E-4</v>
      </c>
      <c r="BM184" s="45">
        <v>3.0200000000000002E-4</v>
      </c>
      <c r="BN184" s="45">
        <v>3.0200000000000002E-4</v>
      </c>
      <c r="BO184" s="45">
        <v>2.6499999999999999E-4</v>
      </c>
      <c r="BP184" s="45">
        <v>2.6499999999999999E-4</v>
      </c>
      <c r="BQ184" s="45">
        <v>2.6499999999999999E-4</v>
      </c>
      <c r="BR184" s="45">
        <v>2.6499999999999999E-4</v>
      </c>
      <c r="BS184" s="45">
        <v>2.6499999999999999E-4</v>
      </c>
      <c r="BT184" s="45">
        <v>2.2499999999999999E-4</v>
      </c>
      <c r="BU184" s="45">
        <v>2.2499999999999999E-4</v>
      </c>
      <c r="BV184" s="45">
        <v>2.2499999999999999E-4</v>
      </c>
      <c r="BW184" s="45">
        <v>2.2499999999999999E-4</v>
      </c>
      <c r="BX184" s="45">
        <v>2.2499999999999999E-4</v>
      </c>
      <c r="BY184" s="45">
        <v>1.37E-4</v>
      </c>
      <c r="BZ184" s="45">
        <v>1.37E-4</v>
      </c>
      <c r="CA184" s="45">
        <v>1.37E-4</v>
      </c>
      <c r="CB184" s="45">
        <v>1.37E-4</v>
      </c>
      <c r="CC184" s="45">
        <v>1.37E-4</v>
      </c>
      <c r="CD184" s="45">
        <v>1.37E-4</v>
      </c>
      <c r="CE184" s="45">
        <v>1.37E-4</v>
      </c>
      <c r="CF184" s="45">
        <v>1.37E-4</v>
      </c>
      <c r="CG184" s="45">
        <v>1.37E-4</v>
      </c>
      <c r="CH184" s="45">
        <v>1.37E-4</v>
      </c>
      <c r="CI184" s="45">
        <v>1.37E-4</v>
      </c>
      <c r="CJ184" s="45">
        <v>1.37E-4</v>
      </c>
      <c r="CK184" s="45">
        <v>1.37E-4</v>
      </c>
      <c r="CL184" s="45">
        <v>1.37E-4</v>
      </c>
      <c r="CM184" s="45">
        <v>1.37E-4</v>
      </c>
      <c r="CN184" s="45">
        <v>1.37E-4</v>
      </c>
      <c r="CO184" s="45">
        <v>1.37E-4</v>
      </c>
      <c r="CP184" s="45">
        <v>1.37E-4</v>
      </c>
      <c r="CQ184" s="45">
        <v>1.37E-4</v>
      </c>
      <c r="CR184" s="45">
        <v>1.37E-4</v>
      </c>
      <c r="CS184" s="45">
        <v>1.37E-4</v>
      </c>
      <c r="CT184" s="45">
        <v>1.37E-4</v>
      </c>
      <c r="CU184" s="45">
        <v>1.37E-4</v>
      </c>
      <c r="CV184" s="45">
        <v>1.37E-4</v>
      </c>
      <c r="CW184" s="45">
        <v>1.37E-4</v>
      </c>
      <c r="CX184" s="45">
        <v>1.37E-4</v>
      </c>
    </row>
    <row r="185" spans="1:102" ht="14.25" customHeight="1" x14ac:dyDescent="0.3">
      <c r="A185" s="45" t="s">
        <v>488</v>
      </c>
      <c r="B185" s="45">
        <v>0</v>
      </c>
      <c r="C185" s="45">
        <v>0</v>
      </c>
      <c r="D185" s="45">
        <v>0</v>
      </c>
      <c r="E185" s="45">
        <v>0</v>
      </c>
      <c r="F185" s="45">
        <v>0</v>
      </c>
      <c r="G185" s="45">
        <v>0</v>
      </c>
      <c r="H185" s="45">
        <v>0</v>
      </c>
      <c r="I185" s="45">
        <v>0</v>
      </c>
      <c r="J185" s="45">
        <v>0</v>
      </c>
      <c r="K185" s="45">
        <v>0</v>
      </c>
      <c r="L185" s="45">
        <v>0</v>
      </c>
      <c r="M185" s="45">
        <v>0</v>
      </c>
      <c r="N185" s="45">
        <v>0</v>
      </c>
      <c r="O185" s="45">
        <v>0</v>
      </c>
      <c r="P185" s="45">
        <v>0</v>
      </c>
      <c r="Q185" s="45">
        <v>1.5999999999999999E-5</v>
      </c>
      <c r="R185" s="45">
        <v>1.5999999999999999E-5</v>
      </c>
      <c r="S185" s="45">
        <v>1.5999999999999999E-5</v>
      </c>
      <c r="T185" s="45">
        <v>1.5999999999999999E-5</v>
      </c>
      <c r="U185" s="45">
        <v>1.5999999999999999E-5</v>
      </c>
      <c r="V185" s="45">
        <v>1.5999999999999999E-5</v>
      </c>
      <c r="W185" s="45">
        <v>1.5999999999999999E-5</v>
      </c>
      <c r="X185" s="45">
        <v>1.5999999999999999E-5</v>
      </c>
      <c r="Y185" s="45">
        <v>1.5999999999999999E-5</v>
      </c>
      <c r="Z185" s="45">
        <v>1.5999999999999999E-5</v>
      </c>
      <c r="AA185" s="45">
        <v>1.5999999999999999E-5</v>
      </c>
      <c r="AB185" s="45">
        <v>1.5999999999999999E-5</v>
      </c>
      <c r="AC185" s="45">
        <v>1.5999999999999999E-5</v>
      </c>
      <c r="AD185" s="45">
        <v>1.5999999999999999E-5</v>
      </c>
      <c r="AE185" s="45">
        <v>1.5999999999999999E-5</v>
      </c>
      <c r="AF185" s="45">
        <v>1.5999999999999999E-5</v>
      </c>
      <c r="AG185" s="45">
        <v>1.5999999999999999E-5</v>
      </c>
      <c r="AH185" s="45">
        <v>1.5999999999999999E-5</v>
      </c>
      <c r="AI185" s="45">
        <v>1.5999999999999999E-5</v>
      </c>
      <c r="AJ185" s="45">
        <v>1.5999999999999999E-5</v>
      </c>
      <c r="AK185" s="45">
        <v>1.5999999999999999E-5</v>
      </c>
      <c r="AL185" s="45">
        <v>1.5999999999999999E-5</v>
      </c>
      <c r="AM185" s="45">
        <v>1.5999999999999999E-5</v>
      </c>
      <c r="AN185" s="45">
        <v>1.5999999999999999E-5</v>
      </c>
      <c r="AO185" s="45">
        <v>1.5999999999999999E-5</v>
      </c>
      <c r="AP185" s="45">
        <v>9.5000000000000005E-5</v>
      </c>
      <c r="AQ185" s="45">
        <v>9.5000000000000005E-5</v>
      </c>
      <c r="AR185" s="45">
        <v>9.5000000000000005E-5</v>
      </c>
      <c r="AS185" s="45">
        <v>9.5000000000000005E-5</v>
      </c>
      <c r="AT185" s="45">
        <v>9.5000000000000005E-5</v>
      </c>
      <c r="AU185" s="45">
        <v>1.4300000000000001E-4</v>
      </c>
      <c r="AV185" s="45">
        <v>1.4300000000000001E-4</v>
      </c>
      <c r="AW185" s="45">
        <v>1.4300000000000001E-4</v>
      </c>
      <c r="AX185" s="45">
        <v>1.4300000000000001E-4</v>
      </c>
      <c r="AY185" s="45">
        <v>1.4300000000000001E-4</v>
      </c>
      <c r="AZ185" s="45">
        <v>1.73E-4</v>
      </c>
      <c r="BA185" s="45">
        <v>1.73E-4</v>
      </c>
      <c r="BB185" s="45">
        <v>1.73E-4</v>
      </c>
      <c r="BC185" s="45">
        <v>1.73E-4</v>
      </c>
      <c r="BD185" s="45">
        <v>1.73E-4</v>
      </c>
      <c r="BE185" s="45">
        <v>2.43E-4</v>
      </c>
      <c r="BF185" s="45">
        <v>2.43E-4</v>
      </c>
      <c r="BG185" s="45">
        <v>2.43E-4</v>
      </c>
      <c r="BH185" s="45">
        <v>2.43E-4</v>
      </c>
      <c r="BI185" s="45">
        <v>2.43E-4</v>
      </c>
      <c r="BJ185" s="45">
        <v>4.1599999999999997E-4</v>
      </c>
      <c r="BK185" s="45">
        <v>4.1599999999999997E-4</v>
      </c>
      <c r="BL185" s="45">
        <v>4.1599999999999997E-4</v>
      </c>
      <c r="BM185" s="45">
        <v>4.1599999999999997E-4</v>
      </c>
      <c r="BN185" s="45">
        <v>4.1599999999999997E-4</v>
      </c>
      <c r="BO185" s="45">
        <v>4.5100000000000001E-4</v>
      </c>
      <c r="BP185" s="45">
        <v>4.5100000000000001E-4</v>
      </c>
      <c r="BQ185" s="45">
        <v>4.5100000000000001E-4</v>
      </c>
      <c r="BR185" s="45">
        <v>4.5100000000000001E-4</v>
      </c>
      <c r="BS185" s="45">
        <v>4.5100000000000001E-4</v>
      </c>
      <c r="BT185" s="45">
        <v>7.2999999999999996E-4</v>
      </c>
      <c r="BU185" s="45">
        <v>7.2999999999999996E-4</v>
      </c>
      <c r="BV185" s="45">
        <v>7.2999999999999996E-4</v>
      </c>
      <c r="BW185" s="45">
        <v>7.2999999999999996E-4</v>
      </c>
      <c r="BX185" s="45">
        <v>7.2999999999999996E-4</v>
      </c>
      <c r="BY185" s="45">
        <v>5.7600000000000001E-4</v>
      </c>
      <c r="BZ185" s="45">
        <v>5.7600000000000001E-4</v>
      </c>
      <c r="CA185" s="45">
        <v>5.7600000000000001E-4</v>
      </c>
      <c r="CB185" s="45">
        <v>5.7600000000000001E-4</v>
      </c>
      <c r="CC185" s="45">
        <v>5.7600000000000001E-4</v>
      </c>
      <c r="CD185" s="45">
        <v>5.7600000000000001E-4</v>
      </c>
      <c r="CE185" s="45">
        <v>5.7600000000000001E-4</v>
      </c>
      <c r="CF185" s="45">
        <v>5.7600000000000001E-4</v>
      </c>
      <c r="CG185" s="45">
        <v>5.7600000000000001E-4</v>
      </c>
      <c r="CH185" s="45">
        <v>5.7600000000000001E-4</v>
      </c>
      <c r="CI185" s="45">
        <v>5.7600000000000001E-4</v>
      </c>
      <c r="CJ185" s="45">
        <v>5.7600000000000001E-4</v>
      </c>
      <c r="CK185" s="45">
        <v>5.7600000000000001E-4</v>
      </c>
      <c r="CL185" s="45">
        <v>5.7600000000000001E-4</v>
      </c>
      <c r="CM185" s="45">
        <v>5.7600000000000001E-4</v>
      </c>
      <c r="CN185" s="45">
        <v>5.7600000000000001E-4</v>
      </c>
      <c r="CO185" s="45">
        <v>5.7600000000000001E-4</v>
      </c>
      <c r="CP185" s="45">
        <v>5.7600000000000001E-4</v>
      </c>
      <c r="CQ185" s="45">
        <v>5.7600000000000001E-4</v>
      </c>
      <c r="CR185" s="45">
        <v>5.7600000000000001E-4</v>
      </c>
      <c r="CS185" s="45">
        <v>5.7600000000000001E-4</v>
      </c>
      <c r="CT185" s="45">
        <v>5.7600000000000001E-4</v>
      </c>
      <c r="CU185" s="45">
        <v>5.7600000000000001E-4</v>
      </c>
      <c r="CV185" s="45">
        <v>5.7600000000000001E-4</v>
      </c>
      <c r="CW185" s="45">
        <v>5.7600000000000001E-4</v>
      </c>
      <c r="CX185" s="45">
        <v>5.7600000000000001E-4</v>
      </c>
    </row>
    <row r="186" spans="1:102" ht="14.25" customHeight="1" x14ac:dyDescent="0.3">
      <c r="A186" s="45" t="s">
        <v>490</v>
      </c>
      <c r="B186" s="45">
        <v>0</v>
      </c>
      <c r="C186" s="45">
        <v>0</v>
      </c>
      <c r="D186" s="45">
        <v>0</v>
      </c>
      <c r="E186" s="45">
        <v>0</v>
      </c>
      <c r="F186" s="45">
        <v>0</v>
      </c>
      <c r="G186" s="45">
        <v>0</v>
      </c>
      <c r="H186" s="45">
        <v>0</v>
      </c>
      <c r="I186" s="45">
        <v>0</v>
      </c>
      <c r="J186" s="45">
        <v>0</v>
      </c>
      <c r="K186" s="45">
        <v>0</v>
      </c>
      <c r="L186" s="45">
        <v>0</v>
      </c>
      <c r="M186" s="45">
        <v>0</v>
      </c>
      <c r="N186" s="45">
        <v>0</v>
      </c>
      <c r="O186" s="45">
        <v>0</v>
      </c>
      <c r="P186" s="45">
        <v>0</v>
      </c>
      <c r="Q186" s="45">
        <v>1.06E-4</v>
      </c>
      <c r="R186" s="45">
        <v>1.06E-4</v>
      </c>
      <c r="S186" s="45">
        <v>1.06E-4</v>
      </c>
      <c r="T186" s="45">
        <v>1.06E-4</v>
      </c>
      <c r="U186" s="45">
        <v>1.06E-4</v>
      </c>
      <c r="V186" s="45">
        <v>1.06E-4</v>
      </c>
      <c r="W186" s="45">
        <v>1.06E-4</v>
      </c>
      <c r="X186" s="45">
        <v>1.06E-4</v>
      </c>
      <c r="Y186" s="45">
        <v>1.06E-4</v>
      </c>
      <c r="Z186" s="45">
        <v>1.06E-4</v>
      </c>
      <c r="AA186" s="45">
        <v>1.06E-4</v>
      </c>
      <c r="AB186" s="45">
        <v>1.06E-4</v>
      </c>
      <c r="AC186" s="45">
        <v>1.06E-4</v>
      </c>
      <c r="AD186" s="45">
        <v>1.06E-4</v>
      </c>
      <c r="AE186" s="45">
        <v>1.06E-4</v>
      </c>
      <c r="AF186" s="45">
        <v>1.06E-4</v>
      </c>
      <c r="AG186" s="45">
        <v>1.06E-4</v>
      </c>
      <c r="AH186" s="45">
        <v>1.06E-4</v>
      </c>
      <c r="AI186" s="45">
        <v>1.06E-4</v>
      </c>
      <c r="AJ186" s="45">
        <v>1.06E-4</v>
      </c>
      <c r="AK186" s="45">
        <v>1.06E-4</v>
      </c>
      <c r="AL186" s="45">
        <v>1.06E-4</v>
      </c>
      <c r="AM186" s="45">
        <v>1.06E-4</v>
      </c>
      <c r="AN186" s="45">
        <v>1.06E-4</v>
      </c>
      <c r="AO186" s="45">
        <v>1.06E-4</v>
      </c>
      <c r="AP186" s="45">
        <v>1.5300000000000001E-4</v>
      </c>
      <c r="AQ186" s="45">
        <v>1.5300000000000001E-4</v>
      </c>
      <c r="AR186" s="45">
        <v>1.5300000000000001E-4</v>
      </c>
      <c r="AS186" s="45">
        <v>1.5300000000000001E-4</v>
      </c>
      <c r="AT186" s="45">
        <v>1.5300000000000001E-4</v>
      </c>
      <c r="AU186" s="45">
        <v>1.2E-4</v>
      </c>
      <c r="AV186" s="45">
        <v>1.2E-4</v>
      </c>
      <c r="AW186" s="45">
        <v>1.2E-4</v>
      </c>
      <c r="AX186" s="45">
        <v>1.2E-4</v>
      </c>
      <c r="AY186" s="45">
        <v>1.2E-4</v>
      </c>
      <c r="AZ186" s="45">
        <v>8.6000000000000003E-5</v>
      </c>
      <c r="BA186" s="45">
        <v>8.6000000000000003E-5</v>
      </c>
      <c r="BB186" s="45">
        <v>8.6000000000000003E-5</v>
      </c>
      <c r="BC186" s="45">
        <v>8.6000000000000003E-5</v>
      </c>
      <c r="BD186" s="45">
        <v>8.6000000000000003E-5</v>
      </c>
      <c r="BE186" s="45">
        <v>7.6000000000000004E-5</v>
      </c>
      <c r="BF186" s="45">
        <v>7.6000000000000004E-5</v>
      </c>
      <c r="BG186" s="45">
        <v>7.6000000000000004E-5</v>
      </c>
      <c r="BH186" s="45">
        <v>7.6000000000000004E-5</v>
      </c>
      <c r="BI186" s="45">
        <v>7.6000000000000004E-5</v>
      </c>
      <c r="BJ186" s="45">
        <v>7.2999999999999999E-5</v>
      </c>
      <c r="BK186" s="45">
        <v>7.2999999999999999E-5</v>
      </c>
      <c r="BL186" s="45">
        <v>7.2999999999999999E-5</v>
      </c>
      <c r="BM186" s="45">
        <v>7.2999999999999999E-5</v>
      </c>
      <c r="BN186" s="45">
        <v>7.2999999999999999E-5</v>
      </c>
      <c r="BO186" s="45">
        <v>7.3999999999999996E-5</v>
      </c>
      <c r="BP186" s="45">
        <v>7.3999999999999996E-5</v>
      </c>
      <c r="BQ186" s="45">
        <v>7.3999999999999996E-5</v>
      </c>
      <c r="BR186" s="45">
        <v>7.3999999999999996E-5</v>
      </c>
      <c r="BS186" s="45">
        <v>7.3999999999999996E-5</v>
      </c>
      <c r="BT186" s="45">
        <v>7.7000000000000001E-5</v>
      </c>
      <c r="BU186" s="45">
        <v>7.7000000000000001E-5</v>
      </c>
      <c r="BV186" s="45">
        <v>7.7000000000000001E-5</v>
      </c>
      <c r="BW186" s="45">
        <v>7.7000000000000001E-5</v>
      </c>
      <c r="BX186" s="45">
        <v>7.7000000000000001E-5</v>
      </c>
      <c r="BY186" s="45">
        <v>9.2999999999999997E-5</v>
      </c>
      <c r="BZ186" s="45">
        <v>9.2999999999999997E-5</v>
      </c>
      <c r="CA186" s="45">
        <v>9.2999999999999997E-5</v>
      </c>
      <c r="CB186" s="45">
        <v>9.2999999999999997E-5</v>
      </c>
      <c r="CC186" s="45">
        <v>9.2999999999999997E-5</v>
      </c>
      <c r="CD186" s="45">
        <v>9.2999999999999997E-5</v>
      </c>
      <c r="CE186" s="45">
        <v>9.2999999999999997E-5</v>
      </c>
      <c r="CF186" s="45">
        <v>9.2999999999999997E-5</v>
      </c>
      <c r="CG186" s="45">
        <v>9.2999999999999997E-5</v>
      </c>
      <c r="CH186" s="45">
        <v>9.2999999999999997E-5</v>
      </c>
      <c r="CI186" s="45">
        <v>9.2999999999999997E-5</v>
      </c>
      <c r="CJ186" s="45">
        <v>9.2999999999999997E-5</v>
      </c>
      <c r="CK186" s="45">
        <v>9.2999999999999997E-5</v>
      </c>
      <c r="CL186" s="45">
        <v>9.2999999999999997E-5</v>
      </c>
      <c r="CM186" s="45">
        <v>9.2999999999999997E-5</v>
      </c>
      <c r="CN186" s="45">
        <v>9.2999999999999997E-5</v>
      </c>
      <c r="CO186" s="45">
        <v>9.2999999999999997E-5</v>
      </c>
      <c r="CP186" s="45">
        <v>9.2999999999999997E-5</v>
      </c>
      <c r="CQ186" s="45">
        <v>9.2999999999999997E-5</v>
      </c>
      <c r="CR186" s="45">
        <v>9.2999999999999997E-5</v>
      </c>
      <c r="CS186" s="45">
        <v>9.2999999999999997E-5</v>
      </c>
      <c r="CT186" s="45">
        <v>9.2999999999999997E-5</v>
      </c>
      <c r="CU186" s="45">
        <v>9.2999999999999997E-5</v>
      </c>
      <c r="CV186" s="45">
        <v>9.2999999999999997E-5</v>
      </c>
      <c r="CW186" s="45">
        <v>9.2999999999999997E-5</v>
      </c>
      <c r="CX186" s="45">
        <v>9.2999999999999997E-5</v>
      </c>
    </row>
    <row r="187" spans="1:102" ht="14.25" customHeight="1" x14ac:dyDescent="0.3">
      <c r="A187" s="45" t="s">
        <v>492</v>
      </c>
      <c r="B187" s="45">
        <v>0</v>
      </c>
      <c r="C187" s="45">
        <v>0</v>
      </c>
      <c r="D187" s="45">
        <v>0</v>
      </c>
      <c r="E187" s="45">
        <v>0</v>
      </c>
      <c r="F187" s="45">
        <v>0</v>
      </c>
      <c r="G187" s="45">
        <v>0</v>
      </c>
      <c r="H187" s="45">
        <v>0</v>
      </c>
      <c r="I187" s="45">
        <v>0</v>
      </c>
      <c r="J187" s="45">
        <v>0</v>
      </c>
      <c r="K187" s="45">
        <v>0</v>
      </c>
      <c r="L187" s="45">
        <v>0</v>
      </c>
      <c r="M187" s="45">
        <v>0</v>
      </c>
      <c r="N187" s="45">
        <v>0</v>
      </c>
      <c r="O187" s="45">
        <v>0</v>
      </c>
      <c r="P187" s="45">
        <v>0</v>
      </c>
      <c r="Q187" s="45">
        <v>6.7000000000000002E-5</v>
      </c>
      <c r="R187" s="45">
        <v>6.7000000000000002E-5</v>
      </c>
      <c r="S187" s="45">
        <v>6.7000000000000002E-5</v>
      </c>
      <c r="T187" s="45">
        <v>6.7000000000000002E-5</v>
      </c>
      <c r="U187" s="45">
        <v>6.7000000000000002E-5</v>
      </c>
      <c r="V187" s="45">
        <v>6.7000000000000002E-5</v>
      </c>
      <c r="W187" s="45">
        <v>6.7000000000000002E-5</v>
      </c>
      <c r="X187" s="45">
        <v>6.7000000000000002E-5</v>
      </c>
      <c r="Y187" s="45">
        <v>6.7000000000000002E-5</v>
      </c>
      <c r="Z187" s="45">
        <v>6.7000000000000002E-5</v>
      </c>
      <c r="AA187" s="45">
        <v>6.7000000000000002E-5</v>
      </c>
      <c r="AB187" s="45">
        <v>6.7000000000000002E-5</v>
      </c>
      <c r="AC187" s="45">
        <v>6.7000000000000002E-5</v>
      </c>
      <c r="AD187" s="45">
        <v>6.7000000000000002E-5</v>
      </c>
      <c r="AE187" s="45">
        <v>6.7000000000000002E-5</v>
      </c>
      <c r="AF187" s="45">
        <v>6.7000000000000002E-5</v>
      </c>
      <c r="AG187" s="45">
        <v>6.7000000000000002E-5</v>
      </c>
      <c r="AH187" s="45">
        <v>6.7000000000000002E-5</v>
      </c>
      <c r="AI187" s="45">
        <v>6.7000000000000002E-5</v>
      </c>
      <c r="AJ187" s="45">
        <v>6.7000000000000002E-5</v>
      </c>
      <c r="AK187" s="45">
        <v>6.7000000000000002E-5</v>
      </c>
      <c r="AL187" s="45">
        <v>6.7000000000000002E-5</v>
      </c>
      <c r="AM187" s="45">
        <v>6.7000000000000002E-5</v>
      </c>
      <c r="AN187" s="45">
        <v>6.7000000000000002E-5</v>
      </c>
      <c r="AO187" s="45">
        <v>6.7000000000000002E-5</v>
      </c>
      <c r="AP187" s="45">
        <v>1.4799999999999999E-4</v>
      </c>
      <c r="AQ187" s="45">
        <v>1.4799999999999999E-4</v>
      </c>
      <c r="AR187" s="45">
        <v>1.4799999999999999E-4</v>
      </c>
      <c r="AS187" s="45">
        <v>1.4799999999999999E-4</v>
      </c>
      <c r="AT187" s="45">
        <v>1.4799999999999999E-4</v>
      </c>
      <c r="AU187" s="45">
        <v>1.4300000000000001E-4</v>
      </c>
      <c r="AV187" s="45">
        <v>1.4300000000000001E-4</v>
      </c>
      <c r="AW187" s="45">
        <v>1.4300000000000001E-4</v>
      </c>
      <c r="AX187" s="45">
        <v>1.4300000000000001E-4</v>
      </c>
      <c r="AY187" s="45">
        <v>1.4300000000000001E-4</v>
      </c>
      <c r="AZ187" s="45">
        <v>1.3200000000000001E-4</v>
      </c>
      <c r="BA187" s="45">
        <v>1.3200000000000001E-4</v>
      </c>
      <c r="BB187" s="45">
        <v>1.3200000000000001E-4</v>
      </c>
      <c r="BC187" s="45">
        <v>1.3200000000000001E-4</v>
      </c>
      <c r="BD187" s="45">
        <v>1.3200000000000001E-4</v>
      </c>
      <c r="BE187" s="45">
        <v>1.27E-4</v>
      </c>
      <c r="BF187" s="45">
        <v>1.27E-4</v>
      </c>
      <c r="BG187" s="45">
        <v>1.27E-4</v>
      </c>
      <c r="BH187" s="45">
        <v>1.27E-4</v>
      </c>
      <c r="BI187" s="45">
        <v>1.27E-4</v>
      </c>
      <c r="BJ187" s="45">
        <v>1.22E-4</v>
      </c>
      <c r="BK187" s="45">
        <v>1.22E-4</v>
      </c>
      <c r="BL187" s="45">
        <v>1.22E-4</v>
      </c>
      <c r="BM187" s="45">
        <v>1.22E-4</v>
      </c>
      <c r="BN187" s="45">
        <v>1.22E-4</v>
      </c>
      <c r="BO187" s="45">
        <v>1.16E-4</v>
      </c>
      <c r="BP187" s="45">
        <v>1.16E-4</v>
      </c>
      <c r="BQ187" s="45">
        <v>1.16E-4</v>
      </c>
      <c r="BR187" s="45">
        <v>1.16E-4</v>
      </c>
      <c r="BS187" s="45">
        <v>1.16E-4</v>
      </c>
      <c r="BT187" s="45">
        <v>1.0900000000000001E-4</v>
      </c>
      <c r="BU187" s="45">
        <v>1.0900000000000001E-4</v>
      </c>
      <c r="BV187" s="45">
        <v>1.0900000000000001E-4</v>
      </c>
      <c r="BW187" s="45">
        <v>1.0900000000000001E-4</v>
      </c>
      <c r="BX187" s="45">
        <v>1.0900000000000001E-4</v>
      </c>
      <c r="BY187" s="45">
        <v>8.5000000000000006E-5</v>
      </c>
      <c r="BZ187" s="45">
        <v>8.5000000000000006E-5</v>
      </c>
      <c r="CA187" s="45">
        <v>8.5000000000000006E-5</v>
      </c>
      <c r="CB187" s="45">
        <v>8.5000000000000006E-5</v>
      </c>
      <c r="CC187" s="45">
        <v>8.5000000000000006E-5</v>
      </c>
      <c r="CD187" s="45">
        <v>8.5000000000000006E-5</v>
      </c>
      <c r="CE187" s="45">
        <v>8.5000000000000006E-5</v>
      </c>
      <c r="CF187" s="45">
        <v>8.5000000000000006E-5</v>
      </c>
      <c r="CG187" s="45">
        <v>8.5000000000000006E-5</v>
      </c>
      <c r="CH187" s="45">
        <v>8.5000000000000006E-5</v>
      </c>
      <c r="CI187" s="45">
        <v>8.5000000000000006E-5</v>
      </c>
      <c r="CJ187" s="45">
        <v>8.5000000000000006E-5</v>
      </c>
      <c r="CK187" s="45">
        <v>8.5000000000000006E-5</v>
      </c>
      <c r="CL187" s="45">
        <v>8.5000000000000006E-5</v>
      </c>
      <c r="CM187" s="45">
        <v>8.5000000000000006E-5</v>
      </c>
      <c r="CN187" s="45">
        <v>8.5000000000000006E-5</v>
      </c>
      <c r="CO187" s="45">
        <v>8.5000000000000006E-5</v>
      </c>
      <c r="CP187" s="45">
        <v>8.5000000000000006E-5</v>
      </c>
      <c r="CQ187" s="45">
        <v>8.5000000000000006E-5</v>
      </c>
      <c r="CR187" s="45">
        <v>8.5000000000000006E-5</v>
      </c>
      <c r="CS187" s="45">
        <v>8.5000000000000006E-5</v>
      </c>
      <c r="CT187" s="45">
        <v>8.5000000000000006E-5</v>
      </c>
      <c r="CU187" s="45">
        <v>8.5000000000000006E-5</v>
      </c>
      <c r="CV187" s="45">
        <v>8.5000000000000006E-5</v>
      </c>
      <c r="CW187" s="45">
        <v>8.5000000000000006E-5</v>
      </c>
      <c r="CX187" s="45">
        <v>8.5000000000000006E-5</v>
      </c>
    </row>
    <row r="188" spans="1:102" ht="14.25" customHeight="1" x14ac:dyDescent="0.3">
      <c r="A188" s="45" t="s">
        <v>494</v>
      </c>
      <c r="B188" s="45">
        <v>0</v>
      </c>
      <c r="C188" s="45">
        <v>0</v>
      </c>
      <c r="D188" s="45">
        <v>0</v>
      </c>
      <c r="E188" s="45">
        <v>0</v>
      </c>
      <c r="F188" s="45">
        <v>0</v>
      </c>
      <c r="G188" s="45">
        <v>0</v>
      </c>
      <c r="H188" s="45">
        <v>0</v>
      </c>
      <c r="I188" s="45">
        <v>0</v>
      </c>
      <c r="J188" s="45">
        <v>0</v>
      </c>
      <c r="K188" s="45">
        <v>0</v>
      </c>
      <c r="L188" s="45">
        <v>0</v>
      </c>
      <c r="M188" s="45">
        <v>0</v>
      </c>
      <c r="N188" s="45">
        <v>0</v>
      </c>
      <c r="O188" s="45">
        <v>0</v>
      </c>
      <c r="P188" s="45">
        <v>0</v>
      </c>
      <c r="Q188" s="45">
        <v>1.7000000000000001E-4</v>
      </c>
      <c r="R188" s="45">
        <v>1.7000000000000001E-4</v>
      </c>
      <c r="S188" s="45">
        <v>1.7000000000000001E-4</v>
      </c>
      <c r="T188" s="45">
        <v>1.7000000000000001E-4</v>
      </c>
      <c r="U188" s="45">
        <v>1.7000000000000001E-4</v>
      </c>
      <c r="V188" s="45">
        <v>1.7000000000000001E-4</v>
      </c>
      <c r="W188" s="45">
        <v>1.7000000000000001E-4</v>
      </c>
      <c r="X188" s="45">
        <v>1.7000000000000001E-4</v>
      </c>
      <c r="Y188" s="45">
        <v>1.7000000000000001E-4</v>
      </c>
      <c r="Z188" s="45">
        <v>1.7000000000000001E-4</v>
      </c>
      <c r="AA188" s="45">
        <v>1.7000000000000001E-4</v>
      </c>
      <c r="AB188" s="45">
        <v>1.7000000000000001E-4</v>
      </c>
      <c r="AC188" s="45">
        <v>1.7000000000000001E-4</v>
      </c>
      <c r="AD188" s="45">
        <v>1.7000000000000001E-4</v>
      </c>
      <c r="AE188" s="45">
        <v>1.7000000000000001E-4</v>
      </c>
      <c r="AF188" s="45">
        <v>1.7000000000000001E-4</v>
      </c>
      <c r="AG188" s="45">
        <v>1.7000000000000001E-4</v>
      </c>
      <c r="AH188" s="45">
        <v>1.7000000000000001E-4</v>
      </c>
      <c r="AI188" s="45">
        <v>1.7000000000000001E-4</v>
      </c>
      <c r="AJ188" s="45">
        <v>1.7000000000000001E-4</v>
      </c>
      <c r="AK188" s="45">
        <v>1.7000000000000001E-4</v>
      </c>
      <c r="AL188" s="45">
        <v>1.7000000000000001E-4</v>
      </c>
      <c r="AM188" s="45">
        <v>1.7000000000000001E-4</v>
      </c>
      <c r="AN188" s="45">
        <v>1.7000000000000001E-4</v>
      </c>
      <c r="AO188" s="45">
        <v>1.7000000000000001E-4</v>
      </c>
      <c r="AP188" s="45">
        <v>4.0999999999999999E-4</v>
      </c>
      <c r="AQ188" s="45">
        <v>4.0999999999999999E-4</v>
      </c>
      <c r="AR188" s="45">
        <v>4.0999999999999999E-4</v>
      </c>
      <c r="AS188" s="45">
        <v>4.0999999999999999E-4</v>
      </c>
      <c r="AT188" s="45">
        <v>4.0999999999999999E-4</v>
      </c>
      <c r="AU188" s="45">
        <v>4.37E-4</v>
      </c>
      <c r="AV188" s="45">
        <v>4.37E-4</v>
      </c>
      <c r="AW188" s="45">
        <v>4.37E-4</v>
      </c>
      <c r="AX188" s="45">
        <v>4.37E-4</v>
      </c>
      <c r="AY188" s="45">
        <v>4.37E-4</v>
      </c>
      <c r="AZ188" s="45">
        <v>4.3100000000000001E-4</v>
      </c>
      <c r="BA188" s="45">
        <v>4.3100000000000001E-4</v>
      </c>
      <c r="BB188" s="45">
        <v>4.3100000000000001E-4</v>
      </c>
      <c r="BC188" s="45">
        <v>4.3100000000000001E-4</v>
      </c>
      <c r="BD188" s="45">
        <v>4.3100000000000001E-4</v>
      </c>
      <c r="BE188" s="45">
        <v>4.06E-4</v>
      </c>
      <c r="BF188" s="45">
        <v>4.06E-4</v>
      </c>
      <c r="BG188" s="45">
        <v>4.06E-4</v>
      </c>
      <c r="BH188" s="45">
        <v>4.06E-4</v>
      </c>
      <c r="BI188" s="45">
        <v>4.06E-4</v>
      </c>
      <c r="BJ188" s="45">
        <v>3.6900000000000002E-4</v>
      </c>
      <c r="BK188" s="45">
        <v>3.6900000000000002E-4</v>
      </c>
      <c r="BL188" s="45">
        <v>3.6900000000000002E-4</v>
      </c>
      <c r="BM188" s="45">
        <v>3.6900000000000002E-4</v>
      </c>
      <c r="BN188" s="45">
        <v>3.6900000000000002E-4</v>
      </c>
      <c r="BO188" s="45">
        <v>3.4499999999999998E-4</v>
      </c>
      <c r="BP188" s="45">
        <v>3.4499999999999998E-4</v>
      </c>
      <c r="BQ188" s="45">
        <v>3.4499999999999998E-4</v>
      </c>
      <c r="BR188" s="45">
        <v>3.4499999999999998E-4</v>
      </c>
      <c r="BS188" s="45">
        <v>3.4499999999999998E-4</v>
      </c>
      <c r="BT188" s="45">
        <v>3.1700000000000001E-4</v>
      </c>
      <c r="BU188" s="45">
        <v>3.1700000000000001E-4</v>
      </c>
      <c r="BV188" s="45">
        <v>3.1700000000000001E-4</v>
      </c>
      <c r="BW188" s="45">
        <v>3.1700000000000001E-4</v>
      </c>
      <c r="BX188" s="45">
        <v>3.1700000000000001E-4</v>
      </c>
      <c r="BY188" s="45">
        <v>3.3100000000000002E-4</v>
      </c>
      <c r="BZ188" s="45">
        <v>3.3100000000000002E-4</v>
      </c>
      <c r="CA188" s="45">
        <v>3.3100000000000002E-4</v>
      </c>
      <c r="CB188" s="45">
        <v>3.3100000000000002E-4</v>
      </c>
      <c r="CC188" s="45">
        <v>3.3100000000000002E-4</v>
      </c>
      <c r="CD188" s="45">
        <v>3.3100000000000002E-4</v>
      </c>
      <c r="CE188" s="45">
        <v>3.3100000000000002E-4</v>
      </c>
      <c r="CF188" s="45">
        <v>3.3100000000000002E-4</v>
      </c>
      <c r="CG188" s="45">
        <v>3.3100000000000002E-4</v>
      </c>
      <c r="CH188" s="45">
        <v>3.3100000000000002E-4</v>
      </c>
      <c r="CI188" s="45">
        <v>3.3100000000000002E-4</v>
      </c>
      <c r="CJ188" s="45">
        <v>3.3100000000000002E-4</v>
      </c>
      <c r="CK188" s="45">
        <v>3.3100000000000002E-4</v>
      </c>
      <c r="CL188" s="45">
        <v>3.3100000000000002E-4</v>
      </c>
      <c r="CM188" s="45">
        <v>3.3100000000000002E-4</v>
      </c>
      <c r="CN188" s="45">
        <v>3.3100000000000002E-4</v>
      </c>
      <c r="CO188" s="45">
        <v>3.3100000000000002E-4</v>
      </c>
      <c r="CP188" s="45">
        <v>3.3100000000000002E-4</v>
      </c>
      <c r="CQ188" s="45">
        <v>3.3100000000000002E-4</v>
      </c>
      <c r="CR188" s="45">
        <v>3.3100000000000002E-4</v>
      </c>
      <c r="CS188" s="45">
        <v>3.3100000000000002E-4</v>
      </c>
      <c r="CT188" s="45">
        <v>3.3100000000000002E-4</v>
      </c>
      <c r="CU188" s="45">
        <v>3.3100000000000002E-4</v>
      </c>
      <c r="CV188" s="45">
        <v>3.3100000000000002E-4</v>
      </c>
      <c r="CW188" s="45">
        <v>3.3100000000000002E-4</v>
      </c>
      <c r="CX188" s="45">
        <v>3.3100000000000002E-4</v>
      </c>
    </row>
    <row r="189" spans="1:102" ht="14.25" customHeight="1" x14ac:dyDescent="0.3">
      <c r="A189" s="45" t="s">
        <v>496</v>
      </c>
      <c r="B189" s="45">
        <v>0</v>
      </c>
      <c r="C189" s="45">
        <v>0</v>
      </c>
      <c r="D189" s="45">
        <v>0</v>
      </c>
      <c r="E189" s="45">
        <v>0</v>
      </c>
      <c r="F189" s="45">
        <v>0</v>
      </c>
      <c r="G189" s="45">
        <v>0</v>
      </c>
      <c r="H189" s="45">
        <v>0</v>
      </c>
      <c r="I189" s="45">
        <v>0</v>
      </c>
      <c r="J189" s="45">
        <v>0</v>
      </c>
      <c r="K189" s="45">
        <v>0</v>
      </c>
      <c r="L189" s="45">
        <v>0</v>
      </c>
      <c r="M189" s="45">
        <v>0</v>
      </c>
      <c r="N189" s="45">
        <v>0</v>
      </c>
      <c r="O189" s="45">
        <v>0</v>
      </c>
      <c r="P189" s="45">
        <v>0</v>
      </c>
      <c r="Q189" s="45">
        <v>8.8999999999999995E-5</v>
      </c>
      <c r="R189" s="45">
        <v>8.8999999999999995E-5</v>
      </c>
      <c r="S189" s="45">
        <v>8.8999999999999995E-5</v>
      </c>
      <c r="T189" s="45">
        <v>8.8999999999999995E-5</v>
      </c>
      <c r="U189" s="45">
        <v>8.8999999999999995E-5</v>
      </c>
      <c r="V189" s="45">
        <v>8.8999999999999995E-5</v>
      </c>
      <c r="W189" s="45">
        <v>8.8999999999999995E-5</v>
      </c>
      <c r="X189" s="45">
        <v>8.8999999999999995E-5</v>
      </c>
      <c r="Y189" s="45">
        <v>8.8999999999999995E-5</v>
      </c>
      <c r="Z189" s="45">
        <v>8.8999999999999995E-5</v>
      </c>
      <c r="AA189" s="45">
        <v>8.8999999999999995E-5</v>
      </c>
      <c r="AB189" s="45">
        <v>8.8999999999999995E-5</v>
      </c>
      <c r="AC189" s="45">
        <v>8.8999999999999995E-5</v>
      </c>
      <c r="AD189" s="45">
        <v>8.8999999999999995E-5</v>
      </c>
      <c r="AE189" s="45">
        <v>8.8999999999999995E-5</v>
      </c>
      <c r="AF189" s="45">
        <v>8.8999999999999995E-5</v>
      </c>
      <c r="AG189" s="45">
        <v>8.8999999999999995E-5</v>
      </c>
      <c r="AH189" s="45">
        <v>8.8999999999999995E-5</v>
      </c>
      <c r="AI189" s="45">
        <v>8.8999999999999995E-5</v>
      </c>
      <c r="AJ189" s="45">
        <v>8.8999999999999995E-5</v>
      </c>
      <c r="AK189" s="45">
        <v>8.8999999999999995E-5</v>
      </c>
      <c r="AL189" s="45">
        <v>8.8999999999999995E-5</v>
      </c>
      <c r="AM189" s="45">
        <v>8.8999999999999995E-5</v>
      </c>
      <c r="AN189" s="45">
        <v>8.8999999999999995E-5</v>
      </c>
      <c r="AO189" s="45">
        <v>8.8999999999999995E-5</v>
      </c>
      <c r="AP189" s="45">
        <v>3.0699999999999998E-4</v>
      </c>
      <c r="AQ189" s="45">
        <v>3.0699999999999998E-4</v>
      </c>
      <c r="AR189" s="45">
        <v>3.0699999999999998E-4</v>
      </c>
      <c r="AS189" s="45">
        <v>3.0699999999999998E-4</v>
      </c>
      <c r="AT189" s="45">
        <v>3.0699999999999998E-4</v>
      </c>
      <c r="AU189" s="45">
        <v>3.4600000000000001E-4</v>
      </c>
      <c r="AV189" s="45">
        <v>3.4600000000000001E-4</v>
      </c>
      <c r="AW189" s="45">
        <v>3.4600000000000001E-4</v>
      </c>
      <c r="AX189" s="45">
        <v>3.4600000000000001E-4</v>
      </c>
      <c r="AY189" s="45">
        <v>3.4600000000000001E-4</v>
      </c>
      <c r="AZ189" s="45">
        <v>3.6499999999999998E-4</v>
      </c>
      <c r="BA189" s="45">
        <v>3.6499999999999998E-4</v>
      </c>
      <c r="BB189" s="45">
        <v>3.6499999999999998E-4</v>
      </c>
      <c r="BC189" s="45">
        <v>3.6499999999999998E-4</v>
      </c>
      <c r="BD189" s="45">
        <v>3.6499999999999998E-4</v>
      </c>
      <c r="BE189" s="45">
        <v>3.6000000000000002E-4</v>
      </c>
      <c r="BF189" s="45">
        <v>3.6000000000000002E-4</v>
      </c>
      <c r="BG189" s="45">
        <v>3.6000000000000002E-4</v>
      </c>
      <c r="BH189" s="45">
        <v>3.6000000000000002E-4</v>
      </c>
      <c r="BI189" s="45">
        <v>3.6000000000000002E-4</v>
      </c>
      <c r="BJ189" s="45">
        <v>3.3199999999999999E-4</v>
      </c>
      <c r="BK189" s="45">
        <v>3.3199999999999999E-4</v>
      </c>
      <c r="BL189" s="45">
        <v>3.3199999999999999E-4</v>
      </c>
      <c r="BM189" s="45">
        <v>3.3199999999999999E-4</v>
      </c>
      <c r="BN189" s="45">
        <v>3.3199999999999999E-4</v>
      </c>
      <c r="BO189" s="45">
        <v>2.92E-4</v>
      </c>
      <c r="BP189" s="45">
        <v>2.92E-4</v>
      </c>
      <c r="BQ189" s="45">
        <v>2.92E-4</v>
      </c>
      <c r="BR189" s="45">
        <v>2.92E-4</v>
      </c>
      <c r="BS189" s="45">
        <v>2.92E-4</v>
      </c>
      <c r="BT189" s="45">
        <v>2.34E-4</v>
      </c>
      <c r="BU189" s="45">
        <v>2.34E-4</v>
      </c>
      <c r="BV189" s="45">
        <v>2.34E-4</v>
      </c>
      <c r="BW189" s="45">
        <v>2.34E-4</v>
      </c>
      <c r="BX189" s="45">
        <v>2.34E-4</v>
      </c>
      <c r="BY189" s="45">
        <v>1.65E-4</v>
      </c>
      <c r="BZ189" s="45">
        <v>1.65E-4</v>
      </c>
      <c r="CA189" s="45">
        <v>1.65E-4</v>
      </c>
      <c r="CB189" s="45">
        <v>1.65E-4</v>
      </c>
      <c r="CC189" s="45">
        <v>1.65E-4</v>
      </c>
      <c r="CD189" s="45">
        <v>1.65E-4</v>
      </c>
      <c r="CE189" s="45">
        <v>1.65E-4</v>
      </c>
      <c r="CF189" s="45">
        <v>1.65E-4</v>
      </c>
      <c r="CG189" s="45">
        <v>1.65E-4</v>
      </c>
      <c r="CH189" s="45">
        <v>1.65E-4</v>
      </c>
      <c r="CI189" s="45">
        <v>1.65E-4</v>
      </c>
      <c r="CJ189" s="45">
        <v>1.65E-4</v>
      </c>
      <c r="CK189" s="45">
        <v>1.65E-4</v>
      </c>
      <c r="CL189" s="45">
        <v>1.65E-4</v>
      </c>
      <c r="CM189" s="45">
        <v>1.65E-4</v>
      </c>
      <c r="CN189" s="45">
        <v>1.65E-4</v>
      </c>
      <c r="CO189" s="45">
        <v>1.65E-4</v>
      </c>
      <c r="CP189" s="45">
        <v>1.65E-4</v>
      </c>
      <c r="CQ189" s="45">
        <v>1.65E-4</v>
      </c>
      <c r="CR189" s="45">
        <v>1.65E-4</v>
      </c>
      <c r="CS189" s="45">
        <v>1.65E-4</v>
      </c>
      <c r="CT189" s="45">
        <v>1.65E-4</v>
      </c>
      <c r="CU189" s="45">
        <v>1.65E-4</v>
      </c>
      <c r="CV189" s="45">
        <v>1.65E-4</v>
      </c>
      <c r="CW189" s="45">
        <v>1.65E-4</v>
      </c>
      <c r="CX189" s="45">
        <v>1.65E-4</v>
      </c>
    </row>
    <row r="190" spans="1:102" ht="14.25" customHeight="1" x14ac:dyDescent="0.3">
      <c r="A190" s="45" t="s">
        <v>498</v>
      </c>
      <c r="B190" s="45">
        <v>0</v>
      </c>
      <c r="C190" s="45">
        <v>0</v>
      </c>
      <c r="D190" s="45">
        <v>0</v>
      </c>
      <c r="E190" s="45">
        <v>0</v>
      </c>
      <c r="F190" s="45">
        <v>0</v>
      </c>
      <c r="G190" s="45">
        <v>0</v>
      </c>
      <c r="H190" s="45">
        <v>0</v>
      </c>
      <c r="I190" s="45">
        <v>0</v>
      </c>
      <c r="J190" s="45">
        <v>0</v>
      </c>
      <c r="K190" s="45">
        <v>0</v>
      </c>
      <c r="L190" s="45">
        <v>0</v>
      </c>
      <c r="M190" s="45">
        <v>0</v>
      </c>
      <c r="N190" s="45">
        <v>0</v>
      </c>
      <c r="O190" s="45">
        <v>0</v>
      </c>
      <c r="P190" s="45">
        <v>0</v>
      </c>
      <c r="Q190" s="45">
        <v>1.3899999999999999E-4</v>
      </c>
      <c r="R190" s="45">
        <v>1.3899999999999999E-4</v>
      </c>
      <c r="S190" s="45">
        <v>1.3899999999999999E-4</v>
      </c>
      <c r="T190" s="45">
        <v>1.3899999999999999E-4</v>
      </c>
      <c r="U190" s="45">
        <v>1.3899999999999999E-4</v>
      </c>
      <c r="V190" s="45">
        <v>1.3899999999999999E-4</v>
      </c>
      <c r="W190" s="45">
        <v>1.3899999999999999E-4</v>
      </c>
      <c r="X190" s="45">
        <v>1.3899999999999999E-4</v>
      </c>
      <c r="Y190" s="45">
        <v>1.3899999999999999E-4</v>
      </c>
      <c r="Z190" s="45">
        <v>1.3899999999999999E-4</v>
      </c>
      <c r="AA190" s="45">
        <v>1.3899999999999999E-4</v>
      </c>
      <c r="AB190" s="45">
        <v>1.3899999999999999E-4</v>
      </c>
      <c r="AC190" s="45">
        <v>1.3899999999999999E-4</v>
      </c>
      <c r="AD190" s="45">
        <v>1.3899999999999999E-4</v>
      </c>
      <c r="AE190" s="45">
        <v>1.3899999999999999E-4</v>
      </c>
      <c r="AF190" s="45">
        <v>1.3899999999999999E-4</v>
      </c>
      <c r="AG190" s="45">
        <v>1.3899999999999999E-4</v>
      </c>
      <c r="AH190" s="45">
        <v>1.3899999999999999E-4</v>
      </c>
      <c r="AI190" s="45">
        <v>1.3899999999999999E-4</v>
      </c>
      <c r="AJ190" s="45">
        <v>1.3899999999999999E-4</v>
      </c>
      <c r="AK190" s="45">
        <v>1.3899999999999999E-4</v>
      </c>
      <c r="AL190" s="45">
        <v>1.3899999999999999E-4</v>
      </c>
      <c r="AM190" s="45">
        <v>1.3899999999999999E-4</v>
      </c>
      <c r="AN190" s="45">
        <v>1.3899999999999999E-4</v>
      </c>
      <c r="AO190" s="45">
        <v>1.3899999999999999E-4</v>
      </c>
      <c r="AP190" s="45">
        <v>4.6299999999999998E-4</v>
      </c>
      <c r="AQ190" s="45">
        <v>4.6299999999999998E-4</v>
      </c>
      <c r="AR190" s="45">
        <v>4.6299999999999998E-4</v>
      </c>
      <c r="AS190" s="45">
        <v>4.6299999999999998E-4</v>
      </c>
      <c r="AT190" s="45">
        <v>4.6299999999999998E-4</v>
      </c>
      <c r="AU190" s="45">
        <v>5.2300000000000003E-4</v>
      </c>
      <c r="AV190" s="45">
        <v>5.2300000000000003E-4</v>
      </c>
      <c r="AW190" s="45">
        <v>5.2300000000000003E-4</v>
      </c>
      <c r="AX190" s="45">
        <v>5.2300000000000003E-4</v>
      </c>
      <c r="AY190" s="45">
        <v>5.2300000000000003E-4</v>
      </c>
      <c r="AZ190" s="45">
        <v>0</v>
      </c>
      <c r="BA190" s="45">
        <v>0</v>
      </c>
      <c r="BB190" s="45">
        <v>0</v>
      </c>
      <c r="BC190" s="45">
        <v>0</v>
      </c>
      <c r="BD190" s="45">
        <v>0</v>
      </c>
      <c r="BE190" s="45">
        <v>2.9300000000000002E-4</v>
      </c>
      <c r="BF190" s="45">
        <v>2.9300000000000002E-4</v>
      </c>
      <c r="BG190" s="45">
        <v>2.9300000000000002E-4</v>
      </c>
      <c r="BH190" s="45">
        <v>2.9300000000000002E-4</v>
      </c>
      <c r="BI190" s="45">
        <v>2.9300000000000002E-4</v>
      </c>
      <c r="BJ190" s="45">
        <v>0</v>
      </c>
      <c r="BK190" s="45">
        <v>0</v>
      </c>
      <c r="BL190" s="45">
        <v>0</v>
      </c>
      <c r="BM190" s="45">
        <v>0</v>
      </c>
      <c r="BN190" s="45">
        <v>0</v>
      </c>
      <c r="BO190" s="45">
        <v>0</v>
      </c>
      <c r="BP190" s="45">
        <v>0</v>
      </c>
      <c r="BQ190" s="45">
        <v>0</v>
      </c>
      <c r="BR190" s="45">
        <v>0</v>
      </c>
      <c r="BS190" s="45">
        <v>0</v>
      </c>
      <c r="BT190" s="45">
        <v>0</v>
      </c>
      <c r="BU190" s="45">
        <v>0</v>
      </c>
      <c r="BV190" s="45">
        <v>0</v>
      </c>
      <c r="BW190" s="45">
        <v>0</v>
      </c>
      <c r="BX190" s="45">
        <v>0</v>
      </c>
      <c r="BY190" s="45">
        <v>0</v>
      </c>
      <c r="BZ190" s="45">
        <v>0</v>
      </c>
      <c r="CA190" s="45">
        <v>0</v>
      </c>
      <c r="CB190" s="45">
        <v>0</v>
      </c>
      <c r="CC190" s="45">
        <v>0</v>
      </c>
      <c r="CD190" s="45">
        <v>0</v>
      </c>
      <c r="CE190" s="45">
        <v>0</v>
      </c>
      <c r="CF190" s="45">
        <v>0</v>
      </c>
      <c r="CG190" s="45">
        <v>0</v>
      </c>
      <c r="CH190" s="45">
        <v>0</v>
      </c>
      <c r="CI190" s="45">
        <v>0</v>
      </c>
      <c r="CJ190" s="45">
        <v>0</v>
      </c>
      <c r="CK190" s="45">
        <v>0</v>
      </c>
      <c r="CL190" s="45">
        <v>0</v>
      </c>
      <c r="CM190" s="45">
        <v>0</v>
      </c>
      <c r="CN190" s="45">
        <v>0</v>
      </c>
      <c r="CO190" s="45">
        <v>0</v>
      </c>
      <c r="CP190" s="45">
        <v>0</v>
      </c>
      <c r="CQ190" s="45">
        <v>0</v>
      </c>
      <c r="CR190" s="45">
        <v>0</v>
      </c>
      <c r="CS190" s="45">
        <v>0</v>
      </c>
      <c r="CT190" s="45">
        <v>0</v>
      </c>
      <c r="CU190" s="45">
        <v>0</v>
      </c>
      <c r="CV190" s="45">
        <v>0</v>
      </c>
      <c r="CW190" s="45">
        <v>0</v>
      </c>
      <c r="CX190" s="45">
        <v>0</v>
      </c>
    </row>
    <row r="191" spans="1:102" ht="14.25" customHeight="1" x14ac:dyDescent="0.3">
      <c r="A191" s="45" t="s">
        <v>500</v>
      </c>
      <c r="B191" s="45">
        <v>0</v>
      </c>
      <c r="C191" s="45">
        <v>0</v>
      </c>
      <c r="D191" s="45">
        <v>0</v>
      </c>
      <c r="E191" s="45">
        <v>0</v>
      </c>
      <c r="F191" s="45">
        <v>0</v>
      </c>
      <c r="G191" s="45">
        <v>0</v>
      </c>
      <c r="H191" s="45">
        <v>0</v>
      </c>
      <c r="I191" s="45">
        <v>0</v>
      </c>
      <c r="J191" s="45">
        <v>0</v>
      </c>
      <c r="K191" s="45">
        <v>0</v>
      </c>
      <c r="L191" s="45">
        <v>0</v>
      </c>
      <c r="M191" s="45">
        <v>0</v>
      </c>
      <c r="N191" s="45">
        <v>0</v>
      </c>
      <c r="O191" s="45">
        <v>0</v>
      </c>
      <c r="P191" s="45">
        <v>0</v>
      </c>
      <c r="Q191" s="45">
        <v>3.2000000000000003E-4</v>
      </c>
      <c r="R191" s="45">
        <v>3.2000000000000003E-4</v>
      </c>
      <c r="S191" s="45">
        <v>3.2000000000000003E-4</v>
      </c>
      <c r="T191" s="45">
        <v>3.2000000000000003E-4</v>
      </c>
      <c r="U191" s="45">
        <v>3.2000000000000003E-4</v>
      </c>
      <c r="V191" s="45">
        <v>3.2000000000000003E-4</v>
      </c>
      <c r="W191" s="45">
        <v>3.2000000000000003E-4</v>
      </c>
      <c r="X191" s="45">
        <v>3.2000000000000003E-4</v>
      </c>
      <c r="Y191" s="45">
        <v>3.2000000000000003E-4</v>
      </c>
      <c r="Z191" s="45">
        <v>3.2000000000000003E-4</v>
      </c>
      <c r="AA191" s="45">
        <v>3.2000000000000003E-4</v>
      </c>
      <c r="AB191" s="45">
        <v>3.2000000000000003E-4</v>
      </c>
      <c r="AC191" s="45">
        <v>3.2000000000000003E-4</v>
      </c>
      <c r="AD191" s="45">
        <v>3.2000000000000003E-4</v>
      </c>
      <c r="AE191" s="45">
        <v>3.2000000000000003E-4</v>
      </c>
      <c r="AF191" s="45">
        <v>3.2000000000000003E-4</v>
      </c>
      <c r="AG191" s="45">
        <v>3.2000000000000003E-4</v>
      </c>
      <c r="AH191" s="45">
        <v>3.2000000000000003E-4</v>
      </c>
      <c r="AI191" s="45">
        <v>3.2000000000000003E-4</v>
      </c>
      <c r="AJ191" s="45">
        <v>3.2000000000000003E-4</v>
      </c>
      <c r="AK191" s="45">
        <v>3.2000000000000003E-4</v>
      </c>
      <c r="AL191" s="45">
        <v>3.2000000000000003E-4</v>
      </c>
      <c r="AM191" s="45">
        <v>3.2000000000000003E-4</v>
      </c>
      <c r="AN191" s="45">
        <v>3.2000000000000003E-4</v>
      </c>
      <c r="AO191" s="45">
        <v>3.2000000000000003E-4</v>
      </c>
      <c r="AP191" s="45">
        <v>7.1500000000000003E-4</v>
      </c>
      <c r="AQ191" s="45">
        <v>7.1500000000000003E-4</v>
      </c>
      <c r="AR191" s="45">
        <v>7.1500000000000003E-4</v>
      </c>
      <c r="AS191" s="45">
        <v>7.1500000000000003E-4</v>
      </c>
      <c r="AT191" s="45">
        <v>7.1500000000000003E-4</v>
      </c>
      <c r="AU191" s="45">
        <v>7.0200000000000004E-4</v>
      </c>
      <c r="AV191" s="45">
        <v>7.0200000000000004E-4</v>
      </c>
      <c r="AW191" s="45">
        <v>7.0200000000000004E-4</v>
      </c>
      <c r="AX191" s="45">
        <v>7.0200000000000004E-4</v>
      </c>
      <c r="AY191" s="45">
        <v>7.0200000000000004E-4</v>
      </c>
      <c r="AZ191" s="45">
        <v>6.6E-4</v>
      </c>
      <c r="BA191" s="45">
        <v>6.6E-4</v>
      </c>
      <c r="BB191" s="45">
        <v>6.6E-4</v>
      </c>
      <c r="BC191" s="45">
        <v>6.6E-4</v>
      </c>
      <c r="BD191" s="45">
        <v>6.6E-4</v>
      </c>
      <c r="BE191" s="45">
        <v>6.1399999999999996E-4</v>
      </c>
      <c r="BF191" s="45">
        <v>6.1399999999999996E-4</v>
      </c>
      <c r="BG191" s="45">
        <v>6.1399999999999996E-4</v>
      </c>
      <c r="BH191" s="45">
        <v>6.1399999999999996E-4</v>
      </c>
      <c r="BI191" s="45">
        <v>6.1399999999999996E-4</v>
      </c>
      <c r="BJ191" s="45">
        <v>5.8900000000000001E-4</v>
      </c>
      <c r="BK191" s="45">
        <v>5.8900000000000001E-4</v>
      </c>
      <c r="BL191" s="45">
        <v>5.8900000000000001E-4</v>
      </c>
      <c r="BM191" s="45">
        <v>5.8900000000000001E-4</v>
      </c>
      <c r="BN191" s="45">
        <v>5.8900000000000001E-4</v>
      </c>
      <c r="BO191" s="45">
        <v>5.9000000000000003E-4</v>
      </c>
      <c r="BP191" s="45">
        <v>5.9000000000000003E-4</v>
      </c>
      <c r="BQ191" s="45">
        <v>5.9000000000000003E-4</v>
      </c>
      <c r="BR191" s="45">
        <v>5.9000000000000003E-4</v>
      </c>
      <c r="BS191" s="45">
        <v>5.9000000000000003E-4</v>
      </c>
      <c r="BT191" s="45">
        <v>6.2E-4</v>
      </c>
      <c r="BU191" s="45">
        <v>6.2E-4</v>
      </c>
      <c r="BV191" s="45">
        <v>6.2E-4</v>
      </c>
      <c r="BW191" s="45">
        <v>6.2E-4</v>
      </c>
      <c r="BX191" s="45">
        <v>6.2E-4</v>
      </c>
      <c r="BY191" s="45">
        <v>6.7199999999999996E-4</v>
      </c>
      <c r="BZ191" s="45">
        <v>6.7199999999999996E-4</v>
      </c>
      <c r="CA191" s="45">
        <v>6.7199999999999996E-4</v>
      </c>
      <c r="CB191" s="45">
        <v>6.7199999999999996E-4</v>
      </c>
      <c r="CC191" s="45">
        <v>6.7199999999999996E-4</v>
      </c>
      <c r="CD191" s="45">
        <v>6.7199999999999996E-4</v>
      </c>
      <c r="CE191" s="45">
        <v>6.7199999999999996E-4</v>
      </c>
      <c r="CF191" s="45">
        <v>6.7199999999999996E-4</v>
      </c>
      <c r="CG191" s="45">
        <v>6.7199999999999996E-4</v>
      </c>
      <c r="CH191" s="45">
        <v>6.7199999999999996E-4</v>
      </c>
      <c r="CI191" s="45">
        <v>6.7199999999999996E-4</v>
      </c>
      <c r="CJ191" s="45">
        <v>6.7199999999999996E-4</v>
      </c>
      <c r="CK191" s="45">
        <v>6.7199999999999996E-4</v>
      </c>
      <c r="CL191" s="45">
        <v>6.7199999999999996E-4</v>
      </c>
      <c r="CM191" s="45">
        <v>6.7199999999999996E-4</v>
      </c>
      <c r="CN191" s="45">
        <v>6.7199999999999996E-4</v>
      </c>
      <c r="CO191" s="45">
        <v>6.7199999999999996E-4</v>
      </c>
      <c r="CP191" s="45">
        <v>6.7199999999999996E-4</v>
      </c>
      <c r="CQ191" s="45">
        <v>6.7199999999999996E-4</v>
      </c>
      <c r="CR191" s="45">
        <v>6.7199999999999996E-4</v>
      </c>
      <c r="CS191" s="45">
        <v>6.7199999999999996E-4</v>
      </c>
      <c r="CT191" s="45">
        <v>6.7199999999999996E-4</v>
      </c>
      <c r="CU191" s="45">
        <v>6.7199999999999996E-4</v>
      </c>
      <c r="CV191" s="45">
        <v>6.7199999999999996E-4</v>
      </c>
      <c r="CW191" s="45">
        <v>6.7199999999999996E-4</v>
      </c>
      <c r="CX191" s="45">
        <v>6.7199999999999996E-4</v>
      </c>
    </row>
    <row r="192" spans="1:102" ht="14.25" customHeight="1" x14ac:dyDescent="0.3">
      <c r="A192" s="45" t="s">
        <v>502</v>
      </c>
      <c r="B192" s="45">
        <v>0</v>
      </c>
      <c r="C192" s="45">
        <v>0</v>
      </c>
      <c r="D192" s="45">
        <v>0</v>
      </c>
      <c r="E192" s="45">
        <v>0</v>
      </c>
      <c r="F192" s="45">
        <v>0</v>
      </c>
      <c r="G192" s="45">
        <v>0</v>
      </c>
      <c r="H192" s="45">
        <v>0</v>
      </c>
      <c r="I192" s="45">
        <v>0</v>
      </c>
      <c r="J192" s="45">
        <v>0</v>
      </c>
      <c r="K192" s="45">
        <v>0</v>
      </c>
      <c r="L192" s="45">
        <v>0</v>
      </c>
      <c r="M192" s="45">
        <v>0</v>
      </c>
      <c r="N192" s="45">
        <v>0</v>
      </c>
      <c r="O192" s="45">
        <v>0</v>
      </c>
      <c r="P192" s="45">
        <v>0</v>
      </c>
      <c r="Q192" s="45">
        <v>6.0999999999999999E-5</v>
      </c>
      <c r="R192" s="45">
        <v>6.0999999999999999E-5</v>
      </c>
      <c r="S192" s="45">
        <v>6.0999999999999999E-5</v>
      </c>
      <c r="T192" s="45">
        <v>6.0999999999999999E-5</v>
      </c>
      <c r="U192" s="45">
        <v>6.0999999999999999E-5</v>
      </c>
      <c r="V192" s="45">
        <v>6.0999999999999999E-5</v>
      </c>
      <c r="W192" s="45">
        <v>6.0999999999999999E-5</v>
      </c>
      <c r="X192" s="45">
        <v>6.0999999999999999E-5</v>
      </c>
      <c r="Y192" s="45">
        <v>6.0999999999999999E-5</v>
      </c>
      <c r="Z192" s="45">
        <v>6.0999999999999999E-5</v>
      </c>
      <c r="AA192" s="45">
        <v>6.0999999999999999E-5</v>
      </c>
      <c r="AB192" s="45">
        <v>6.0999999999999999E-5</v>
      </c>
      <c r="AC192" s="45">
        <v>6.0999999999999999E-5</v>
      </c>
      <c r="AD192" s="45">
        <v>6.0999999999999999E-5</v>
      </c>
      <c r="AE192" s="45">
        <v>6.0999999999999999E-5</v>
      </c>
      <c r="AF192" s="45">
        <v>6.0999999999999999E-5</v>
      </c>
      <c r="AG192" s="45">
        <v>6.0999999999999999E-5</v>
      </c>
      <c r="AH192" s="45">
        <v>6.0999999999999999E-5</v>
      </c>
      <c r="AI192" s="45">
        <v>6.0999999999999999E-5</v>
      </c>
      <c r="AJ192" s="45">
        <v>6.0999999999999999E-5</v>
      </c>
      <c r="AK192" s="45">
        <v>6.0999999999999999E-5</v>
      </c>
      <c r="AL192" s="45">
        <v>6.0999999999999999E-5</v>
      </c>
      <c r="AM192" s="45">
        <v>6.0999999999999999E-5</v>
      </c>
      <c r="AN192" s="45">
        <v>6.0999999999999999E-5</v>
      </c>
      <c r="AO192" s="45">
        <v>6.0999999999999999E-5</v>
      </c>
      <c r="AP192" s="45">
        <v>2.05E-4</v>
      </c>
      <c r="AQ192" s="45">
        <v>2.05E-4</v>
      </c>
      <c r="AR192" s="45">
        <v>2.05E-4</v>
      </c>
      <c r="AS192" s="45">
        <v>2.05E-4</v>
      </c>
      <c r="AT192" s="45">
        <v>2.05E-4</v>
      </c>
      <c r="AU192" s="45">
        <v>2.6699999999999998E-4</v>
      </c>
      <c r="AV192" s="45">
        <v>2.6699999999999998E-4</v>
      </c>
      <c r="AW192" s="45">
        <v>2.6699999999999998E-4</v>
      </c>
      <c r="AX192" s="45">
        <v>2.6699999999999998E-4</v>
      </c>
      <c r="AY192" s="45">
        <v>2.6699999999999998E-4</v>
      </c>
      <c r="AZ192" s="45">
        <v>3.1300000000000002E-4</v>
      </c>
      <c r="BA192" s="45">
        <v>3.1300000000000002E-4</v>
      </c>
      <c r="BB192" s="45">
        <v>3.1300000000000002E-4</v>
      </c>
      <c r="BC192" s="45">
        <v>3.1300000000000002E-4</v>
      </c>
      <c r="BD192" s="45">
        <v>3.1300000000000002E-4</v>
      </c>
      <c r="BE192" s="45">
        <v>3.21E-4</v>
      </c>
      <c r="BF192" s="45">
        <v>3.21E-4</v>
      </c>
      <c r="BG192" s="45">
        <v>3.21E-4</v>
      </c>
      <c r="BH192" s="45">
        <v>3.21E-4</v>
      </c>
      <c r="BI192" s="45">
        <v>3.21E-4</v>
      </c>
      <c r="BJ192" s="45">
        <v>2.9999999999999997E-4</v>
      </c>
      <c r="BK192" s="45">
        <v>2.9999999999999997E-4</v>
      </c>
      <c r="BL192" s="45">
        <v>2.9999999999999997E-4</v>
      </c>
      <c r="BM192" s="45">
        <v>2.9999999999999997E-4</v>
      </c>
      <c r="BN192" s="45">
        <v>2.9999999999999997E-4</v>
      </c>
      <c r="BO192" s="45">
        <v>2.6200000000000003E-4</v>
      </c>
      <c r="BP192" s="45">
        <v>2.6200000000000003E-4</v>
      </c>
      <c r="BQ192" s="45">
        <v>2.6200000000000003E-4</v>
      </c>
      <c r="BR192" s="45">
        <v>2.6200000000000003E-4</v>
      </c>
      <c r="BS192" s="45">
        <v>2.6200000000000003E-4</v>
      </c>
      <c r="BT192" s="45">
        <v>2.05E-4</v>
      </c>
      <c r="BU192" s="45">
        <v>2.05E-4</v>
      </c>
      <c r="BV192" s="45">
        <v>2.05E-4</v>
      </c>
      <c r="BW192" s="45">
        <v>2.05E-4</v>
      </c>
      <c r="BX192" s="45">
        <v>2.05E-4</v>
      </c>
      <c r="BY192" s="45">
        <v>1.2999999999999999E-4</v>
      </c>
      <c r="BZ192" s="45">
        <v>1.2999999999999999E-4</v>
      </c>
      <c r="CA192" s="45">
        <v>1.2999999999999999E-4</v>
      </c>
      <c r="CB192" s="45">
        <v>1.2999999999999999E-4</v>
      </c>
      <c r="CC192" s="45">
        <v>1.2999999999999999E-4</v>
      </c>
      <c r="CD192" s="45">
        <v>1.2999999999999999E-4</v>
      </c>
      <c r="CE192" s="45">
        <v>1.2999999999999999E-4</v>
      </c>
      <c r="CF192" s="45">
        <v>1.2999999999999999E-4</v>
      </c>
      <c r="CG192" s="45">
        <v>1.2999999999999999E-4</v>
      </c>
      <c r="CH192" s="45">
        <v>1.2999999999999999E-4</v>
      </c>
      <c r="CI192" s="45">
        <v>1.2999999999999999E-4</v>
      </c>
      <c r="CJ192" s="45">
        <v>1.2999999999999999E-4</v>
      </c>
      <c r="CK192" s="45">
        <v>1.2999999999999999E-4</v>
      </c>
      <c r="CL192" s="45">
        <v>1.2999999999999999E-4</v>
      </c>
      <c r="CM192" s="45">
        <v>1.2999999999999999E-4</v>
      </c>
      <c r="CN192" s="45">
        <v>1.2999999999999999E-4</v>
      </c>
      <c r="CO192" s="45">
        <v>1.2999999999999999E-4</v>
      </c>
      <c r="CP192" s="45">
        <v>1.2999999999999999E-4</v>
      </c>
      <c r="CQ192" s="45">
        <v>1.2999999999999999E-4</v>
      </c>
      <c r="CR192" s="45">
        <v>1.2999999999999999E-4</v>
      </c>
      <c r="CS192" s="45">
        <v>1.2999999999999999E-4</v>
      </c>
      <c r="CT192" s="45">
        <v>1.2999999999999999E-4</v>
      </c>
      <c r="CU192" s="45">
        <v>1.2999999999999999E-4</v>
      </c>
      <c r="CV192" s="45">
        <v>1.2999999999999999E-4</v>
      </c>
      <c r="CW192" s="45">
        <v>1.2999999999999999E-4</v>
      </c>
      <c r="CX192" s="45">
        <v>1.2999999999999999E-4</v>
      </c>
    </row>
    <row r="193" spans="1:102" ht="14.25" customHeight="1" x14ac:dyDescent="0.3">
      <c r="A193" s="45" t="s">
        <v>504</v>
      </c>
      <c r="B193" s="45">
        <v>0</v>
      </c>
      <c r="C193" s="45">
        <v>0</v>
      </c>
      <c r="D193" s="45">
        <v>0</v>
      </c>
      <c r="E193" s="45">
        <v>0</v>
      </c>
      <c r="F193" s="45">
        <v>0</v>
      </c>
      <c r="G193" s="45">
        <v>0</v>
      </c>
      <c r="H193" s="45">
        <v>0</v>
      </c>
      <c r="I193" s="45">
        <v>0</v>
      </c>
      <c r="J193" s="45">
        <v>0</v>
      </c>
      <c r="K193" s="45">
        <v>0</v>
      </c>
      <c r="L193" s="45">
        <v>0</v>
      </c>
      <c r="M193" s="45">
        <v>0</v>
      </c>
      <c r="N193" s="45">
        <v>0</v>
      </c>
      <c r="O193" s="45">
        <v>0</v>
      </c>
      <c r="P193" s="45">
        <v>0</v>
      </c>
      <c r="Q193" s="45">
        <v>3.0000000000000001E-6</v>
      </c>
      <c r="R193" s="45">
        <v>3.0000000000000001E-6</v>
      </c>
      <c r="S193" s="45">
        <v>3.0000000000000001E-6</v>
      </c>
      <c r="T193" s="45">
        <v>3.0000000000000001E-6</v>
      </c>
      <c r="U193" s="45">
        <v>3.0000000000000001E-6</v>
      </c>
      <c r="V193" s="45">
        <v>3.0000000000000001E-6</v>
      </c>
      <c r="W193" s="45">
        <v>3.0000000000000001E-6</v>
      </c>
      <c r="X193" s="45">
        <v>3.0000000000000001E-6</v>
      </c>
      <c r="Y193" s="45">
        <v>3.0000000000000001E-6</v>
      </c>
      <c r="Z193" s="45">
        <v>3.0000000000000001E-6</v>
      </c>
      <c r="AA193" s="45">
        <v>3.0000000000000001E-6</v>
      </c>
      <c r="AB193" s="45">
        <v>3.0000000000000001E-6</v>
      </c>
      <c r="AC193" s="45">
        <v>3.0000000000000001E-6</v>
      </c>
      <c r="AD193" s="45">
        <v>3.0000000000000001E-6</v>
      </c>
      <c r="AE193" s="45">
        <v>3.0000000000000001E-6</v>
      </c>
      <c r="AF193" s="45">
        <v>3.0000000000000001E-6</v>
      </c>
      <c r="AG193" s="45">
        <v>3.0000000000000001E-6</v>
      </c>
      <c r="AH193" s="45">
        <v>3.0000000000000001E-6</v>
      </c>
      <c r="AI193" s="45">
        <v>3.0000000000000001E-6</v>
      </c>
      <c r="AJ193" s="45">
        <v>3.0000000000000001E-6</v>
      </c>
      <c r="AK193" s="45">
        <v>3.0000000000000001E-6</v>
      </c>
      <c r="AL193" s="45">
        <v>3.0000000000000001E-6</v>
      </c>
      <c r="AM193" s="45">
        <v>3.0000000000000001E-6</v>
      </c>
      <c r="AN193" s="45">
        <v>3.0000000000000001E-6</v>
      </c>
      <c r="AO193" s="45">
        <v>3.0000000000000001E-6</v>
      </c>
      <c r="AP193" s="45">
        <v>4.3000000000000002E-5</v>
      </c>
      <c r="AQ193" s="45">
        <v>4.3000000000000002E-5</v>
      </c>
      <c r="AR193" s="45">
        <v>4.3000000000000002E-5</v>
      </c>
      <c r="AS193" s="45">
        <v>4.3000000000000002E-5</v>
      </c>
      <c r="AT193" s="45">
        <v>4.3000000000000002E-5</v>
      </c>
      <c r="AU193" s="45">
        <v>7.6000000000000004E-5</v>
      </c>
      <c r="AV193" s="45">
        <v>7.6000000000000004E-5</v>
      </c>
      <c r="AW193" s="45">
        <v>7.6000000000000004E-5</v>
      </c>
      <c r="AX193" s="45">
        <v>7.6000000000000004E-5</v>
      </c>
      <c r="AY193" s="45">
        <v>7.6000000000000004E-5</v>
      </c>
      <c r="AZ193" s="45">
        <v>1.06E-4</v>
      </c>
      <c r="BA193" s="45">
        <v>1.06E-4</v>
      </c>
      <c r="BB193" s="45">
        <v>1.06E-4</v>
      </c>
      <c r="BC193" s="45">
        <v>1.06E-4</v>
      </c>
      <c r="BD193" s="45">
        <v>1.06E-4</v>
      </c>
      <c r="BE193" s="45">
        <v>9.7E-5</v>
      </c>
      <c r="BF193" s="45">
        <v>9.7E-5</v>
      </c>
      <c r="BG193" s="45">
        <v>9.7E-5</v>
      </c>
      <c r="BH193" s="45">
        <v>9.7E-5</v>
      </c>
      <c r="BI193" s="45">
        <v>9.7E-5</v>
      </c>
      <c r="BJ193" s="45">
        <v>9.2E-5</v>
      </c>
      <c r="BK193" s="45">
        <v>9.2E-5</v>
      </c>
      <c r="BL193" s="45">
        <v>9.2E-5</v>
      </c>
      <c r="BM193" s="45">
        <v>9.2E-5</v>
      </c>
      <c r="BN193" s="45">
        <v>9.2E-5</v>
      </c>
      <c r="BO193" s="45">
        <v>1.2300000000000001E-4</v>
      </c>
      <c r="BP193" s="45">
        <v>1.2300000000000001E-4</v>
      </c>
      <c r="BQ193" s="45">
        <v>1.2300000000000001E-4</v>
      </c>
      <c r="BR193" s="45">
        <v>1.2300000000000001E-4</v>
      </c>
      <c r="BS193" s="45">
        <v>1.2300000000000001E-4</v>
      </c>
      <c r="BT193" s="45">
        <v>1.46E-4</v>
      </c>
      <c r="BU193" s="45">
        <v>1.46E-4</v>
      </c>
      <c r="BV193" s="45">
        <v>1.46E-4</v>
      </c>
      <c r="BW193" s="45">
        <v>1.46E-4</v>
      </c>
      <c r="BX193" s="45">
        <v>1.46E-4</v>
      </c>
      <c r="BY193" s="45">
        <v>1.7799999999999999E-4</v>
      </c>
      <c r="BZ193" s="45">
        <v>1.7799999999999999E-4</v>
      </c>
      <c r="CA193" s="45">
        <v>1.7799999999999999E-4</v>
      </c>
      <c r="CB193" s="45">
        <v>1.7799999999999999E-4</v>
      </c>
      <c r="CC193" s="45">
        <v>1.7799999999999999E-4</v>
      </c>
      <c r="CD193" s="45">
        <v>1.7799999999999999E-4</v>
      </c>
      <c r="CE193" s="45">
        <v>1.7799999999999999E-4</v>
      </c>
      <c r="CF193" s="45">
        <v>1.7799999999999999E-4</v>
      </c>
      <c r="CG193" s="45">
        <v>1.7799999999999999E-4</v>
      </c>
      <c r="CH193" s="45">
        <v>1.7799999999999999E-4</v>
      </c>
      <c r="CI193" s="45">
        <v>1.7799999999999999E-4</v>
      </c>
      <c r="CJ193" s="45">
        <v>1.7799999999999999E-4</v>
      </c>
      <c r="CK193" s="45">
        <v>1.7799999999999999E-4</v>
      </c>
      <c r="CL193" s="45">
        <v>1.7799999999999999E-4</v>
      </c>
      <c r="CM193" s="45">
        <v>1.7799999999999999E-4</v>
      </c>
      <c r="CN193" s="45">
        <v>1.7799999999999999E-4</v>
      </c>
      <c r="CO193" s="45">
        <v>1.7799999999999999E-4</v>
      </c>
      <c r="CP193" s="45">
        <v>1.7799999999999999E-4</v>
      </c>
      <c r="CQ193" s="45">
        <v>1.7799999999999999E-4</v>
      </c>
      <c r="CR193" s="45">
        <v>1.7799999999999999E-4</v>
      </c>
      <c r="CS193" s="45">
        <v>1.7799999999999999E-4</v>
      </c>
      <c r="CT193" s="45">
        <v>1.7799999999999999E-4</v>
      </c>
      <c r="CU193" s="45">
        <v>1.7799999999999999E-4</v>
      </c>
      <c r="CV193" s="45">
        <v>1.7799999999999999E-4</v>
      </c>
      <c r="CW193" s="45">
        <v>1.7799999999999999E-4</v>
      </c>
      <c r="CX193" s="45">
        <v>1.7799999999999999E-4</v>
      </c>
    </row>
    <row r="194" spans="1:102" ht="14.25" customHeight="1" x14ac:dyDescent="0.3">
      <c r="A194" s="45" t="s">
        <v>506</v>
      </c>
      <c r="B194" s="45">
        <v>0</v>
      </c>
      <c r="C194" s="45">
        <v>0</v>
      </c>
      <c r="D194" s="45">
        <v>0</v>
      </c>
      <c r="E194" s="45">
        <v>0</v>
      </c>
      <c r="F194" s="45">
        <v>0</v>
      </c>
      <c r="G194" s="45">
        <v>0</v>
      </c>
      <c r="H194" s="45">
        <v>0</v>
      </c>
      <c r="I194" s="45">
        <v>0</v>
      </c>
      <c r="J194" s="45">
        <v>0</v>
      </c>
      <c r="K194" s="45">
        <v>0</v>
      </c>
      <c r="L194" s="45">
        <v>0</v>
      </c>
      <c r="M194" s="45">
        <v>0</v>
      </c>
      <c r="N194" s="45">
        <v>0</v>
      </c>
      <c r="O194" s="45">
        <v>0</v>
      </c>
      <c r="P194" s="45">
        <v>0</v>
      </c>
      <c r="Q194" s="45">
        <v>3.1300000000000002E-4</v>
      </c>
      <c r="R194" s="45">
        <v>3.1300000000000002E-4</v>
      </c>
      <c r="S194" s="45">
        <v>3.1300000000000002E-4</v>
      </c>
      <c r="T194" s="45">
        <v>3.1300000000000002E-4</v>
      </c>
      <c r="U194" s="45">
        <v>3.1300000000000002E-4</v>
      </c>
      <c r="V194" s="45">
        <v>3.1300000000000002E-4</v>
      </c>
      <c r="W194" s="45">
        <v>3.1300000000000002E-4</v>
      </c>
      <c r="X194" s="45">
        <v>3.1300000000000002E-4</v>
      </c>
      <c r="Y194" s="45">
        <v>3.1300000000000002E-4</v>
      </c>
      <c r="Z194" s="45">
        <v>3.1300000000000002E-4</v>
      </c>
      <c r="AA194" s="45">
        <v>3.1300000000000002E-4</v>
      </c>
      <c r="AB194" s="45">
        <v>3.1300000000000002E-4</v>
      </c>
      <c r="AC194" s="45">
        <v>3.1300000000000002E-4</v>
      </c>
      <c r="AD194" s="45">
        <v>3.1300000000000002E-4</v>
      </c>
      <c r="AE194" s="45">
        <v>3.1300000000000002E-4</v>
      </c>
      <c r="AF194" s="45">
        <v>3.1300000000000002E-4</v>
      </c>
      <c r="AG194" s="45">
        <v>3.1300000000000002E-4</v>
      </c>
      <c r="AH194" s="45">
        <v>3.1300000000000002E-4</v>
      </c>
      <c r="AI194" s="45">
        <v>3.1300000000000002E-4</v>
      </c>
      <c r="AJ194" s="45">
        <v>3.1300000000000002E-4</v>
      </c>
      <c r="AK194" s="45">
        <v>3.1300000000000002E-4</v>
      </c>
      <c r="AL194" s="45">
        <v>3.1300000000000002E-4</v>
      </c>
      <c r="AM194" s="45">
        <v>3.1300000000000002E-4</v>
      </c>
      <c r="AN194" s="45">
        <v>3.1300000000000002E-4</v>
      </c>
      <c r="AO194" s="45">
        <v>3.1300000000000002E-4</v>
      </c>
      <c r="AP194" s="45">
        <v>1.1039999999999999E-3</v>
      </c>
      <c r="AQ194" s="45">
        <v>1.1039999999999999E-3</v>
      </c>
      <c r="AR194" s="45">
        <v>1.1039999999999999E-3</v>
      </c>
      <c r="AS194" s="45">
        <v>1.1039999999999999E-3</v>
      </c>
      <c r="AT194" s="45">
        <v>1.1039999999999999E-3</v>
      </c>
      <c r="AU194" s="45">
        <v>1.2700000000000001E-3</v>
      </c>
      <c r="AV194" s="45">
        <v>1.2700000000000001E-3</v>
      </c>
      <c r="AW194" s="45">
        <v>1.2700000000000001E-3</v>
      </c>
      <c r="AX194" s="45">
        <v>1.2700000000000001E-3</v>
      </c>
      <c r="AY194" s="45">
        <v>1.2700000000000001E-3</v>
      </c>
      <c r="AZ194" s="45">
        <v>1.39E-3</v>
      </c>
      <c r="BA194" s="45">
        <v>1.39E-3</v>
      </c>
      <c r="BB194" s="45">
        <v>1.39E-3</v>
      </c>
      <c r="BC194" s="45">
        <v>1.39E-3</v>
      </c>
      <c r="BD194" s="45">
        <v>1.39E-3</v>
      </c>
      <c r="BE194" s="45">
        <v>1.4779999999999999E-3</v>
      </c>
      <c r="BF194" s="45">
        <v>1.4779999999999999E-3</v>
      </c>
      <c r="BG194" s="45">
        <v>1.4779999999999999E-3</v>
      </c>
      <c r="BH194" s="45">
        <v>1.4779999999999999E-3</v>
      </c>
      <c r="BI194" s="45">
        <v>1.4779999999999999E-3</v>
      </c>
      <c r="BJ194" s="45">
        <v>1.464E-3</v>
      </c>
      <c r="BK194" s="45">
        <v>1.464E-3</v>
      </c>
      <c r="BL194" s="45">
        <v>1.464E-3</v>
      </c>
      <c r="BM194" s="45">
        <v>1.464E-3</v>
      </c>
      <c r="BN194" s="45">
        <v>1.464E-3</v>
      </c>
      <c r="BO194" s="45">
        <v>1.6230000000000001E-3</v>
      </c>
      <c r="BP194" s="45">
        <v>1.6230000000000001E-3</v>
      </c>
      <c r="BQ194" s="45">
        <v>1.6230000000000001E-3</v>
      </c>
      <c r="BR194" s="45">
        <v>1.6230000000000001E-3</v>
      </c>
      <c r="BS194" s="45">
        <v>1.6230000000000001E-3</v>
      </c>
      <c r="BT194" s="45">
        <v>1.928E-3</v>
      </c>
      <c r="BU194" s="45">
        <v>1.928E-3</v>
      </c>
      <c r="BV194" s="45">
        <v>1.928E-3</v>
      </c>
      <c r="BW194" s="45">
        <v>1.928E-3</v>
      </c>
      <c r="BX194" s="45">
        <v>1.928E-3</v>
      </c>
      <c r="BY194" s="45">
        <v>2.3670000000000002E-3</v>
      </c>
      <c r="BZ194" s="45">
        <v>2.3670000000000002E-3</v>
      </c>
      <c r="CA194" s="45">
        <v>2.3670000000000002E-3</v>
      </c>
      <c r="CB194" s="45">
        <v>2.3670000000000002E-3</v>
      </c>
      <c r="CC194" s="45">
        <v>2.3670000000000002E-3</v>
      </c>
      <c r="CD194" s="45">
        <v>2.3670000000000002E-3</v>
      </c>
      <c r="CE194" s="45">
        <v>2.3670000000000002E-3</v>
      </c>
      <c r="CF194" s="45">
        <v>2.3670000000000002E-3</v>
      </c>
      <c r="CG194" s="45">
        <v>2.3670000000000002E-3</v>
      </c>
      <c r="CH194" s="45">
        <v>2.3670000000000002E-3</v>
      </c>
      <c r="CI194" s="45">
        <v>2.3670000000000002E-3</v>
      </c>
      <c r="CJ194" s="45">
        <v>2.3670000000000002E-3</v>
      </c>
      <c r="CK194" s="45">
        <v>2.3670000000000002E-3</v>
      </c>
      <c r="CL194" s="45">
        <v>2.3670000000000002E-3</v>
      </c>
      <c r="CM194" s="45">
        <v>2.3670000000000002E-3</v>
      </c>
      <c r="CN194" s="45">
        <v>2.3670000000000002E-3</v>
      </c>
      <c r="CO194" s="45">
        <v>2.3670000000000002E-3</v>
      </c>
      <c r="CP194" s="45">
        <v>2.3670000000000002E-3</v>
      </c>
      <c r="CQ194" s="45">
        <v>2.3670000000000002E-3</v>
      </c>
      <c r="CR194" s="45">
        <v>2.3670000000000002E-3</v>
      </c>
      <c r="CS194" s="45">
        <v>2.3670000000000002E-3</v>
      </c>
      <c r="CT194" s="45">
        <v>2.3670000000000002E-3</v>
      </c>
      <c r="CU194" s="45">
        <v>2.3670000000000002E-3</v>
      </c>
      <c r="CV194" s="45">
        <v>2.3670000000000002E-3</v>
      </c>
      <c r="CW194" s="45">
        <v>2.3670000000000002E-3</v>
      </c>
      <c r="CX194" s="45">
        <v>2.3670000000000002E-3</v>
      </c>
    </row>
    <row r="195" spans="1:102" ht="14.25" customHeight="1" x14ac:dyDescent="0.3">
      <c r="A195" s="45" t="s">
        <v>508</v>
      </c>
      <c r="B195" s="45">
        <v>0</v>
      </c>
      <c r="C195" s="45">
        <v>0</v>
      </c>
      <c r="D195" s="45">
        <v>0</v>
      </c>
      <c r="E195" s="45">
        <v>0</v>
      </c>
      <c r="F195" s="45">
        <v>0</v>
      </c>
      <c r="G195" s="45">
        <v>0</v>
      </c>
      <c r="H195" s="45">
        <v>0</v>
      </c>
      <c r="I195" s="45">
        <v>0</v>
      </c>
      <c r="J195" s="45">
        <v>0</v>
      </c>
      <c r="K195" s="45">
        <v>0</v>
      </c>
      <c r="L195" s="45">
        <v>0</v>
      </c>
      <c r="M195" s="45">
        <v>0</v>
      </c>
      <c r="N195" s="45">
        <v>0</v>
      </c>
      <c r="O195" s="45">
        <v>0</v>
      </c>
      <c r="P195" s="45">
        <v>0</v>
      </c>
      <c r="Q195" s="45">
        <v>8.2999999999999998E-5</v>
      </c>
      <c r="R195" s="45">
        <v>8.2999999999999998E-5</v>
      </c>
      <c r="S195" s="45">
        <v>8.2999999999999998E-5</v>
      </c>
      <c r="T195" s="45">
        <v>8.2999999999999998E-5</v>
      </c>
      <c r="U195" s="45">
        <v>8.2999999999999998E-5</v>
      </c>
      <c r="V195" s="45">
        <v>8.2999999999999998E-5</v>
      </c>
      <c r="W195" s="45">
        <v>8.2999999999999998E-5</v>
      </c>
      <c r="X195" s="45">
        <v>8.2999999999999998E-5</v>
      </c>
      <c r="Y195" s="45">
        <v>8.2999999999999998E-5</v>
      </c>
      <c r="Z195" s="45">
        <v>8.2999999999999998E-5</v>
      </c>
      <c r="AA195" s="45">
        <v>8.2999999999999998E-5</v>
      </c>
      <c r="AB195" s="45">
        <v>8.2999999999999998E-5</v>
      </c>
      <c r="AC195" s="45">
        <v>8.2999999999999998E-5</v>
      </c>
      <c r="AD195" s="45">
        <v>8.2999999999999998E-5</v>
      </c>
      <c r="AE195" s="45">
        <v>8.2999999999999998E-5</v>
      </c>
      <c r="AF195" s="45">
        <v>8.2999999999999998E-5</v>
      </c>
      <c r="AG195" s="45">
        <v>8.2999999999999998E-5</v>
      </c>
      <c r="AH195" s="45">
        <v>8.2999999999999998E-5</v>
      </c>
      <c r="AI195" s="45">
        <v>8.2999999999999998E-5</v>
      </c>
      <c r="AJ195" s="45">
        <v>8.2999999999999998E-5</v>
      </c>
      <c r="AK195" s="45">
        <v>8.2999999999999998E-5</v>
      </c>
      <c r="AL195" s="45">
        <v>8.2999999999999998E-5</v>
      </c>
      <c r="AM195" s="45">
        <v>8.2999999999999998E-5</v>
      </c>
      <c r="AN195" s="45">
        <v>8.2999999999999998E-5</v>
      </c>
      <c r="AO195" s="45">
        <v>8.2999999999999998E-5</v>
      </c>
      <c r="AP195" s="45">
        <v>7.1199999999999996E-4</v>
      </c>
      <c r="AQ195" s="45">
        <v>7.1199999999999996E-4</v>
      </c>
      <c r="AR195" s="45">
        <v>7.1199999999999996E-4</v>
      </c>
      <c r="AS195" s="45">
        <v>7.1199999999999996E-4</v>
      </c>
      <c r="AT195" s="45">
        <v>7.1199999999999996E-4</v>
      </c>
      <c r="AU195" s="45">
        <v>1.0579999999999999E-3</v>
      </c>
      <c r="AV195" s="45">
        <v>1.0579999999999999E-3</v>
      </c>
      <c r="AW195" s="45">
        <v>1.0579999999999999E-3</v>
      </c>
      <c r="AX195" s="45">
        <v>1.0579999999999999E-3</v>
      </c>
      <c r="AY195" s="45">
        <v>1.0579999999999999E-3</v>
      </c>
      <c r="AZ195" s="45">
        <v>1.3630000000000001E-3</v>
      </c>
      <c r="BA195" s="45">
        <v>1.3630000000000001E-3</v>
      </c>
      <c r="BB195" s="45">
        <v>1.3630000000000001E-3</v>
      </c>
      <c r="BC195" s="45">
        <v>1.3630000000000001E-3</v>
      </c>
      <c r="BD195" s="45">
        <v>1.3630000000000001E-3</v>
      </c>
      <c r="BE195" s="45">
        <v>1.66E-3</v>
      </c>
      <c r="BF195" s="45">
        <v>1.66E-3</v>
      </c>
      <c r="BG195" s="45">
        <v>1.66E-3</v>
      </c>
      <c r="BH195" s="45">
        <v>1.66E-3</v>
      </c>
      <c r="BI195" s="45">
        <v>1.66E-3</v>
      </c>
      <c r="BJ195" s="45">
        <v>2.2049999999999999E-3</v>
      </c>
      <c r="BK195" s="45">
        <v>2.2049999999999999E-3</v>
      </c>
      <c r="BL195" s="45">
        <v>2.2049999999999999E-3</v>
      </c>
      <c r="BM195" s="45">
        <v>2.2049999999999999E-3</v>
      </c>
      <c r="BN195" s="45">
        <v>2.2049999999999999E-3</v>
      </c>
      <c r="BO195" s="45">
        <v>2.6329999999999999E-3</v>
      </c>
      <c r="BP195" s="45">
        <v>2.6329999999999999E-3</v>
      </c>
      <c r="BQ195" s="45">
        <v>2.6329999999999999E-3</v>
      </c>
      <c r="BR195" s="45">
        <v>2.6329999999999999E-3</v>
      </c>
      <c r="BS195" s="45">
        <v>2.6329999999999999E-3</v>
      </c>
      <c r="BT195" s="45">
        <v>2.9910000000000002E-3</v>
      </c>
      <c r="BU195" s="45">
        <v>2.9910000000000002E-3</v>
      </c>
      <c r="BV195" s="45">
        <v>2.9910000000000002E-3</v>
      </c>
      <c r="BW195" s="45">
        <v>2.9910000000000002E-3</v>
      </c>
      <c r="BX195" s="45">
        <v>2.9910000000000002E-3</v>
      </c>
      <c r="BY195" s="45">
        <v>3.2810000000000001E-3</v>
      </c>
      <c r="BZ195" s="45">
        <v>3.2810000000000001E-3</v>
      </c>
      <c r="CA195" s="45">
        <v>3.2810000000000001E-3</v>
      </c>
      <c r="CB195" s="45">
        <v>3.2810000000000001E-3</v>
      </c>
      <c r="CC195" s="45">
        <v>3.2810000000000001E-3</v>
      </c>
      <c r="CD195" s="45">
        <v>3.2810000000000001E-3</v>
      </c>
      <c r="CE195" s="45">
        <v>3.2810000000000001E-3</v>
      </c>
      <c r="CF195" s="45">
        <v>3.2810000000000001E-3</v>
      </c>
      <c r="CG195" s="45">
        <v>3.2810000000000001E-3</v>
      </c>
      <c r="CH195" s="45">
        <v>3.2810000000000001E-3</v>
      </c>
      <c r="CI195" s="45">
        <v>3.2810000000000001E-3</v>
      </c>
      <c r="CJ195" s="45">
        <v>3.2810000000000001E-3</v>
      </c>
      <c r="CK195" s="45">
        <v>3.2810000000000001E-3</v>
      </c>
      <c r="CL195" s="45">
        <v>3.2810000000000001E-3</v>
      </c>
      <c r="CM195" s="45">
        <v>3.2810000000000001E-3</v>
      </c>
      <c r="CN195" s="45">
        <v>3.2810000000000001E-3</v>
      </c>
      <c r="CO195" s="45">
        <v>3.2810000000000001E-3</v>
      </c>
      <c r="CP195" s="45">
        <v>3.2810000000000001E-3</v>
      </c>
      <c r="CQ195" s="45">
        <v>3.2810000000000001E-3</v>
      </c>
      <c r="CR195" s="45">
        <v>3.2810000000000001E-3</v>
      </c>
      <c r="CS195" s="45">
        <v>3.2810000000000001E-3</v>
      </c>
      <c r="CT195" s="45">
        <v>3.2810000000000001E-3</v>
      </c>
      <c r="CU195" s="45">
        <v>3.2810000000000001E-3</v>
      </c>
      <c r="CV195" s="45">
        <v>3.2810000000000001E-3</v>
      </c>
      <c r="CW195" s="45">
        <v>3.2810000000000001E-3</v>
      </c>
      <c r="CX195" s="45">
        <v>3.2810000000000001E-3</v>
      </c>
    </row>
    <row r="196" spans="1:102" ht="14.25" customHeight="1" x14ac:dyDescent="0.3"/>
    <row r="197" spans="1:102" ht="14.25" customHeight="1" x14ac:dyDescent="0.3"/>
    <row r="198" spans="1:102" ht="14.25" customHeight="1" x14ac:dyDescent="0.3"/>
    <row r="199" spans="1:102" ht="14.25" customHeight="1" x14ac:dyDescent="0.3"/>
    <row r="200" spans="1:102" ht="14.25" customHeight="1" x14ac:dyDescent="0.3"/>
    <row r="201" spans="1:102" ht="14.25" customHeight="1" x14ac:dyDescent="0.3"/>
    <row r="202" spans="1:102" ht="14.25" customHeight="1" x14ac:dyDescent="0.3"/>
    <row r="203" spans="1:102" ht="14.25" customHeight="1" x14ac:dyDescent="0.3"/>
    <row r="204" spans="1:102" ht="14.25" customHeight="1" x14ac:dyDescent="0.3"/>
    <row r="205" spans="1:102" ht="14.25" customHeight="1" x14ac:dyDescent="0.3"/>
    <row r="206" spans="1:102" ht="14.25" customHeight="1" x14ac:dyDescent="0.3"/>
    <row r="207" spans="1:102" ht="14.25" customHeight="1" x14ac:dyDescent="0.3"/>
    <row r="208" spans="1:102"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4.25" customHeight="1" x14ac:dyDescent="0.3"/>
    <row r="222" ht="14.25" customHeight="1" x14ac:dyDescent="0.3"/>
    <row r="223" ht="14.25" customHeight="1" x14ac:dyDescent="0.3"/>
    <row r="224" ht="14.25" customHeight="1" x14ac:dyDescent="0.3"/>
    <row r="225" ht="14.25" customHeight="1" x14ac:dyDescent="0.3"/>
    <row r="226" ht="14.25" customHeight="1" x14ac:dyDescent="0.3"/>
    <row r="227" ht="14.25" customHeight="1" x14ac:dyDescent="0.3"/>
    <row r="228" ht="14.25" customHeight="1" x14ac:dyDescent="0.3"/>
    <row r="229" ht="14.25" customHeight="1" x14ac:dyDescent="0.3"/>
    <row r="230" ht="14.25" customHeight="1" x14ac:dyDescent="0.3"/>
    <row r="231" ht="14.25" customHeight="1" x14ac:dyDescent="0.3"/>
    <row r="232" ht="14.25" customHeight="1" x14ac:dyDescent="0.3"/>
    <row r="233" ht="14.25" customHeight="1" x14ac:dyDescent="0.3"/>
    <row r="234" ht="14.25" customHeight="1" x14ac:dyDescent="0.3"/>
    <row r="235" ht="14.25" customHeight="1" x14ac:dyDescent="0.3"/>
    <row r="236" ht="14.25" customHeight="1" x14ac:dyDescent="0.3"/>
    <row r="237" ht="14.25" customHeight="1" x14ac:dyDescent="0.3"/>
    <row r="238" ht="14.25" customHeight="1" x14ac:dyDescent="0.3"/>
    <row r="239" ht="14.25" customHeight="1" x14ac:dyDescent="0.3"/>
    <row r="240" ht="14.25" customHeight="1" x14ac:dyDescent="0.3"/>
    <row r="241" ht="14.25" customHeight="1" x14ac:dyDescent="0.3"/>
    <row r="242" ht="14.25" customHeight="1" x14ac:dyDescent="0.3"/>
    <row r="243" ht="14.25" customHeight="1" x14ac:dyDescent="0.3"/>
    <row r="244" ht="14.25" customHeight="1" x14ac:dyDescent="0.3"/>
    <row r="245" ht="14.25" customHeight="1" x14ac:dyDescent="0.3"/>
    <row r="246" ht="14.25" customHeight="1" x14ac:dyDescent="0.3"/>
    <row r="247" ht="14.25" customHeight="1" x14ac:dyDescent="0.3"/>
    <row r="248" ht="14.25" customHeight="1" x14ac:dyDescent="0.3"/>
    <row r="249" ht="14.25" customHeight="1" x14ac:dyDescent="0.3"/>
    <row r="250" ht="14.25" customHeight="1" x14ac:dyDescent="0.3"/>
    <row r="251" ht="14.25" customHeight="1" x14ac:dyDescent="0.3"/>
    <row r="252" ht="14.25" customHeight="1" x14ac:dyDescent="0.3"/>
    <row r="253" ht="14.25" customHeight="1" x14ac:dyDescent="0.3"/>
    <row r="254" ht="14.25" customHeight="1" x14ac:dyDescent="0.3"/>
    <row r="255" ht="14.25" customHeight="1" x14ac:dyDescent="0.3"/>
    <row r="256" ht="14.25" customHeight="1" x14ac:dyDescent="0.3"/>
    <row r="257" ht="14.25" customHeight="1" x14ac:dyDescent="0.3"/>
    <row r="258" ht="14.25" customHeight="1" x14ac:dyDescent="0.3"/>
    <row r="259" ht="14.25" customHeight="1" x14ac:dyDescent="0.3"/>
    <row r="260" ht="14.25" customHeight="1" x14ac:dyDescent="0.3"/>
    <row r="261" ht="14.25" customHeight="1" x14ac:dyDescent="0.3"/>
    <row r="262" ht="14.25" customHeight="1" x14ac:dyDescent="0.3"/>
    <row r="263" ht="14.25" customHeight="1" x14ac:dyDescent="0.3"/>
    <row r="264" ht="14.25" customHeight="1" x14ac:dyDescent="0.3"/>
    <row r="265" ht="14.25" customHeight="1" x14ac:dyDescent="0.3"/>
    <row r="266" ht="14.25" customHeight="1" x14ac:dyDescent="0.3"/>
    <row r="267" ht="14.25" customHeight="1" x14ac:dyDescent="0.3"/>
    <row r="268" ht="14.25" customHeight="1" x14ac:dyDescent="0.3"/>
    <row r="269" ht="14.25" customHeight="1" x14ac:dyDescent="0.3"/>
    <row r="270" ht="14.25" customHeight="1" x14ac:dyDescent="0.3"/>
    <row r="271" ht="14.25" customHeight="1" x14ac:dyDescent="0.3"/>
    <row r="272" ht="14.25" customHeight="1" x14ac:dyDescent="0.3"/>
    <row r="273" ht="14.25" customHeight="1" x14ac:dyDescent="0.3"/>
    <row r="274" ht="14.25" customHeight="1" x14ac:dyDescent="0.3"/>
    <row r="275" ht="14.25" customHeight="1" x14ac:dyDescent="0.3"/>
    <row r="276" ht="14.25" customHeight="1" x14ac:dyDescent="0.3"/>
    <row r="277" ht="14.25" customHeight="1" x14ac:dyDescent="0.3"/>
    <row r="278" ht="14.25" customHeight="1" x14ac:dyDescent="0.3"/>
    <row r="279" ht="14.25" customHeight="1" x14ac:dyDescent="0.3"/>
    <row r="280" ht="14.25" customHeight="1" x14ac:dyDescent="0.3"/>
    <row r="281" ht="14.25" customHeight="1" x14ac:dyDescent="0.3"/>
    <row r="282" ht="14.25" customHeight="1" x14ac:dyDescent="0.3"/>
    <row r="283" ht="14.25" customHeight="1" x14ac:dyDescent="0.3"/>
    <row r="284" ht="14.25" customHeight="1" x14ac:dyDescent="0.3"/>
    <row r="285" ht="14.25" customHeight="1" x14ac:dyDescent="0.3"/>
    <row r="286" ht="14.25" customHeight="1" x14ac:dyDescent="0.3"/>
    <row r="287" ht="14.25" customHeight="1" x14ac:dyDescent="0.3"/>
    <row r="288" ht="14.25" customHeight="1" x14ac:dyDescent="0.3"/>
    <row r="289" ht="14.25" customHeight="1" x14ac:dyDescent="0.3"/>
    <row r="290" ht="14.25" customHeight="1" x14ac:dyDescent="0.3"/>
    <row r="291" ht="14.25" customHeight="1" x14ac:dyDescent="0.3"/>
    <row r="292" ht="14.25" customHeight="1" x14ac:dyDescent="0.3"/>
    <row r="293" ht="14.25" customHeight="1" x14ac:dyDescent="0.3"/>
    <row r="294" ht="14.25" customHeight="1" x14ac:dyDescent="0.3"/>
    <row r="295" ht="14.25" customHeight="1" x14ac:dyDescent="0.3"/>
    <row r="296" ht="14.25" customHeight="1" x14ac:dyDescent="0.3"/>
    <row r="297" ht="14.25" customHeight="1" x14ac:dyDescent="0.3"/>
    <row r="298" ht="14.25" customHeight="1" x14ac:dyDescent="0.3"/>
    <row r="299" ht="14.25" customHeight="1" x14ac:dyDescent="0.3"/>
    <row r="300" ht="14.25" customHeight="1" x14ac:dyDescent="0.3"/>
    <row r="301" ht="14.25" customHeight="1" x14ac:dyDescent="0.3"/>
    <row r="302" ht="14.25" customHeight="1" x14ac:dyDescent="0.3"/>
    <row r="303" ht="14.25" customHeight="1" x14ac:dyDescent="0.3"/>
    <row r="304" ht="14.25" customHeight="1" x14ac:dyDescent="0.3"/>
    <row r="305" ht="14.25" customHeight="1" x14ac:dyDescent="0.3"/>
    <row r="306" ht="14.25" customHeight="1" x14ac:dyDescent="0.3"/>
    <row r="307" ht="14.25" customHeight="1" x14ac:dyDescent="0.3"/>
    <row r="308" ht="14.25" customHeight="1" x14ac:dyDescent="0.3"/>
    <row r="309" ht="14.25" customHeight="1" x14ac:dyDescent="0.3"/>
    <row r="310" ht="14.25" customHeight="1" x14ac:dyDescent="0.3"/>
    <row r="311" ht="14.25" customHeight="1" x14ac:dyDescent="0.3"/>
    <row r="312" ht="14.25" customHeight="1" x14ac:dyDescent="0.3"/>
    <row r="313" ht="14.25" customHeight="1" x14ac:dyDescent="0.3"/>
    <row r="314" ht="14.25" customHeight="1" x14ac:dyDescent="0.3"/>
    <row r="315" ht="14.25" customHeight="1" x14ac:dyDescent="0.3"/>
    <row r="316" ht="14.25" customHeight="1" x14ac:dyDescent="0.3"/>
    <row r="317" ht="14.25" customHeight="1" x14ac:dyDescent="0.3"/>
    <row r="318" ht="14.25" customHeight="1" x14ac:dyDescent="0.3"/>
    <row r="319" ht="14.25" customHeight="1" x14ac:dyDescent="0.3"/>
    <row r="320" ht="14.25" customHeight="1" x14ac:dyDescent="0.3"/>
    <row r="321" ht="14.25" customHeight="1" x14ac:dyDescent="0.3"/>
    <row r="322" ht="14.25" customHeight="1" x14ac:dyDescent="0.3"/>
    <row r="323" ht="14.25" customHeight="1" x14ac:dyDescent="0.3"/>
    <row r="324" ht="14.25" customHeight="1" x14ac:dyDescent="0.3"/>
    <row r="325" ht="14.25" customHeight="1" x14ac:dyDescent="0.3"/>
    <row r="326" ht="14.25" customHeight="1" x14ac:dyDescent="0.3"/>
    <row r="327" ht="14.25" customHeight="1" x14ac:dyDescent="0.3"/>
    <row r="328" ht="14.25" customHeight="1" x14ac:dyDescent="0.3"/>
    <row r="329" ht="14.25" customHeight="1" x14ac:dyDescent="0.3"/>
    <row r="330" ht="14.25" customHeight="1" x14ac:dyDescent="0.3"/>
    <row r="331" ht="14.25" customHeight="1" x14ac:dyDescent="0.3"/>
    <row r="332" ht="14.25" customHeight="1" x14ac:dyDescent="0.3"/>
    <row r="333" ht="14.25" customHeight="1" x14ac:dyDescent="0.3"/>
    <row r="334" ht="14.25" customHeight="1" x14ac:dyDescent="0.3"/>
    <row r="335" ht="14.25" customHeight="1" x14ac:dyDescent="0.3"/>
    <row r="336" ht="14.25" customHeight="1" x14ac:dyDescent="0.3"/>
    <row r="337" ht="14.25" customHeight="1" x14ac:dyDescent="0.3"/>
    <row r="338" ht="14.25" customHeight="1" x14ac:dyDescent="0.3"/>
    <row r="339" ht="14.25" customHeight="1" x14ac:dyDescent="0.3"/>
    <row r="340" ht="14.25" customHeight="1" x14ac:dyDescent="0.3"/>
    <row r="341" ht="14.25" customHeight="1" x14ac:dyDescent="0.3"/>
    <row r="342" ht="14.25" customHeight="1" x14ac:dyDescent="0.3"/>
    <row r="343" ht="14.25" customHeight="1" x14ac:dyDescent="0.3"/>
    <row r="344" ht="14.25" customHeight="1" x14ac:dyDescent="0.3"/>
    <row r="345" ht="14.25" customHeight="1" x14ac:dyDescent="0.3"/>
    <row r="346" ht="14.25" customHeight="1" x14ac:dyDescent="0.3"/>
    <row r="347" ht="14.25" customHeight="1" x14ac:dyDescent="0.3"/>
    <row r="348" ht="14.25" customHeight="1" x14ac:dyDescent="0.3"/>
    <row r="349" ht="14.25" customHeight="1" x14ac:dyDescent="0.3"/>
    <row r="350" ht="14.25" customHeight="1" x14ac:dyDescent="0.3"/>
    <row r="351" ht="14.25" customHeight="1" x14ac:dyDescent="0.3"/>
    <row r="352" ht="14.25" customHeight="1" x14ac:dyDescent="0.3"/>
    <row r="353" ht="14.25" customHeight="1" x14ac:dyDescent="0.3"/>
    <row r="354" ht="14.25" customHeight="1" x14ac:dyDescent="0.3"/>
    <row r="355" ht="14.25" customHeight="1" x14ac:dyDescent="0.3"/>
    <row r="356" ht="14.25" customHeight="1" x14ac:dyDescent="0.3"/>
    <row r="357" ht="14.25" customHeight="1" x14ac:dyDescent="0.3"/>
    <row r="358" ht="14.25" customHeight="1" x14ac:dyDescent="0.3"/>
    <row r="359" ht="14.25" customHeight="1" x14ac:dyDescent="0.3"/>
    <row r="360" ht="14.25" customHeight="1" x14ac:dyDescent="0.3"/>
    <row r="361" ht="14.25" customHeight="1" x14ac:dyDescent="0.3"/>
    <row r="362" ht="14.25" customHeight="1" x14ac:dyDescent="0.3"/>
    <row r="363" ht="14.25" customHeight="1" x14ac:dyDescent="0.3"/>
    <row r="364" ht="14.25" customHeight="1" x14ac:dyDescent="0.3"/>
    <row r="365" ht="14.25" customHeight="1" x14ac:dyDescent="0.3"/>
    <row r="366" ht="14.25" customHeight="1" x14ac:dyDescent="0.3"/>
    <row r="367" ht="14.25" customHeight="1" x14ac:dyDescent="0.3"/>
    <row r="368" ht="14.25" customHeight="1" x14ac:dyDescent="0.3"/>
    <row r="369" ht="14.25" customHeight="1" x14ac:dyDescent="0.3"/>
    <row r="370" ht="14.25" customHeight="1" x14ac:dyDescent="0.3"/>
    <row r="371" ht="14.25" customHeight="1" x14ac:dyDescent="0.3"/>
    <row r="372" ht="14.25" customHeight="1" x14ac:dyDescent="0.3"/>
    <row r="373" ht="14.25" customHeight="1" x14ac:dyDescent="0.3"/>
    <row r="374" ht="14.25" customHeight="1" x14ac:dyDescent="0.3"/>
    <row r="375" ht="14.25" customHeight="1" x14ac:dyDescent="0.3"/>
    <row r="376" ht="14.25" customHeight="1" x14ac:dyDescent="0.3"/>
    <row r="377" ht="14.25" customHeight="1" x14ac:dyDescent="0.3"/>
    <row r="378" ht="14.25" customHeight="1" x14ac:dyDescent="0.3"/>
    <row r="379" ht="14.25" customHeight="1" x14ac:dyDescent="0.3"/>
    <row r="380" ht="14.25" customHeight="1" x14ac:dyDescent="0.3"/>
    <row r="381" ht="14.25" customHeight="1" x14ac:dyDescent="0.3"/>
    <row r="382" ht="14.25" customHeight="1" x14ac:dyDescent="0.3"/>
    <row r="383" ht="14.25" customHeight="1" x14ac:dyDescent="0.3"/>
    <row r="384" ht="14.25" customHeight="1" x14ac:dyDescent="0.3"/>
    <row r="385" ht="14.25" customHeight="1" x14ac:dyDescent="0.3"/>
    <row r="386" ht="14.25" customHeight="1" x14ac:dyDescent="0.3"/>
    <row r="387" ht="14.25" customHeight="1" x14ac:dyDescent="0.3"/>
    <row r="388" ht="14.25" customHeight="1" x14ac:dyDescent="0.3"/>
    <row r="389" ht="14.25" customHeight="1" x14ac:dyDescent="0.3"/>
    <row r="390" ht="14.25" customHeight="1" x14ac:dyDescent="0.3"/>
    <row r="391" ht="14.25" customHeight="1" x14ac:dyDescent="0.3"/>
    <row r="392" ht="14.25" customHeight="1" x14ac:dyDescent="0.3"/>
    <row r="393" ht="14.25" customHeight="1" x14ac:dyDescent="0.3"/>
    <row r="394" ht="14.25" customHeight="1" x14ac:dyDescent="0.3"/>
    <row r="395" ht="14.25" customHeight="1" x14ac:dyDescent="0.3"/>
    <row r="396" ht="14.25" customHeight="1" x14ac:dyDescent="0.3"/>
    <row r="397" ht="14.25" customHeight="1" x14ac:dyDescent="0.3"/>
    <row r="398" ht="14.25" customHeight="1" x14ac:dyDescent="0.3"/>
    <row r="399" ht="14.25" customHeight="1" x14ac:dyDescent="0.3"/>
    <row r="400" ht="14.25" customHeight="1" x14ac:dyDescent="0.3"/>
    <row r="401" ht="14.25" customHeight="1" x14ac:dyDescent="0.3"/>
    <row r="402" ht="14.25" customHeight="1" x14ac:dyDescent="0.3"/>
    <row r="403" ht="14.25" customHeight="1" x14ac:dyDescent="0.3"/>
    <row r="404" ht="14.25" customHeight="1" x14ac:dyDescent="0.3"/>
    <row r="405" ht="14.25" customHeight="1" x14ac:dyDescent="0.3"/>
    <row r="406" ht="14.25" customHeight="1" x14ac:dyDescent="0.3"/>
    <row r="407" ht="14.25" customHeight="1" x14ac:dyDescent="0.3"/>
    <row r="408" ht="14.25" customHeight="1" x14ac:dyDescent="0.3"/>
    <row r="409" ht="14.25" customHeight="1" x14ac:dyDescent="0.3"/>
    <row r="410" ht="14.25" customHeight="1" x14ac:dyDescent="0.3"/>
    <row r="411" ht="14.25" customHeight="1" x14ac:dyDescent="0.3"/>
    <row r="412" ht="14.25" customHeight="1" x14ac:dyDescent="0.3"/>
    <row r="413" ht="14.25" customHeight="1" x14ac:dyDescent="0.3"/>
    <row r="414" ht="14.25" customHeight="1" x14ac:dyDescent="0.3"/>
    <row r="415" ht="14.25" customHeight="1" x14ac:dyDescent="0.3"/>
    <row r="416" ht="14.25" customHeight="1" x14ac:dyDescent="0.3"/>
    <row r="417" ht="14.25" customHeight="1" x14ac:dyDescent="0.3"/>
    <row r="418" ht="14.25" customHeight="1" x14ac:dyDescent="0.3"/>
    <row r="419" ht="14.25" customHeight="1" x14ac:dyDescent="0.3"/>
    <row r="420" ht="14.25" customHeight="1" x14ac:dyDescent="0.3"/>
    <row r="421" ht="14.25" customHeight="1" x14ac:dyDescent="0.3"/>
    <row r="422" ht="14.25" customHeight="1" x14ac:dyDescent="0.3"/>
    <row r="423" ht="14.25" customHeight="1" x14ac:dyDescent="0.3"/>
    <row r="424" ht="14.25" customHeight="1" x14ac:dyDescent="0.3"/>
    <row r="425" ht="14.25" customHeight="1" x14ac:dyDescent="0.3"/>
    <row r="426" ht="14.25" customHeight="1" x14ac:dyDescent="0.3"/>
    <row r="427" ht="14.25" customHeight="1" x14ac:dyDescent="0.3"/>
    <row r="428" ht="14.25" customHeight="1" x14ac:dyDescent="0.3"/>
    <row r="429" ht="14.25" customHeight="1" x14ac:dyDescent="0.3"/>
    <row r="430" ht="14.25" customHeight="1" x14ac:dyDescent="0.3"/>
    <row r="431" ht="14.25" customHeight="1" x14ac:dyDescent="0.3"/>
    <row r="432" ht="14.25" customHeight="1" x14ac:dyDescent="0.3"/>
    <row r="433" ht="14.25" customHeight="1" x14ac:dyDescent="0.3"/>
    <row r="434" ht="14.25" customHeight="1" x14ac:dyDescent="0.3"/>
    <row r="435" ht="14.25" customHeight="1" x14ac:dyDescent="0.3"/>
    <row r="436" ht="14.25" customHeight="1" x14ac:dyDescent="0.3"/>
    <row r="437" ht="14.25" customHeight="1" x14ac:dyDescent="0.3"/>
    <row r="438" ht="14.25" customHeight="1" x14ac:dyDescent="0.3"/>
    <row r="439" ht="14.25" customHeight="1" x14ac:dyDescent="0.3"/>
    <row r="440" ht="14.25" customHeight="1" x14ac:dyDescent="0.3"/>
    <row r="441" ht="14.25" customHeight="1" x14ac:dyDescent="0.3"/>
    <row r="442" ht="14.25" customHeight="1" x14ac:dyDescent="0.3"/>
    <row r="443" ht="14.25" customHeight="1" x14ac:dyDescent="0.3"/>
    <row r="444" ht="14.25" customHeight="1" x14ac:dyDescent="0.3"/>
    <row r="445" ht="14.25" customHeight="1" x14ac:dyDescent="0.3"/>
    <row r="446" ht="14.25" customHeight="1" x14ac:dyDescent="0.3"/>
    <row r="447" ht="14.25" customHeight="1" x14ac:dyDescent="0.3"/>
    <row r="448" ht="14.25" customHeight="1" x14ac:dyDescent="0.3"/>
    <row r="449" ht="14.25" customHeight="1" x14ac:dyDescent="0.3"/>
    <row r="450" ht="14.25" customHeight="1" x14ac:dyDescent="0.3"/>
    <row r="451" ht="14.25" customHeight="1" x14ac:dyDescent="0.3"/>
    <row r="452" ht="14.25" customHeight="1" x14ac:dyDescent="0.3"/>
    <row r="453" ht="14.25" customHeight="1" x14ac:dyDescent="0.3"/>
    <row r="454" ht="14.25" customHeight="1" x14ac:dyDescent="0.3"/>
    <row r="455" ht="14.25" customHeight="1" x14ac:dyDescent="0.3"/>
    <row r="456" ht="14.25" customHeight="1" x14ac:dyDescent="0.3"/>
    <row r="457" ht="14.25" customHeight="1" x14ac:dyDescent="0.3"/>
    <row r="458" ht="14.25" customHeight="1" x14ac:dyDescent="0.3"/>
    <row r="459" ht="14.25" customHeight="1" x14ac:dyDescent="0.3"/>
    <row r="460" ht="14.25" customHeight="1" x14ac:dyDescent="0.3"/>
    <row r="461" ht="14.25" customHeight="1" x14ac:dyDescent="0.3"/>
    <row r="462" ht="14.25" customHeight="1" x14ac:dyDescent="0.3"/>
    <row r="463" ht="14.25" customHeight="1" x14ac:dyDescent="0.3"/>
    <row r="464" ht="14.25" customHeight="1" x14ac:dyDescent="0.3"/>
    <row r="465" ht="14.25" customHeight="1" x14ac:dyDescent="0.3"/>
    <row r="466" ht="14.25" customHeight="1" x14ac:dyDescent="0.3"/>
    <row r="467" ht="14.25" customHeight="1" x14ac:dyDescent="0.3"/>
    <row r="468" ht="14.25" customHeight="1" x14ac:dyDescent="0.3"/>
    <row r="469" ht="14.25" customHeight="1" x14ac:dyDescent="0.3"/>
    <row r="470" ht="14.25" customHeight="1" x14ac:dyDescent="0.3"/>
    <row r="471" ht="14.25" customHeight="1" x14ac:dyDescent="0.3"/>
    <row r="472" ht="14.25" customHeight="1" x14ac:dyDescent="0.3"/>
    <row r="473" ht="14.25" customHeight="1" x14ac:dyDescent="0.3"/>
    <row r="474" ht="14.25" customHeight="1" x14ac:dyDescent="0.3"/>
    <row r="475" ht="14.25" customHeight="1" x14ac:dyDescent="0.3"/>
    <row r="476" ht="14.25" customHeight="1" x14ac:dyDescent="0.3"/>
    <row r="477" ht="14.25" customHeight="1" x14ac:dyDescent="0.3"/>
    <row r="478" ht="14.25" customHeight="1" x14ac:dyDescent="0.3"/>
    <row r="479" ht="14.25" customHeight="1" x14ac:dyDescent="0.3"/>
    <row r="480" ht="14.25" customHeight="1" x14ac:dyDescent="0.3"/>
    <row r="481" ht="14.25" customHeight="1" x14ac:dyDescent="0.3"/>
    <row r="482" ht="14.25" customHeight="1" x14ac:dyDescent="0.3"/>
    <row r="483" ht="14.25" customHeight="1" x14ac:dyDescent="0.3"/>
    <row r="484" ht="14.25" customHeight="1" x14ac:dyDescent="0.3"/>
    <row r="485" ht="14.25" customHeight="1" x14ac:dyDescent="0.3"/>
    <row r="486" ht="14.25" customHeight="1" x14ac:dyDescent="0.3"/>
    <row r="487" ht="14.25" customHeight="1" x14ac:dyDescent="0.3"/>
    <row r="488" ht="14.25" customHeight="1" x14ac:dyDescent="0.3"/>
    <row r="489" ht="14.25" customHeight="1" x14ac:dyDescent="0.3"/>
    <row r="490" ht="14.25" customHeight="1" x14ac:dyDescent="0.3"/>
    <row r="491" ht="14.25" customHeight="1" x14ac:dyDescent="0.3"/>
    <row r="492" ht="14.25" customHeight="1" x14ac:dyDescent="0.3"/>
    <row r="493" ht="14.25" customHeight="1" x14ac:dyDescent="0.3"/>
    <row r="494" ht="14.25" customHeight="1" x14ac:dyDescent="0.3"/>
    <row r="495" ht="14.25" customHeight="1" x14ac:dyDescent="0.3"/>
    <row r="496" ht="14.25" customHeight="1" x14ac:dyDescent="0.3"/>
    <row r="497" ht="14.25" customHeight="1" x14ac:dyDescent="0.3"/>
    <row r="498" ht="14.25" customHeight="1" x14ac:dyDescent="0.3"/>
    <row r="499" ht="14.25" customHeight="1" x14ac:dyDescent="0.3"/>
    <row r="500" ht="14.25" customHeight="1" x14ac:dyDescent="0.3"/>
    <row r="501" ht="14.25" customHeight="1" x14ac:dyDescent="0.3"/>
    <row r="502" ht="14.25" customHeight="1" x14ac:dyDescent="0.3"/>
    <row r="503" ht="14.25" customHeight="1" x14ac:dyDescent="0.3"/>
    <row r="504" ht="14.25" customHeight="1" x14ac:dyDescent="0.3"/>
    <row r="505" ht="14.25" customHeight="1" x14ac:dyDescent="0.3"/>
    <row r="506" ht="14.25" customHeight="1" x14ac:dyDescent="0.3"/>
    <row r="507" ht="14.25" customHeight="1" x14ac:dyDescent="0.3"/>
    <row r="508" ht="14.25" customHeight="1" x14ac:dyDescent="0.3"/>
    <row r="509" ht="14.25" customHeight="1" x14ac:dyDescent="0.3"/>
    <row r="510" ht="14.25" customHeight="1" x14ac:dyDescent="0.3"/>
    <row r="511" ht="14.25" customHeight="1" x14ac:dyDescent="0.3"/>
    <row r="512" ht="14.25" customHeight="1" x14ac:dyDescent="0.3"/>
    <row r="513" ht="14.25" customHeight="1" x14ac:dyDescent="0.3"/>
    <row r="514" ht="14.25" customHeight="1" x14ac:dyDescent="0.3"/>
    <row r="515" ht="14.25" customHeight="1" x14ac:dyDescent="0.3"/>
    <row r="516" ht="14.25" customHeight="1" x14ac:dyDescent="0.3"/>
    <row r="517" ht="14.25" customHeight="1" x14ac:dyDescent="0.3"/>
    <row r="518" ht="14.25" customHeight="1" x14ac:dyDescent="0.3"/>
    <row r="519" ht="14.25" customHeight="1" x14ac:dyDescent="0.3"/>
    <row r="520" ht="14.25" customHeight="1" x14ac:dyDescent="0.3"/>
    <row r="521" ht="14.25" customHeight="1" x14ac:dyDescent="0.3"/>
    <row r="522" ht="14.25" customHeight="1" x14ac:dyDescent="0.3"/>
    <row r="523" ht="14.25" customHeight="1" x14ac:dyDescent="0.3"/>
    <row r="524" ht="14.25" customHeight="1" x14ac:dyDescent="0.3"/>
    <row r="525" ht="14.25" customHeight="1" x14ac:dyDescent="0.3"/>
    <row r="526" ht="14.25" customHeight="1" x14ac:dyDescent="0.3"/>
    <row r="527" ht="14.25" customHeight="1" x14ac:dyDescent="0.3"/>
    <row r="528" ht="14.25" customHeight="1" x14ac:dyDescent="0.3"/>
    <row r="529" ht="14.25" customHeight="1" x14ac:dyDescent="0.3"/>
    <row r="530" ht="14.25" customHeight="1" x14ac:dyDescent="0.3"/>
    <row r="531" ht="14.25" customHeight="1" x14ac:dyDescent="0.3"/>
    <row r="532" ht="14.25" customHeight="1" x14ac:dyDescent="0.3"/>
    <row r="533" ht="14.25" customHeight="1" x14ac:dyDescent="0.3"/>
    <row r="534" ht="14.25" customHeight="1" x14ac:dyDescent="0.3"/>
    <row r="535" ht="14.25" customHeight="1" x14ac:dyDescent="0.3"/>
    <row r="536" ht="14.25" customHeight="1" x14ac:dyDescent="0.3"/>
    <row r="537" ht="14.25" customHeight="1" x14ac:dyDescent="0.3"/>
    <row r="538" ht="14.25" customHeight="1" x14ac:dyDescent="0.3"/>
    <row r="539" ht="14.25" customHeight="1" x14ac:dyDescent="0.3"/>
    <row r="540" ht="14.25" customHeight="1" x14ac:dyDescent="0.3"/>
    <row r="541" ht="14.25" customHeight="1" x14ac:dyDescent="0.3"/>
    <row r="542" ht="14.25" customHeight="1" x14ac:dyDescent="0.3"/>
    <row r="543" ht="14.25" customHeight="1" x14ac:dyDescent="0.3"/>
    <row r="544" ht="14.25" customHeight="1" x14ac:dyDescent="0.3"/>
    <row r="545" ht="14.25" customHeight="1" x14ac:dyDescent="0.3"/>
    <row r="546" ht="14.25" customHeight="1" x14ac:dyDescent="0.3"/>
    <row r="547" ht="14.25" customHeight="1" x14ac:dyDescent="0.3"/>
    <row r="548" ht="14.25" customHeight="1" x14ac:dyDescent="0.3"/>
    <row r="549" ht="14.25" customHeight="1" x14ac:dyDescent="0.3"/>
    <row r="550" ht="14.25" customHeight="1" x14ac:dyDescent="0.3"/>
    <row r="551" ht="14.25" customHeight="1" x14ac:dyDescent="0.3"/>
    <row r="552" ht="14.25" customHeight="1" x14ac:dyDescent="0.3"/>
    <row r="553" ht="14.25" customHeight="1" x14ac:dyDescent="0.3"/>
    <row r="554" ht="14.25" customHeight="1" x14ac:dyDescent="0.3"/>
    <row r="555" ht="14.25" customHeight="1" x14ac:dyDescent="0.3"/>
    <row r="556" ht="14.25" customHeight="1" x14ac:dyDescent="0.3"/>
    <row r="557" ht="14.25" customHeight="1" x14ac:dyDescent="0.3"/>
    <row r="558" ht="14.25" customHeight="1" x14ac:dyDescent="0.3"/>
    <row r="559" ht="14.25" customHeight="1" x14ac:dyDescent="0.3"/>
    <row r="560" ht="14.25" customHeight="1" x14ac:dyDescent="0.3"/>
    <row r="561" ht="14.25" customHeight="1" x14ac:dyDescent="0.3"/>
    <row r="562" ht="14.25" customHeight="1" x14ac:dyDescent="0.3"/>
    <row r="563" ht="14.25" customHeight="1" x14ac:dyDescent="0.3"/>
    <row r="564" ht="14.25" customHeight="1" x14ac:dyDescent="0.3"/>
    <row r="565" ht="14.25" customHeight="1" x14ac:dyDescent="0.3"/>
    <row r="566" ht="14.25" customHeight="1" x14ac:dyDescent="0.3"/>
    <row r="567" ht="14.25" customHeight="1" x14ac:dyDescent="0.3"/>
    <row r="568" ht="14.25" customHeight="1" x14ac:dyDescent="0.3"/>
    <row r="569" ht="14.25" customHeight="1" x14ac:dyDescent="0.3"/>
    <row r="570" ht="14.25" customHeight="1" x14ac:dyDescent="0.3"/>
    <row r="571" ht="14.25" customHeight="1" x14ac:dyDescent="0.3"/>
    <row r="572" ht="14.25" customHeight="1" x14ac:dyDescent="0.3"/>
    <row r="573" ht="14.25" customHeight="1" x14ac:dyDescent="0.3"/>
    <row r="574" ht="14.25" customHeight="1" x14ac:dyDescent="0.3"/>
    <row r="575" ht="14.25" customHeight="1" x14ac:dyDescent="0.3"/>
    <row r="576" ht="14.25" customHeight="1" x14ac:dyDescent="0.3"/>
    <row r="577" ht="14.25" customHeight="1" x14ac:dyDescent="0.3"/>
    <row r="578" ht="14.25" customHeight="1" x14ac:dyDescent="0.3"/>
    <row r="579" ht="14.25" customHeight="1" x14ac:dyDescent="0.3"/>
    <row r="580" ht="14.25" customHeight="1" x14ac:dyDescent="0.3"/>
    <row r="581" ht="14.25" customHeight="1" x14ac:dyDescent="0.3"/>
    <row r="582" ht="14.25" customHeight="1" x14ac:dyDescent="0.3"/>
    <row r="583" ht="14.25" customHeight="1" x14ac:dyDescent="0.3"/>
    <row r="584" ht="14.25" customHeight="1" x14ac:dyDescent="0.3"/>
    <row r="585" ht="14.25" customHeight="1" x14ac:dyDescent="0.3"/>
    <row r="586" ht="14.25" customHeight="1" x14ac:dyDescent="0.3"/>
    <row r="587" ht="14.25" customHeight="1" x14ac:dyDescent="0.3"/>
    <row r="588" ht="14.25" customHeight="1" x14ac:dyDescent="0.3"/>
    <row r="589" ht="14.25" customHeight="1" x14ac:dyDescent="0.3"/>
    <row r="590" ht="14.25" customHeight="1" x14ac:dyDescent="0.3"/>
    <row r="591" ht="14.25" customHeight="1" x14ac:dyDescent="0.3"/>
    <row r="592" ht="14.25" customHeight="1" x14ac:dyDescent="0.3"/>
    <row r="593" ht="14.25" customHeight="1" x14ac:dyDescent="0.3"/>
    <row r="594" ht="14.25" customHeight="1" x14ac:dyDescent="0.3"/>
    <row r="595" ht="14.25" customHeight="1" x14ac:dyDescent="0.3"/>
    <row r="596" ht="14.25" customHeight="1" x14ac:dyDescent="0.3"/>
    <row r="597" ht="14.25" customHeight="1" x14ac:dyDescent="0.3"/>
    <row r="598" ht="14.25" customHeight="1" x14ac:dyDescent="0.3"/>
    <row r="599" ht="14.25" customHeight="1" x14ac:dyDescent="0.3"/>
    <row r="600" ht="14.25" customHeight="1" x14ac:dyDescent="0.3"/>
    <row r="601" ht="14.25" customHeight="1" x14ac:dyDescent="0.3"/>
    <row r="602" ht="14.25" customHeight="1" x14ac:dyDescent="0.3"/>
    <row r="603" ht="14.25" customHeight="1" x14ac:dyDescent="0.3"/>
    <row r="604" ht="14.25" customHeight="1" x14ac:dyDescent="0.3"/>
    <row r="605" ht="14.25" customHeight="1" x14ac:dyDescent="0.3"/>
    <row r="606" ht="14.25" customHeight="1" x14ac:dyDescent="0.3"/>
    <row r="607" ht="14.25" customHeight="1" x14ac:dyDescent="0.3"/>
    <row r="608" ht="14.25" customHeight="1" x14ac:dyDescent="0.3"/>
    <row r="609" ht="14.25" customHeight="1" x14ac:dyDescent="0.3"/>
    <row r="610" ht="14.25" customHeight="1" x14ac:dyDescent="0.3"/>
    <row r="611" ht="14.25" customHeight="1" x14ac:dyDescent="0.3"/>
    <row r="612" ht="14.25" customHeight="1" x14ac:dyDescent="0.3"/>
    <row r="613" ht="14.25" customHeight="1" x14ac:dyDescent="0.3"/>
    <row r="614" ht="14.25" customHeight="1" x14ac:dyDescent="0.3"/>
    <row r="615" ht="14.25" customHeight="1" x14ac:dyDescent="0.3"/>
    <row r="616" ht="14.25" customHeight="1" x14ac:dyDescent="0.3"/>
    <row r="617" ht="14.25" customHeight="1" x14ac:dyDescent="0.3"/>
    <row r="618" ht="14.25" customHeight="1" x14ac:dyDescent="0.3"/>
    <row r="619" ht="14.25" customHeight="1" x14ac:dyDescent="0.3"/>
    <row r="620" ht="14.25" customHeight="1" x14ac:dyDescent="0.3"/>
    <row r="621" ht="14.25" customHeight="1" x14ac:dyDescent="0.3"/>
    <row r="622" ht="14.25" customHeight="1" x14ac:dyDescent="0.3"/>
    <row r="623" ht="14.25" customHeight="1" x14ac:dyDescent="0.3"/>
    <row r="624" ht="14.25" customHeight="1" x14ac:dyDescent="0.3"/>
    <row r="625" ht="14.25" customHeight="1" x14ac:dyDescent="0.3"/>
    <row r="626" ht="14.25" customHeight="1" x14ac:dyDescent="0.3"/>
    <row r="627" ht="14.25" customHeight="1" x14ac:dyDescent="0.3"/>
    <row r="628" ht="14.25" customHeight="1" x14ac:dyDescent="0.3"/>
    <row r="629" ht="14.25" customHeight="1" x14ac:dyDescent="0.3"/>
    <row r="630" ht="14.25" customHeight="1" x14ac:dyDescent="0.3"/>
    <row r="631" ht="14.25" customHeight="1" x14ac:dyDescent="0.3"/>
    <row r="632" ht="14.25" customHeight="1" x14ac:dyDescent="0.3"/>
    <row r="633" ht="14.25" customHeight="1" x14ac:dyDescent="0.3"/>
    <row r="634" ht="14.25" customHeight="1" x14ac:dyDescent="0.3"/>
    <row r="635" ht="14.25" customHeight="1" x14ac:dyDescent="0.3"/>
    <row r="636" ht="14.25" customHeight="1" x14ac:dyDescent="0.3"/>
    <row r="637" ht="14.25" customHeight="1" x14ac:dyDescent="0.3"/>
    <row r="638" ht="14.25" customHeight="1" x14ac:dyDescent="0.3"/>
    <row r="639" ht="14.25" customHeight="1" x14ac:dyDescent="0.3"/>
    <row r="640" ht="14.25" customHeight="1" x14ac:dyDescent="0.3"/>
    <row r="641" ht="14.25" customHeight="1" x14ac:dyDescent="0.3"/>
    <row r="642" ht="14.25" customHeight="1" x14ac:dyDescent="0.3"/>
    <row r="643" ht="14.25" customHeight="1" x14ac:dyDescent="0.3"/>
    <row r="644" ht="14.25" customHeight="1" x14ac:dyDescent="0.3"/>
    <row r="645" ht="14.25" customHeight="1" x14ac:dyDescent="0.3"/>
    <row r="646" ht="14.25" customHeight="1" x14ac:dyDescent="0.3"/>
    <row r="647" ht="14.25" customHeight="1" x14ac:dyDescent="0.3"/>
    <row r="648" ht="14.25" customHeight="1" x14ac:dyDescent="0.3"/>
    <row r="649" ht="14.25" customHeight="1" x14ac:dyDescent="0.3"/>
    <row r="650" ht="14.25" customHeight="1" x14ac:dyDescent="0.3"/>
    <row r="651" ht="14.25" customHeight="1" x14ac:dyDescent="0.3"/>
    <row r="652" ht="14.25" customHeight="1" x14ac:dyDescent="0.3"/>
    <row r="653" ht="14.25" customHeight="1" x14ac:dyDescent="0.3"/>
    <row r="654" ht="14.25" customHeight="1" x14ac:dyDescent="0.3"/>
    <row r="655" ht="14.25" customHeight="1" x14ac:dyDescent="0.3"/>
    <row r="656" ht="14.25" customHeight="1" x14ac:dyDescent="0.3"/>
    <row r="657" ht="14.25" customHeight="1" x14ac:dyDescent="0.3"/>
    <row r="658" ht="14.25" customHeight="1" x14ac:dyDescent="0.3"/>
    <row r="659" ht="14.25" customHeight="1" x14ac:dyDescent="0.3"/>
    <row r="660" ht="14.25" customHeight="1" x14ac:dyDescent="0.3"/>
    <row r="661" ht="14.25" customHeight="1" x14ac:dyDescent="0.3"/>
    <row r="662" ht="14.25" customHeight="1" x14ac:dyDescent="0.3"/>
    <row r="663" ht="14.25" customHeight="1" x14ac:dyDescent="0.3"/>
    <row r="664" ht="14.25" customHeight="1" x14ac:dyDescent="0.3"/>
    <row r="665" ht="14.25" customHeight="1" x14ac:dyDescent="0.3"/>
    <row r="666" ht="14.25" customHeight="1" x14ac:dyDescent="0.3"/>
    <row r="667" ht="14.25" customHeight="1" x14ac:dyDescent="0.3"/>
    <row r="668" ht="14.25" customHeight="1" x14ac:dyDescent="0.3"/>
    <row r="669" ht="14.25" customHeight="1" x14ac:dyDescent="0.3"/>
    <row r="670" ht="14.25" customHeight="1" x14ac:dyDescent="0.3"/>
    <row r="671" ht="14.25" customHeight="1" x14ac:dyDescent="0.3"/>
    <row r="672" ht="14.25" customHeight="1" x14ac:dyDescent="0.3"/>
    <row r="673" ht="14.25" customHeight="1" x14ac:dyDescent="0.3"/>
    <row r="674" ht="14.25" customHeight="1" x14ac:dyDescent="0.3"/>
    <row r="675" ht="14.25" customHeight="1" x14ac:dyDescent="0.3"/>
    <row r="676" ht="14.25" customHeight="1" x14ac:dyDescent="0.3"/>
    <row r="677" ht="14.25" customHeight="1" x14ac:dyDescent="0.3"/>
    <row r="678" ht="14.25" customHeight="1" x14ac:dyDescent="0.3"/>
    <row r="679" ht="14.25" customHeight="1" x14ac:dyDescent="0.3"/>
    <row r="680" ht="14.25" customHeight="1" x14ac:dyDescent="0.3"/>
    <row r="681" ht="14.25" customHeight="1" x14ac:dyDescent="0.3"/>
    <row r="682" ht="14.25" customHeight="1" x14ac:dyDescent="0.3"/>
    <row r="683" ht="14.25" customHeight="1" x14ac:dyDescent="0.3"/>
    <row r="684" ht="14.25" customHeight="1" x14ac:dyDescent="0.3"/>
    <row r="685" ht="14.25" customHeight="1" x14ac:dyDescent="0.3"/>
    <row r="686" ht="14.25" customHeight="1" x14ac:dyDescent="0.3"/>
    <row r="687" ht="14.25" customHeight="1" x14ac:dyDescent="0.3"/>
    <row r="688" ht="14.25" customHeight="1" x14ac:dyDescent="0.3"/>
    <row r="689" ht="14.25" customHeight="1" x14ac:dyDescent="0.3"/>
    <row r="690" ht="14.25" customHeight="1" x14ac:dyDescent="0.3"/>
    <row r="691" ht="14.25" customHeight="1" x14ac:dyDescent="0.3"/>
    <row r="692" ht="14.25" customHeight="1" x14ac:dyDescent="0.3"/>
    <row r="693" ht="14.25" customHeight="1" x14ac:dyDescent="0.3"/>
    <row r="694" ht="14.25" customHeight="1" x14ac:dyDescent="0.3"/>
    <row r="695" ht="14.25" customHeight="1" x14ac:dyDescent="0.3"/>
    <row r="696" ht="14.25" customHeight="1" x14ac:dyDescent="0.3"/>
    <row r="697" ht="14.25" customHeight="1" x14ac:dyDescent="0.3"/>
    <row r="698" ht="14.25" customHeight="1" x14ac:dyDescent="0.3"/>
    <row r="699" ht="14.25" customHeight="1" x14ac:dyDescent="0.3"/>
    <row r="700" ht="14.25" customHeight="1" x14ac:dyDescent="0.3"/>
    <row r="701" ht="14.25" customHeight="1" x14ac:dyDescent="0.3"/>
    <row r="702" ht="14.25" customHeight="1" x14ac:dyDescent="0.3"/>
    <row r="703" ht="14.25" customHeight="1" x14ac:dyDescent="0.3"/>
    <row r="704" ht="14.25" customHeight="1" x14ac:dyDescent="0.3"/>
    <row r="705" ht="14.25" customHeight="1" x14ac:dyDescent="0.3"/>
    <row r="706" ht="14.25" customHeight="1" x14ac:dyDescent="0.3"/>
    <row r="707" ht="14.25" customHeight="1" x14ac:dyDescent="0.3"/>
    <row r="708" ht="14.25" customHeight="1" x14ac:dyDescent="0.3"/>
    <row r="709" ht="14.25" customHeight="1" x14ac:dyDescent="0.3"/>
    <row r="710" ht="14.25" customHeight="1" x14ac:dyDescent="0.3"/>
    <row r="711" ht="14.25" customHeight="1" x14ac:dyDescent="0.3"/>
    <row r="712" ht="14.25" customHeight="1" x14ac:dyDescent="0.3"/>
    <row r="713" ht="14.25" customHeight="1" x14ac:dyDescent="0.3"/>
    <row r="714" ht="14.25" customHeight="1" x14ac:dyDescent="0.3"/>
    <row r="715" ht="14.25" customHeight="1" x14ac:dyDescent="0.3"/>
    <row r="716" ht="14.25" customHeight="1" x14ac:dyDescent="0.3"/>
    <row r="717" ht="14.25" customHeight="1" x14ac:dyDescent="0.3"/>
    <row r="718" ht="14.25" customHeight="1" x14ac:dyDescent="0.3"/>
    <row r="719" ht="14.25" customHeight="1" x14ac:dyDescent="0.3"/>
    <row r="720" ht="14.25" customHeight="1" x14ac:dyDescent="0.3"/>
    <row r="721" ht="14.25" customHeight="1" x14ac:dyDescent="0.3"/>
    <row r="722" ht="14.25" customHeight="1" x14ac:dyDescent="0.3"/>
    <row r="723" ht="14.25" customHeight="1" x14ac:dyDescent="0.3"/>
    <row r="724" ht="14.25" customHeight="1" x14ac:dyDescent="0.3"/>
    <row r="725" ht="14.25" customHeight="1" x14ac:dyDescent="0.3"/>
    <row r="726" ht="14.25" customHeight="1" x14ac:dyDescent="0.3"/>
    <row r="727" ht="14.25" customHeight="1" x14ac:dyDescent="0.3"/>
    <row r="728" ht="14.25" customHeight="1" x14ac:dyDescent="0.3"/>
    <row r="729" ht="14.25" customHeight="1" x14ac:dyDescent="0.3"/>
    <row r="730" ht="14.25" customHeight="1" x14ac:dyDescent="0.3"/>
    <row r="731" ht="14.25" customHeight="1" x14ac:dyDescent="0.3"/>
    <row r="732" ht="14.25" customHeight="1" x14ac:dyDescent="0.3"/>
    <row r="733" ht="14.25" customHeight="1" x14ac:dyDescent="0.3"/>
    <row r="734" ht="14.25" customHeight="1" x14ac:dyDescent="0.3"/>
    <row r="735" ht="14.25" customHeight="1" x14ac:dyDescent="0.3"/>
    <row r="736" ht="14.25" customHeight="1" x14ac:dyDescent="0.3"/>
    <row r="737" ht="14.25" customHeight="1" x14ac:dyDescent="0.3"/>
    <row r="738" ht="14.25" customHeight="1" x14ac:dyDescent="0.3"/>
    <row r="739" ht="14.25" customHeight="1" x14ac:dyDescent="0.3"/>
    <row r="740" ht="14.25" customHeight="1" x14ac:dyDescent="0.3"/>
    <row r="741" ht="14.25" customHeight="1" x14ac:dyDescent="0.3"/>
    <row r="742" ht="14.25" customHeight="1" x14ac:dyDescent="0.3"/>
    <row r="743" ht="14.25" customHeight="1" x14ac:dyDescent="0.3"/>
    <row r="744" ht="14.25" customHeight="1" x14ac:dyDescent="0.3"/>
    <row r="745" ht="14.25" customHeight="1" x14ac:dyDescent="0.3"/>
    <row r="746" ht="14.25" customHeight="1" x14ac:dyDescent="0.3"/>
    <row r="747" ht="14.25" customHeight="1" x14ac:dyDescent="0.3"/>
    <row r="748" ht="14.25" customHeight="1" x14ac:dyDescent="0.3"/>
    <row r="749" ht="14.25" customHeight="1" x14ac:dyDescent="0.3"/>
    <row r="750" ht="14.25" customHeight="1" x14ac:dyDescent="0.3"/>
    <row r="751" ht="14.25" customHeight="1" x14ac:dyDescent="0.3"/>
    <row r="752" ht="14.25" customHeight="1" x14ac:dyDescent="0.3"/>
    <row r="753" ht="14.25" customHeight="1" x14ac:dyDescent="0.3"/>
    <row r="754" ht="14.25" customHeight="1" x14ac:dyDescent="0.3"/>
    <row r="755" ht="14.25" customHeight="1" x14ac:dyDescent="0.3"/>
    <row r="756" ht="14.25" customHeight="1" x14ac:dyDescent="0.3"/>
    <row r="757" ht="14.25" customHeight="1" x14ac:dyDescent="0.3"/>
    <row r="758" ht="14.25" customHeight="1" x14ac:dyDescent="0.3"/>
    <row r="759" ht="14.25" customHeight="1" x14ac:dyDescent="0.3"/>
    <row r="760" ht="14.25" customHeight="1" x14ac:dyDescent="0.3"/>
    <row r="761" ht="14.25" customHeight="1" x14ac:dyDescent="0.3"/>
    <row r="762" ht="14.25" customHeight="1" x14ac:dyDescent="0.3"/>
    <row r="763" ht="14.25" customHeight="1" x14ac:dyDescent="0.3"/>
    <row r="764" ht="14.25" customHeight="1" x14ac:dyDescent="0.3"/>
    <row r="765" ht="14.25" customHeight="1" x14ac:dyDescent="0.3"/>
    <row r="766" ht="14.25" customHeight="1" x14ac:dyDescent="0.3"/>
    <row r="767" ht="14.25" customHeight="1" x14ac:dyDescent="0.3"/>
    <row r="768" ht="14.25" customHeight="1" x14ac:dyDescent="0.3"/>
    <row r="769" ht="14.25" customHeight="1" x14ac:dyDescent="0.3"/>
    <row r="770" ht="14.25" customHeight="1" x14ac:dyDescent="0.3"/>
    <row r="771" ht="14.25" customHeight="1" x14ac:dyDescent="0.3"/>
    <row r="772" ht="14.25" customHeight="1" x14ac:dyDescent="0.3"/>
    <row r="773" ht="14.25" customHeight="1" x14ac:dyDescent="0.3"/>
    <row r="774" ht="14.25" customHeight="1" x14ac:dyDescent="0.3"/>
    <row r="775" ht="14.25" customHeight="1" x14ac:dyDescent="0.3"/>
    <row r="776" ht="14.25" customHeight="1" x14ac:dyDescent="0.3"/>
    <row r="777" ht="14.25" customHeight="1" x14ac:dyDescent="0.3"/>
    <row r="778" ht="14.25" customHeight="1" x14ac:dyDescent="0.3"/>
    <row r="779" ht="14.25" customHeight="1" x14ac:dyDescent="0.3"/>
    <row r="780" ht="14.25" customHeight="1" x14ac:dyDescent="0.3"/>
    <row r="781" ht="14.25" customHeight="1" x14ac:dyDescent="0.3"/>
    <row r="782" ht="14.25" customHeight="1" x14ac:dyDescent="0.3"/>
    <row r="783" ht="14.25" customHeight="1" x14ac:dyDescent="0.3"/>
    <row r="784" ht="14.25" customHeight="1" x14ac:dyDescent="0.3"/>
    <row r="785" ht="14.25" customHeight="1" x14ac:dyDescent="0.3"/>
    <row r="786" ht="14.25" customHeight="1" x14ac:dyDescent="0.3"/>
    <row r="787" ht="14.25" customHeight="1" x14ac:dyDescent="0.3"/>
    <row r="788" ht="14.25" customHeight="1" x14ac:dyDescent="0.3"/>
    <row r="789" ht="14.25" customHeight="1" x14ac:dyDescent="0.3"/>
    <row r="790" ht="14.25" customHeight="1" x14ac:dyDescent="0.3"/>
    <row r="791" ht="14.25" customHeight="1" x14ac:dyDescent="0.3"/>
    <row r="792" ht="14.25" customHeight="1" x14ac:dyDescent="0.3"/>
    <row r="793" ht="14.25" customHeight="1" x14ac:dyDescent="0.3"/>
    <row r="794" ht="14.25" customHeight="1" x14ac:dyDescent="0.3"/>
    <row r="795" ht="14.25" customHeight="1" x14ac:dyDescent="0.3"/>
    <row r="796" ht="14.25" customHeight="1" x14ac:dyDescent="0.3"/>
    <row r="797" ht="14.25" customHeight="1" x14ac:dyDescent="0.3"/>
    <row r="798" ht="14.25" customHeight="1" x14ac:dyDescent="0.3"/>
    <row r="799" ht="14.25" customHeight="1" x14ac:dyDescent="0.3"/>
    <row r="800" ht="14.25" customHeight="1" x14ac:dyDescent="0.3"/>
    <row r="801" ht="14.25" customHeight="1" x14ac:dyDescent="0.3"/>
    <row r="802" ht="14.25" customHeight="1" x14ac:dyDescent="0.3"/>
    <row r="803" ht="14.25" customHeight="1" x14ac:dyDescent="0.3"/>
    <row r="804" ht="14.25" customHeight="1" x14ac:dyDescent="0.3"/>
    <row r="805" ht="14.25" customHeight="1" x14ac:dyDescent="0.3"/>
    <row r="806" ht="14.25" customHeight="1" x14ac:dyDescent="0.3"/>
    <row r="807" ht="14.25" customHeight="1" x14ac:dyDescent="0.3"/>
    <row r="808" ht="14.25" customHeight="1" x14ac:dyDescent="0.3"/>
    <row r="809" ht="14.25" customHeight="1" x14ac:dyDescent="0.3"/>
    <row r="810" ht="14.25" customHeight="1" x14ac:dyDescent="0.3"/>
    <row r="811" ht="14.25" customHeight="1" x14ac:dyDescent="0.3"/>
    <row r="812" ht="14.25" customHeight="1" x14ac:dyDescent="0.3"/>
    <row r="813" ht="14.25" customHeight="1" x14ac:dyDescent="0.3"/>
    <row r="814" ht="14.25" customHeight="1" x14ac:dyDescent="0.3"/>
    <row r="815" ht="14.25" customHeight="1" x14ac:dyDescent="0.3"/>
    <row r="816" ht="14.25" customHeight="1" x14ac:dyDescent="0.3"/>
    <row r="817" ht="14.25" customHeight="1" x14ac:dyDescent="0.3"/>
    <row r="818" ht="14.25" customHeight="1" x14ac:dyDescent="0.3"/>
    <row r="819" ht="14.25" customHeight="1" x14ac:dyDescent="0.3"/>
    <row r="820" ht="14.25" customHeight="1" x14ac:dyDescent="0.3"/>
    <row r="821" ht="14.25" customHeight="1" x14ac:dyDescent="0.3"/>
    <row r="822" ht="14.25" customHeight="1" x14ac:dyDescent="0.3"/>
    <row r="823" ht="14.25" customHeight="1" x14ac:dyDescent="0.3"/>
    <row r="824" ht="14.25" customHeight="1" x14ac:dyDescent="0.3"/>
    <row r="825" ht="14.25" customHeight="1" x14ac:dyDescent="0.3"/>
    <row r="826" ht="14.25" customHeight="1" x14ac:dyDescent="0.3"/>
    <row r="827" ht="14.25" customHeight="1" x14ac:dyDescent="0.3"/>
    <row r="828" ht="14.25" customHeight="1" x14ac:dyDescent="0.3"/>
    <row r="829" ht="14.25" customHeight="1" x14ac:dyDescent="0.3"/>
    <row r="830" ht="14.25" customHeight="1" x14ac:dyDescent="0.3"/>
    <row r="831" ht="14.25" customHeight="1" x14ac:dyDescent="0.3"/>
    <row r="832" ht="14.25" customHeight="1" x14ac:dyDescent="0.3"/>
    <row r="833" ht="14.25" customHeight="1" x14ac:dyDescent="0.3"/>
    <row r="834" ht="14.25" customHeight="1" x14ac:dyDescent="0.3"/>
    <row r="835" ht="14.25" customHeight="1" x14ac:dyDescent="0.3"/>
    <row r="836" ht="14.25" customHeight="1" x14ac:dyDescent="0.3"/>
    <row r="837" ht="14.25" customHeight="1" x14ac:dyDescent="0.3"/>
    <row r="838" ht="14.25" customHeight="1" x14ac:dyDescent="0.3"/>
    <row r="839" ht="14.25" customHeight="1" x14ac:dyDescent="0.3"/>
    <row r="840" ht="14.25" customHeight="1" x14ac:dyDescent="0.3"/>
    <row r="841" ht="14.25" customHeight="1" x14ac:dyDescent="0.3"/>
    <row r="842" ht="14.25" customHeight="1" x14ac:dyDescent="0.3"/>
    <row r="843" ht="14.25" customHeight="1" x14ac:dyDescent="0.3"/>
    <row r="844" ht="14.25" customHeight="1" x14ac:dyDescent="0.3"/>
    <row r="845" ht="14.25" customHeight="1" x14ac:dyDescent="0.3"/>
    <row r="846" ht="14.25" customHeight="1" x14ac:dyDescent="0.3"/>
    <row r="847" ht="14.25" customHeight="1" x14ac:dyDescent="0.3"/>
    <row r="848" ht="14.25" customHeight="1" x14ac:dyDescent="0.3"/>
    <row r="849" ht="14.25" customHeight="1" x14ac:dyDescent="0.3"/>
    <row r="850" ht="14.25" customHeight="1" x14ac:dyDescent="0.3"/>
    <row r="851" ht="14.25" customHeight="1" x14ac:dyDescent="0.3"/>
    <row r="852" ht="14.25" customHeight="1" x14ac:dyDescent="0.3"/>
    <row r="853" ht="14.25" customHeight="1" x14ac:dyDescent="0.3"/>
    <row r="854" ht="14.25" customHeight="1" x14ac:dyDescent="0.3"/>
    <row r="855" ht="14.25" customHeight="1" x14ac:dyDescent="0.3"/>
    <row r="856" ht="14.25" customHeight="1" x14ac:dyDescent="0.3"/>
    <row r="857" ht="14.25" customHeight="1" x14ac:dyDescent="0.3"/>
    <row r="858" ht="14.25" customHeight="1" x14ac:dyDescent="0.3"/>
    <row r="859" ht="14.25" customHeight="1" x14ac:dyDescent="0.3"/>
    <row r="860" ht="14.25" customHeight="1" x14ac:dyDescent="0.3"/>
    <row r="861" ht="14.25" customHeight="1" x14ac:dyDescent="0.3"/>
    <row r="862" ht="14.25" customHeight="1" x14ac:dyDescent="0.3"/>
    <row r="863" ht="14.25" customHeight="1" x14ac:dyDescent="0.3"/>
    <row r="864" ht="14.25" customHeight="1" x14ac:dyDescent="0.3"/>
    <row r="865" ht="14.25" customHeight="1" x14ac:dyDescent="0.3"/>
    <row r="866" ht="14.25" customHeight="1" x14ac:dyDescent="0.3"/>
    <row r="867" ht="14.25" customHeight="1" x14ac:dyDescent="0.3"/>
    <row r="868" ht="14.25" customHeight="1" x14ac:dyDescent="0.3"/>
    <row r="869" ht="14.25" customHeight="1" x14ac:dyDescent="0.3"/>
    <row r="870" ht="14.25" customHeight="1" x14ac:dyDescent="0.3"/>
    <row r="871" ht="14.25" customHeight="1" x14ac:dyDescent="0.3"/>
    <row r="872" ht="14.25" customHeight="1" x14ac:dyDescent="0.3"/>
    <row r="873" ht="14.25" customHeight="1" x14ac:dyDescent="0.3"/>
    <row r="874" ht="14.25" customHeight="1" x14ac:dyDescent="0.3"/>
    <row r="875" ht="14.25" customHeight="1" x14ac:dyDescent="0.3"/>
    <row r="876" ht="14.25" customHeight="1" x14ac:dyDescent="0.3"/>
    <row r="877" ht="14.25" customHeight="1" x14ac:dyDescent="0.3"/>
    <row r="878" ht="14.25" customHeight="1" x14ac:dyDescent="0.3"/>
    <row r="879" ht="14.25" customHeight="1" x14ac:dyDescent="0.3"/>
    <row r="880" ht="14.25" customHeight="1" x14ac:dyDescent="0.3"/>
    <row r="881" ht="14.25" customHeight="1" x14ac:dyDescent="0.3"/>
    <row r="882" ht="14.25" customHeight="1" x14ac:dyDescent="0.3"/>
    <row r="883" ht="14.25" customHeight="1" x14ac:dyDescent="0.3"/>
    <row r="884" ht="14.25" customHeight="1" x14ac:dyDescent="0.3"/>
    <row r="885" ht="14.25" customHeight="1" x14ac:dyDescent="0.3"/>
    <row r="886" ht="14.25" customHeight="1" x14ac:dyDescent="0.3"/>
    <row r="887" ht="14.25" customHeight="1" x14ac:dyDescent="0.3"/>
    <row r="888" ht="14.25" customHeight="1" x14ac:dyDescent="0.3"/>
    <row r="889" ht="14.25" customHeight="1" x14ac:dyDescent="0.3"/>
    <row r="890" ht="14.25" customHeight="1" x14ac:dyDescent="0.3"/>
    <row r="891" ht="14.25" customHeight="1" x14ac:dyDescent="0.3"/>
    <row r="892" ht="14.25" customHeight="1" x14ac:dyDescent="0.3"/>
    <row r="893" ht="14.25" customHeight="1" x14ac:dyDescent="0.3"/>
    <row r="894" ht="14.25" customHeight="1" x14ac:dyDescent="0.3"/>
    <row r="895" ht="14.25" customHeight="1" x14ac:dyDescent="0.3"/>
    <row r="896" ht="14.25" customHeight="1" x14ac:dyDescent="0.3"/>
    <row r="897" ht="14.25" customHeight="1" x14ac:dyDescent="0.3"/>
    <row r="898" ht="14.25" customHeight="1" x14ac:dyDescent="0.3"/>
    <row r="899" ht="14.25" customHeight="1" x14ac:dyDescent="0.3"/>
    <row r="900" ht="14.25" customHeight="1" x14ac:dyDescent="0.3"/>
    <row r="901" ht="14.25" customHeight="1" x14ac:dyDescent="0.3"/>
    <row r="902" ht="14.25" customHeight="1" x14ac:dyDescent="0.3"/>
    <row r="903" ht="14.25" customHeight="1" x14ac:dyDescent="0.3"/>
    <row r="904" ht="14.25" customHeight="1" x14ac:dyDescent="0.3"/>
    <row r="905" ht="14.25" customHeight="1" x14ac:dyDescent="0.3"/>
    <row r="906" ht="14.25" customHeight="1" x14ac:dyDescent="0.3"/>
    <row r="907" ht="14.25" customHeight="1" x14ac:dyDescent="0.3"/>
    <row r="908" ht="14.25" customHeight="1" x14ac:dyDescent="0.3"/>
    <row r="909" ht="14.25" customHeight="1" x14ac:dyDescent="0.3"/>
    <row r="910" ht="14.25" customHeight="1" x14ac:dyDescent="0.3"/>
    <row r="911" ht="14.25" customHeight="1" x14ac:dyDescent="0.3"/>
    <row r="912" ht="14.25" customHeight="1" x14ac:dyDescent="0.3"/>
    <row r="913" ht="14.25" customHeight="1" x14ac:dyDescent="0.3"/>
    <row r="914" ht="14.25" customHeight="1" x14ac:dyDescent="0.3"/>
    <row r="915" ht="14.25" customHeight="1" x14ac:dyDescent="0.3"/>
    <row r="916" ht="14.25" customHeight="1" x14ac:dyDescent="0.3"/>
    <row r="917" ht="14.25" customHeight="1" x14ac:dyDescent="0.3"/>
    <row r="918" ht="14.25" customHeight="1" x14ac:dyDescent="0.3"/>
    <row r="919" ht="14.25" customHeight="1" x14ac:dyDescent="0.3"/>
    <row r="920" ht="14.25" customHeight="1" x14ac:dyDescent="0.3"/>
    <row r="921" ht="14.25" customHeight="1" x14ac:dyDescent="0.3"/>
    <row r="922" ht="14.25" customHeight="1" x14ac:dyDescent="0.3"/>
    <row r="923" ht="14.25" customHeight="1" x14ac:dyDescent="0.3"/>
    <row r="924" ht="14.25" customHeight="1" x14ac:dyDescent="0.3"/>
    <row r="925" ht="14.25" customHeight="1" x14ac:dyDescent="0.3"/>
    <row r="926" ht="14.25" customHeight="1" x14ac:dyDescent="0.3"/>
    <row r="927" ht="14.25" customHeight="1" x14ac:dyDescent="0.3"/>
    <row r="928" ht="14.25" customHeight="1" x14ac:dyDescent="0.3"/>
    <row r="929" ht="14.25" customHeight="1" x14ac:dyDescent="0.3"/>
    <row r="930" ht="14.25" customHeight="1" x14ac:dyDescent="0.3"/>
    <row r="931" ht="14.25" customHeight="1" x14ac:dyDescent="0.3"/>
    <row r="932" ht="14.25" customHeight="1" x14ac:dyDescent="0.3"/>
    <row r="933" ht="14.25" customHeight="1" x14ac:dyDescent="0.3"/>
    <row r="934" ht="14.25" customHeight="1" x14ac:dyDescent="0.3"/>
    <row r="935" ht="14.25" customHeight="1" x14ac:dyDescent="0.3"/>
    <row r="936" ht="14.25" customHeight="1" x14ac:dyDescent="0.3"/>
    <row r="937" ht="14.25" customHeight="1" x14ac:dyDescent="0.3"/>
    <row r="938" ht="14.25" customHeight="1" x14ac:dyDescent="0.3"/>
    <row r="939" ht="14.25" customHeight="1" x14ac:dyDescent="0.3"/>
    <row r="940" ht="14.25" customHeight="1" x14ac:dyDescent="0.3"/>
    <row r="941" ht="14.25" customHeight="1" x14ac:dyDescent="0.3"/>
    <row r="942" ht="14.25" customHeight="1" x14ac:dyDescent="0.3"/>
    <row r="943" ht="14.25" customHeight="1" x14ac:dyDescent="0.3"/>
    <row r="944" ht="14.25" customHeight="1" x14ac:dyDescent="0.3"/>
    <row r="945" ht="14.25" customHeight="1" x14ac:dyDescent="0.3"/>
    <row r="946" ht="14.25" customHeight="1" x14ac:dyDescent="0.3"/>
    <row r="947" ht="14.25" customHeight="1" x14ac:dyDescent="0.3"/>
    <row r="948" ht="14.25" customHeight="1" x14ac:dyDescent="0.3"/>
    <row r="949" ht="14.25" customHeight="1" x14ac:dyDescent="0.3"/>
    <row r="950" ht="14.25" customHeight="1" x14ac:dyDescent="0.3"/>
    <row r="951" ht="14.25" customHeight="1" x14ac:dyDescent="0.3"/>
    <row r="952" ht="14.25" customHeight="1" x14ac:dyDescent="0.3"/>
    <row r="953" ht="14.25" customHeight="1" x14ac:dyDescent="0.3"/>
    <row r="954" ht="14.25" customHeight="1" x14ac:dyDescent="0.3"/>
    <row r="955" ht="14.25" customHeight="1" x14ac:dyDescent="0.3"/>
    <row r="956" ht="14.25" customHeight="1" x14ac:dyDescent="0.3"/>
    <row r="957" ht="14.25" customHeight="1" x14ac:dyDescent="0.3"/>
    <row r="958" ht="14.25" customHeight="1" x14ac:dyDescent="0.3"/>
    <row r="959" ht="14.25" customHeight="1" x14ac:dyDescent="0.3"/>
    <row r="960" ht="14.25" customHeight="1" x14ac:dyDescent="0.3"/>
    <row r="961" ht="14.25" customHeight="1" x14ac:dyDescent="0.3"/>
    <row r="962" ht="14.25" customHeight="1" x14ac:dyDescent="0.3"/>
    <row r="963" ht="14.25" customHeight="1" x14ac:dyDescent="0.3"/>
    <row r="964" ht="14.25" customHeight="1" x14ac:dyDescent="0.3"/>
    <row r="965" ht="14.25" customHeight="1" x14ac:dyDescent="0.3"/>
    <row r="966" ht="14.25" customHeight="1" x14ac:dyDescent="0.3"/>
    <row r="967" ht="14.25" customHeight="1" x14ac:dyDescent="0.3"/>
    <row r="968" ht="14.25" customHeight="1" x14ac:dyDescent="0.3"/>
    <row r="969" ht="14.25" customHeight="1" x14ac:dyDescent="0.3"/>
    <row r="970" ht="14.25" customHeight="1" x14ac:dyDescent="0.3"/>
    <row r="971" ht="14.25" customHeight="1" x14ac:dyDescent="0.3"/>
    <row r="972" ht="14.25" customHeight="1" x14ac:dyDescent="0.3"/>
    <row r="973" ht="14.25" customHeight="1" x14ac:dyDescent="0.3"/>
    <row r="974" ht="14.25" customHeight="1" x14ac:dyDescent="0.3"/>
    <row r="975" ht="14.25" customHeight="1" x14ac:dyDescent="0.3"/>
    <row r="976" ht="14.25" customHeight="1" x14ac:dyDescent="0.3"/>
    <row r="977" ht="14.25" customHeight="1" x14ac:dyDescent="0.3"/>
    <row r="978" ht="14.25" customHeight="1" x14ac:dyDescent="0.3"/>
    <row r="979" ht="14.25" customHeight="1" x14ac:dyDescent="0.3"/>
    <row r="980" ht="14.25" customHeight="1" x14ac:dyDescent="0.3"/>
    <row r="981" ht="14.25" customHeight="1" x14ac:dyDescent="0.3"/>
    <row r="982" ht="14.25" customHeight="1" x14ac:dyDescent="0.3"/>
    <row r="983" ht="14.25" customHeight="1" x14ac:dyDescent="0.3"/>
    <row r="984" ht="14.25" customHeight="1" x14ac:dyDescent="0.3"/>
    <row r="985" ht="14.25" customHeight="1" x14ac:dyDescent="0.3"/>
    <row r="986" ht="14.25" customHeight="1" x14ac:dyDescent="0.3"/>
    <row r="987" ht="14.25" customHeight="1" x14ac:dyDescent="0.3"/>
    <row r="988" ht="14.25" customHeight="1" x14ac:dyDescent="0.3"/>
    <row r="989" ht="14.25" customHeight="1" x14ac:dyDescent="0.3"/>
    <row r="990" ht="14.25" customHeight="1" x14ac:dyDescent="0.3"/>
    <row r="991" ht="14.25" customHeight="1" x14ac:dyDescent="0.3"/>
    <row r="992" ht="14.25" customHeight="1" x14ac:dyDescent="0.3"/>
    <row r="993" ht="14.25" customHeight="1" x14ac:dyDescent="0.3"/>
    <row r="994" ht="14.25" customHeight="1" x14ac:dyDescent="0.3"/>
    <row r="995" ht="14.25" customHeight="1" x14ac:dyDescent="0.3"/>
    <row r="996" ht="14.25" customHeight="1" x14ac:dyDescent="0.3"/>
    <row r="997" ht="14.25" customHeight="1" x14ac:dyDescent="0.3"/>
    <row r="998" ht="14.25" customHeight="1" x14ac:dyDescent="0.3"/>
    <row r="999" ht="14.25" customHeight="1" x14ac:dyDescent="0.3"/>
    <row r="1000" ht="14.25" customHeight="1" x14ac:dyDescent="0.3"/>
  </sheetData>
  <pageMargins left="0.7" right="0.7" top="0.75" bottom="0.75" header="0" footer="0"/>
  <pageSetup orientation="landscape"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3">
    <tabColor rgb="FFFF0000"/>
  </sheetPr>
  <dimension ref="A1"/>
  <sheetViews>
    <sheetView workbookViewId="0"/>
  </sheetViews>
  <sheetFormatPr baseColWidth="10" defaultRowHeight="14.4" x14ac:dyDescent="0.3"/>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2">
    <tabColor rgb="FFFF0000"/>
  </sheetPr>
  <dimension ref="A1:A1000"/>
  <sheetViews>
    <sheetView workbookViewId="0"/>
  </sheetViews>
  <sheetFormatPr baseColWidth="10" defaultColWidth="14.44140625" defaultRowHeight="15" customHeight="1" x14ac:dyDescent="0.3"/>
  <cols>
    <col min="1" max="26" width="8.6640625" customWidth="1"/>
  </cols>
  <sheetData>
    <row r="1" spans="1:1" ht="14.25" customHeight="1" x14ac:dyDescent="0.3">
      <c r="A1" s="45" t="s">
        <v>515</v>
      </c>
    </row>
    <row r="2" spans="1:1" ht="14.25" customHeight="1" x14ac:dyDescent="0.3">
      <c r="A2" s="83" t="s">
        <v>516</v>
      </c>
    </row>
    <row r="3" spans="1:1" ht="14.25" customHeight="1" x14ac:dyDescent="0.3"/>
    <row r="4" spans="1:1" ht="14.25" customHeight="1" x14ac:dyDescent="0.3">
      <c r="A4" s="45" t="s">
        <v>517</v>
      </c>
    </row>
    <row r="5" spans="1:1" ht="14.25" customHeight="1" x14ac:dyDescent="0.3">
      <c r="A5" s="45" t="s">
        <v>518</v>
      </c>
    </row>
    <row r="6" spans="1:1" ht="14.25" customHeight="1" x14ac:dyDescent="0.3">
      <c r="A6" s="45" t="s">
        <v>519</v>
      </c>
    </row>
    <row r="7" spans="1:1" ht="14.25" customHeight="1" x14ac:dyDescent="0.3">
      <c r="A7" s="45" t="s">
        <v>520</v>
      </c>
    </row>
    <row r="8" spans="1:1" ht="14.25" customHeight="1" x14ac:dyDescent="0.3">
      <c r="A8" s="45" t="s">
        <v>521</v>
      </c>
    </row>
    <row r="9" spans="1:1" ht="14.25" customHeight="1" x14ac:dyDescent="0.3">
      <c r="A9" s="45" t="s">
        <v>522</v>
      </c>
    </row>
    <row r="10" spans="1:1" ht="14.25" customHeight="1" x14ac:dyDescent="0.3">
      <c r="A10" s="45" t="s">
        <v>523</v>
      </c>
    </row>
    <row r="11" spans="1:1" ht="14.25" customHeight="1" x14ac:dyDescent="0.3"/>
    <row r="12" spans="1:1" ht="14.25" customHeight="1" x14ac:dyDescent="0.3"/>
    <row r="13" spans="1:1" ht="14.25" customHeight="1" x14ac:dyDescent="0.3"/>
    <row r="14" spans="1:1" ht="14.25" customHeight="1" x14ac:dyDescent="0.3"/>
    <row r="15" spans="1:1" ht="14.25" customHeight="1" x14ac:dyDescent="0.3"/>
    <row r="16" spans="1:1" ht="14.25" customHeight="1" x14ac:dyDescent="0.3"/>
    <row r="17" ht="14.25" customHeight="1" x14ac:dyDescent="0.3"/>
    <row r="18" ht="14.25" customHeight="1" x14ac:dyDescent="0.3"/>
    <row r="19" ht="14.25" customHeight="1" x14ac:dyDescent="0.3"/>
    <row r="20" ht="14.25" customHeight="1" x14ac:dyDescent="0.3"/>
    <row r="21" ht="14.25" customHeight="1" x14ac:dyDescent="0.3"/>
    <row r="22" ht="14.25" customHeight="1" x14ac:dyDescent="0.3"/>
    <row r="23" ht="14.25" customHeight="1" x14ac:dyDescent="0.3"/>
    <row r="24" ht="14.25" customHeight="1" x14ac:dyDescent="0.3"/>
    <row r="25" ht="14.25" customHeight="1" x14ac:dyDescent="0.3"/>
    <row r="26" ht="14.25" customHeight="1" x14ac:dyDescent="0.3"/>
    <row r="27" ht="14.25" customHeight="1" x14ac:dyDescent="0.3"/>
    <row r="28" ht="14.25" customHeight="1" x14ac:dyDescent="0.3"/>
    <row r="29" ht="14.25" customHeight="1" x14ac:dyDescent="0.3"/>
    <row r="30" ht="14.25" customHeight="1" x14ac:dyDescent="0.3"/>
    <row r="31" ht="14.25" customHeight="1" x14ac:dyDescent="0.3"/>
    <row r="32" ht="14.25" customHeight="1" x14ac:dyDescent="0.3"/>
    <row r="33" ht="14.25" customHeight="1" x14ac:dyDescent="0.3"/>
    <row r="34" ht="14.25" customHeight="1" x14ac:dyDescent="0.3"/>
    <row r="35" ht="14.25" customHeight="1" x14ac:dyDescent="0.3"/>
    <row r="36" ht="14.25" customHeight="1" x14ac:dyDescent="0.3"/>
    <row r="37" ht="14.25" customHeight="1" x14ac:dyDescent="0.3"/>
    <row r="38" ht="14.25" customHeight="1" x14ac:dyDescent="0.3"/>
    <row r="39" ht="14.25" customHeight="1" x14ac:dyDescent="0.3"/>
    <row r="40" ht="14.25" customHeight="1" x14ac:dyDescent="0.3"/>
    <row r="41" ht="14.25" customHeight="1" x14ac:dyDescent="0.3"/>
    <row r="42" ht="14.25" customHeight="1" x14ac:dyDescent="0.3"/>
    <row r="43" ht="14.25" customHeight="1" x14ac:dyDescent="0.3"/>
    <row r="44" ht="14.25" customHeight="1" x14ac:dyDescent="0.3"/>
    <row r="45" ht="14.25" customHeight="1" x14ac:dyDescent="0.3"/>
    <row r="46" ht="14.25" customHeight="1" x14ac:dyDescent="0.3"/>
    <row r="47" ht="14.25" customHeight="1" x14ac:dyDescent="0.3"/>
    <row r="48" ht="14.25" customHeight="1" x14ac:dyDescent="0.3"/>
    <row r="49" ht="14.25" customHeight="1" x14ac:dyDescent="0.3"/>
    <row r="50" ht="14.25" customHeight="1" x14ac:dyDescent="0.3"/>
    <row r="51" ht="14.25" customHeight="1" x14ac:dyDescent="0.3"/>
    <row r="52" ht="14.25" customHeight="1" x14ac:dyDescent="0.3"/>
    <row r="53" ht="14.25" customHeight="1" x14ac:dyDescent="0.3"/>
    <row r="54" ht="14.25" customHeight="1" x14ac:dyDescent="0.3"/>
    <row r="55" ht="14.25" customHeight="1" x14ac:dyDescent="0.3"/>
    <row r="56" ht="14.25" customHeight="1" x14ac:dyDescent="0.3"/>
    <row r="57" ht="14.25" customHeight="1" x14ac:dyDescent="0.3"/>
    <row r="58" ht="14.25" customHeight="1" x14ac:dyDescent="0.3"/>
    <row r="59" ht="14.25" customHeight="1" x14ac:dyDescent="0.3"/>
    <row r="60" ht="14.25" customHeight="1" x14ac:dyDescent="0.3"/>
    <row r="61" ht="14.25" customHeight="1" x14ac:dyDescent="0.3"/>
    <row r="62" ht="14.25" customHeight="1" x14ac:dyDescent="0.3"/>
    <row r="63" ht="14.25" customHeight="1" x14ac:dyDescent="0.3"/>
    <row r="6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4.25" customHeight="1" x14ac:dyDescent="0.3"/>
    <row r="222" ht="14.25" customHeight="1" x14ac:dyDescent="0.3"/>
    <row r="223" ht="14.25" customHeight="1" x14ac:dyDescent="0.3"/>
    <row r="224" ht="14.25" customHeight="1" x14ac:dyDescent="0.3"/>
    <row r="225" ht="14.25" customHeight="1" x14ac:dyDescent="0.3"/>
    <row r="226" ht="14.25" customHeight="1" x14ac:dyDescent="0.3"/>
    <row r="227" ht="14.25" customHeight="1" x14ac:dyDescent="0.3"/>
    <row r="228" ht="14.25" customHeight="1" x14ac:dyDescent="0.3"/>
    <row r="229" ht="14.25" customHeight="1" x14ac:dyDescent="0.3"/>
    <row r="230" ht="14.25" customHeight="1" x14ac:dyDescent="0.3"/>
    <row r="231" ht="14.25" customHeight="1" x14ac:dyDescent="0.3"/>
    <row r="232" ht="14.25" customHeight="1" x14ac:dyDescent="0.3"/>
    <row r="233" ht="14.25" customHeight="1" x14ac:dyDescent="0.3"/>
    <row r="234" ht="14.25" customHeight="1" x14ac:dyDescent="0.3"/>
    <row r="235" ht="14.25" customHeight="1" x14ac:dyDescent="0.3"/>
    <row r="236" ht="14.25" customHeight="1" x14ac:dyDescent="0.3"/>
    <row r="237" ht="14.25" customHeight="1" x14ac:dyDescent="0.3"/>
    <row r="238" ht="14.25" customHeight="1" x14ac:dyDescent="0.3"/>
    <row r="239" ht="14.25" customHeight="1" x14ac:dyDescent="0.3"/>
    <row r="240" ht="14.25" customHeight="1" x14ac:dyDescent="0.3"/>
    <row r="241" ht="14.25" customHeight="1" x14ac:dyDescent="0.3"/>
    <row r="242" ht="14.25" customHeight="1" x14ac:dyDescent="0.3"/>
    <row r="243" ht="14.25" customHeight="1" x14ac:dyDescent="0.3"/>
    <row r="244" ht="14.25" customHeight="1" x14ac:dyDescent="0.3"/>
    <row r="245" ht="14.25" customHeight="1" x14ac:dyDescent="0.3"/>
    <row r="246" ht="14.25" customHeight="1" x14ac:dyDescent="0.3"/>
    <row r="247" ht="14.25" customHeight="1" x14ac:dyDescent="0.3"/>
    <row r="248" ht="14.25" customHeight="1" x14ac:dyDescent="0.3"/>
    <row r="249" ht="14.25" customHeight="1" x14ac:dyDescent="0.3"/>
    <row r="250" ht="14.25" customHeight="1" x14ac:dyDescent="0.3"/>
    <row r="251" ht="14.25" customHeight="1" x14ac:dyDescent="0.3"/>
    <row r="252" ht="14.25" customHeight="1" x14ac:dyDescent="0.3"/>
    <row r="253" ht="14.25" customHeight="1" x14ac:dyDescent="0.3"/>
    <row r="254" ht="14.25" customHeight="1" x14ac:dyDescent="0.3"/>
    <row r="255" ht="14.25" customHeight="1" x14ac:dyDescent="0.3"/>
    <row r="256" ht="14.25" customHeight="1" x14ac:dyDescent="0.3"/>
    <row r="257" ht="14.25" customHeight="1" x14ac:dyDescent="0.3"/>
    <row r="258" ht="14.25" customHeight="1" x14ac:dyDescent="0.3"/>
    <row r="259" ht="14.25" customHeight="1" x14ac:dyDescent="0.3"/>
    <row r="260" ht="14.25" customHeight="1" x14ac:dyDescent="0.3"/>
    <row r="261" ht="14.25" customHeight="1" x14ac:dyDescent="0.3"/>
    <row r="262" ht="14.25" customHeight="1" x14ac:dyDescent="0.3"/>
    <row r="263" ht="14.25" customHeight="1" x14ac:dyDescent="0.3"/>
    <row r="264" ht="14.25" customHeight="1" x14ac:dyDescent="0.3"/>
    <row r="265" ht="14.25" customHeight="1" x14ac:dyDescent="0.3"/>
    <row r="266" ht="14.25" customHeight="1" x14ac:dyDescent="0.3"/>
    <row r="267" ht="14.25" customHeight="1" x14ac:dyDescent="0.3"/>
    <row r="268" ht="14.25" customHeight="1" x14ac:dyDescent="0.3"/>
    <row r="269" ht="14.25" customHeight="1" x14ac:dyDescent="0.3"/>
    <row r="270" ht="14.25" customHeight="1" x14ac:dyDescent="0.3"/>
    <row r="271" ht="14.25" customHeight="1" x14ac:dyDescent="0.3"/>
    <row r="272" ht="14.25" customHeight="1" x14ac:dyDescent="0.3"/>
    <row r="273" ht="14.25" customHeight="1" x14ac:dyDescent="0.3"/>
    <row r="274" ht="14.25" customHeight="1" x14ac:dyDescent="0.3"/>
    <row r="275" ht="14.25" customHeight="1" x14ac:dyDescent="0.3"/>
    <row r="276" ht="14.25" customHeight="1" x14ac:dyDescent="0.3"/>
    <row r="277" ht="14.25" customHeight="1" x14ac:dyDescent="0.3"/>
    <row r="278" ht="14.25" customHeight="1" x14ac:dyDescent="0.3"/>
    <row r="279" ht="14.25" customHeight="1" x14ac:dyDescent="0.3"/>
    <row r="280" ht="14.25" customHeight="1" x14ac:dyDescent="0.3"/>
    <row r="281" ht="14.25" customHeight="1" x14ac:dyDescent="0.3"/>
    <row r="282" ht="14.25" customHeight="1" x14ac:dyDescent="0.3"/>
    <row r="283" ht="14.25" customHeight="1" x14ac:dyDescent="0.3"/>
    <row r="284" ht="14.25" customHeight="1" x14ac:dyDescent="0.3"/>
    <row r="285" ht="14.25" customHeight="1" x14ac:dyDescent="0.3"/>
    <row r="286" ht="14.25" customHeight="1" x14ac:dyDescent="0.3"/>
    <row r="287" ht="14.25" customHeight="1" x14ac:dyDescent="0.3"/>
    <row r="288" ht="14.25" customHeight="1" x14ac:dyDescent="0.3"/>
    <row r="289" ht="14.25" customHeight="1" x14ac:dyDescent="0.3"/>
    <row r="290" ht="14.25" customHeight="1" x14ac:dyDescent="0.3"/>
    <row r="291" ht="14.25" customHeight="1" x14ac:dyDescent="0.3"/>
    <row r="292" ht="14.25" customHeight="1" x14ac:dyDescent="0.3"/>
    <row r="293" ht="14.25" customHeight="1" x14ac:dyDescent="0.3"/>
    <row r="294" ht="14.25" customHeight="1" x14ac:dyDescent="0.3"/>
    <row r="295" ht="14.25" customHeight="1" x14ac:dyDescent="0.3"/>
    <row r="296" ht="14.25" customHeight="1" x14ac:dyDescent="0.3"/>
    <row r="297" ht="14.25" customHeight="1" x14ac:dyDescent="0.3"/>
    <row r="298" ht="14.25" customHeight="1" x14ac:dyDescent="0.3"/>
    <row r="299" ht="14.25" customHeight="1" x14ac:dyDescent="0.3"/>
    <row r="300" ht="14.25" customHeight="1" x14ac:dyDescent="0.3"/>
    <row r="301" ht="14.25" customHeight="1" x14ac:dyDescent="0.3"/>
    <row r="302" ht="14.25" customHeight="1" x14ac:dyDescent="0.3"/>
    <row r="303" ht="14.25" customHeight="1" x14ac:dyDescent="0.3"/>
    <row r="304" ht="14.25" customHeight="1" x14ac:dyDescent="0.3"/>
    <row r="305" ht="14.25" customHeight="1" x14ac:dyDescent="0.3"/>
    <row r="306" ht="14.25" customHeight="1" x14ac:dyDescent="0.3"/>
    <row r="307" ht="14.25" customHeight="1" x14ac:dyDescent="0.3"/>
    <row r="308" ht="14.25" customHeight="1" x14ac:dyDescent="0.3"/>
    <row r="309" ht="14.25" customHeight="1" x14ac:dyDescent="0.3"/>
    <row r="310" ht="14.25" customHeight="1" x14ac:dyDescent="0.3"/>
    <row r="311" ht="14.25" customHeight="1" x14ac:dyDescent="0.3"/>
    <row r="312" ht="14.25" customHeight="1" x14ac:dyDescent="0.3"/>
    <row r="313" ht="14.25" customHeight="1" x14ac:dyDescent="0.3"/>
    <row r="314" ht="14.25" customHeight="1" x14ac:dyDescent="0.3"/>
    <row r="315" ht="14.25" customHeight="1" x14ac:dyDescent="0.3"/>
    <row r="316" ht="14.25" customHeight="1" x14ac:dyDescent="0.3"/>
    <row r="317" ht="14.25" customHeight="1" x14ac:dyDescent="0.3"/>
    <row r="318" ht="14.25" customHeight="1" x14ac:dyDescent="0.3"/>
    <row r="319" ht="14.25" customHeight="1" x14ac:dyDescent="0.3"/>
    <row r="320" ht="14.25" customHeight="1" x14ac:dyDescent="0.3"/>
    <row r="321" ht="14.25" customHeight="1" x14ac:dyDescent="0.3"/>
    <row r="322" ht="14.25" customHeight="1" x14ac:dyDescent="0.3"/>
    <row r="323" ht="14.25" customHeight="1" x14ac:dyDescent="0.3"/>
    <row r="324" ht="14.25" customHeight="1" x14ac:dyDescent="0.3"/>
    <row r="325" ht="14.25" customHeight="1" x14ac:dyDescent="0.3"/>
    <row r="326" ht="14.25" customHeight="1" x14ac:dyDescent="0.3"/>
    <row r="327" ht="14.25" customHeight="1" x14ac:dyDescent="0.3"/>
    <row r="328" ht="14.25" customHeight="1" x14ac:dyDescent="0.3"/>
    <row r="329" ht="14.25" customHeight="1" x14ac:dyDescent="0.3"/>
    <row r="330" ht="14.25" customHeight="1" x14ac:dyDescent="0.3"/>
    <row r="331" ht="14.25" customHeight="1" x14ac:dyDescent="0.3"/>
    <row r="332" ht="14.25" customHeight="1" x14ac:dyDescent="0.3"/>
    <row r="333" ht="14.25" customHeight="1" x14ac:dyDescent="0.3"/>
    <row r="334" ht="14.25" customHeight="1" x14ac:dyDescent="0.3"/>
    <row r="335" ht="14.25" customHeight="1" x14ac:dyDescent="0.3"/>
    <row r="336" ht="14.25" customHeight="1" x14ac:dyDescent="0.3"/>
    <row r="337" ht="14.25" customHeight="1" x14ac:dyDescent="0.3"/>
    <row r="338" ht="14.25" customHeight="1" x14ac:dyDescent="0.3"/>
    <row r="339" ht="14.25" customHeight="1" x14ac:dyDescent="0.3"/>
    <row r="340" ht="14.25" customHeight="1" x14ac:dyDescent="0.3"/>
    <row r="341" ht="14.25" customHeight="1" x14ac:dyDescent="0.3"/>
    <row r="342" ht="14.25" customHeight="1" x14ac:dyDescent="0.3"/>
    <row r="343" ht="14.25" customHeight="1" x14ac:dyDescent="0.3"/>
    <row r="344" ht="14.25" customHeight="1" x14ac:dyDescent="0.3"/>
    <row r="345" ht="14.25" customHeight="1" x14ac:dyDescent="0.3"/>
    <row r="346" ht="14.25" customHeight="1" x14ac:dyDescent="0.3"/>
    <row r="347" ht="14.25" customHeight="1" x14ac:dyDescent="0.3"/>
    <row r="348" ht="14.25" customHeight="1" x14ac:dyDescent="0.3"/>
    <row r="349" ht="14.25" customHeight="1" x14ac:dyDescent="0.3"/>
    <row r="350" ht="14.25" customHeight="1" x14ac:dyDescent="0.3"/>
    <row r="351" ht="14.25" customHeight="1" x14ac:dyDescent="0.3"/>
    <row r="352" ht="14.25" customHeight="1" x14ac:dyDescent="0.3"/>
    <row r="353" ht="14.25" customHeight="1" x14ac:dyDescent="0.3"/>
    <row r="354" ht="14.25" customHeight="1" x14ac:dyDescent="0.3"/>
    <row r="355" ht="14.25" customHeight="1" x14ac:dyDescent="0.3"/>
    <row r="356" ht="14.25" customHeight="1" x14ac:dyDescent="0.3"/>
    <row r="357" ht="14.25" customHeight="1" x14ac:dyDescent="0.3"/>
    <row r="358" ht="14.25" customHeight="1" x14ac:dyDescent="0.3"/>
    <row r="359" ht="14.25" customHeight="1" x14ac:dyDescent="0.3"/>
    <row r="360" ht="14.25" customHeight="1" x14ac:dyDescent="0.3"/>
    <row r="361" ht="14.25" customHeight="1" x14ac:dyDescent="0.3"/>
    <row r="362" ht="14.25" customHeight="1" x14ac:dyDescent="0.3"/>
    <row r="363" ht="14.25" customHeight="1" x14ac:dyDescent="0.3"/>
    <row r="364" ht="14.25" customHeight="1" x14ac:dyDescent="0.3"/>
    <row r="365" ht="14.25" customHeight="1" x14ac:dyDescent="0.3"/>
    <row r="366" ht="14.25" customHeight="1" x14ac:dyDescent="0.3"/>
    <row r="367" ht="14.25" customHeight="1" x14ac:dyDescent="0.3"/>
    <row r="368" ht="14.25" customHeight="1" x14ac:dyDescent="0.3"/>
    <row r="369" ht="14.25" customHeight="1" x14ac:dyDescent="0.3"/>
    <row r="370" ht="14.25" customHeight="1" x14ac:dyDescent="0.3"/>
    <row r="371" ht="14.25" customHeight="1" x14ac:dyDescent="0.3"/>
    <row r="372" ht="14.25" customHeight="1" x14ac:dyDescent="0.3"/>
    <row r="373" ht="14.25" customHeight="1" x14ac:dyDescent="0.3"/>
    <row r="374" ht="14.25" customHeight="1" x14ac:dyDescent="0.3"/>
    <row r="375" ht="14.25" customHeight="1" x14ac:dyDescent="0.3"/>
    <row r="376" ht="14.25" customHeight="1" x14ac:dyDescent="0.3"/>
    <row r="377" ht="14.25" customHeight="1" x14ac:dyDescent="0.3"/>
    <row r="378" ht="14.25" customHeight="1" x14ac:dyDescent="0.3"/>
    <row r="379" ht="14.25" customHeight="1" x14ac:dyDescent="0.3"/>
    <row r="380" ht="14.25" customHeight="1" x14ac:dyDescent="0.3"/>
    <row r="381" ht="14.25" customHeight="1" x14ac:dyDescent="0.3"/>
    <row r="382" ht="14.25" customHeight="1" x14ac:dyDescent="0.3"/>
    <row r="383" ht="14.25" customHeight="1" x14ac:dyDescent="0.3"/>
    <row r="384" ht="14.25" customHeight="1" x14ac:dyDescent="0.3"/>
    <row r="385" ht="14.25" customHeight="1" x14ac:dyDescent="0.3"/>
    <row r="386" ht="14.25" customHeight="1" x14ac:dyDescent="0.3"/>
    <row r="387" ht="14.25" customHeight="1" x14ac:dyDescent="0.3"/>
    <row r="388" ht="14.25" customHeight="1" x14ac:dyDescent="0.3"/>
    <row r="389" ht="14.25" customHeight="1" x14ac:dyDescent="0.3"/>
    <row r="390" ht="14.25" customHeight="1" x14ac:dyDescent="0.3"/>
    <row r="391" ht="14.25" customHeight="1" x14ac:dyDescent="0.3"/>
    <row r="392" ht="14.25" customHeight="1" x14ac:dyDescent="0.3"/>
    <row r="393" ht="14.25" customHeight="1" x14ac:dyDescent="0.3"/>
    <row r="394" ht="14.25" customHeight="1" x14ac:dyDescent="0.3"/>
    <row r="395" ht="14.25" customHeight="1" x14ac:dyDescent="0.3"/>
    <row r="396" ht="14.25" customHeight="1" x14ac:dyDescent="0.3"/>
    <row r="397" ht="14.25" customHeight="1" x14ac:dyDescent="0.3"/>
    <row r="398" ht="14.25" customHeight="1" x14ac:dyDescent="0.3"/>
    <row r="399" ht="14.25" customHeight="1" x14ac:dyDescent="0.3"/>
    <row r="400" ht="14.25" customHeight="1" x14ac:dyDescent="0.3"/>
    <row r="401" ht="14.25" customHeight="1" x14ac:dyDescent="0.3"/>
    <row r="402" ht="14.25" customHeight="1" x14ac:dyDescent="0.3"/>
    <row r="403" ht="14.25" customHeight="1" x14ac:dyDescent="0.3"/>
    <row r="404" ht="14.25" customHeight="1" x14ac:dyDescent="0.3"/>
    <row r="405" ht="14.25" customHeight="1" x14ac:dyDescent="0.3"/>
    <row r="406" ht="14.25" customHeight="1" x14ac:dyDescent="0.3"/>
    <row r="407" ht="14.25" customHeight="1" x14ac:dyDescent="0.3"/>
    <row r="408" ht="14.25" customHeight="1" x14ac:dyDescent="0.3"/>
    <row r="409" ht="14.25" customHeight="1" x14ac:dyDescent="0.3"/>
    <row r="410" ht="14.25" customHeight="1" x14ac:dyDescent="0.3"/>
    <row r="411" ht="14.25" customHeight="1" x14ac:dyDescent="0.3"/>
    <row r="412" ht="14.25" customHeight="1" x14ac:dyDescent="0.3"/>
    <row r="413" ht="14.25" customHeight="1" x14ac:dyDescent="0.3"/>
    <row r="414" ht="14.25" customHeight="1" x14ac:dyDescent="0.3"/>
    <row r="415" ht="14.25" customHeight="1" x14ac:dyDescent="0.3"/>
    <row r="416" ht="14.25" customHeight="1" x14ac:dyDescent="0.3"/>
    <row r="417" ht="14.25" customHeight="1" x14ac:dyDescent="0.3"/>
    <row r="418" ht="14.25" customHeight="1" x14ac:dyDescent="0.3"/>
    <row r="419" ht="14.25" customHeight="1" x14ac:dyDescent="0.3"/>
    <row r="420" ht="14.25" customHeight="1" x14ac:dyDescent="0.3"/>
    <row r="421" ht="14.25" customHeight="1" x14ac:dyDescent="0.3"/>
    <row r="422" ht="14.25" customHeight="1" x14ac:dyDescent="0.3"/>
    <row r="423" ht="14.25" customHeight="1" x14ac:dyDescent="0.3"/>
    <row r="424" ht="14.25" customHeight="1" x14ac:dyDescent="0.3"/>
    <row r="425" ht="14.25" customHeight="1" x14ac:dyDescent="0.3"/>
    <row r="426" ht="14.25" customHeight="1" x14ac:dyDescent="0.3"/>
    <row r="427" ht="14.25" customHeight="1" x14ac:dyDescent="0.3"/>
    <row r="428" ht="14.25" customHeight="1" x14ac:dyDescent="0.3"/>
    <row r="429" ht="14.25" customHeight="1" x14ac:dyDescent="0.3"/>
    <row r="430" ht="14.25" customHeight="1" x14ac:dyDescent="0.3"/>
    <row r="431" ht="14.25" customHeight="1" x14ac:dyDescent="0.3"/>
    <row r="432" ht="14.25" customHeight="1" x14ac:dyDescent="0.3"/>
    <row r="433" ht="14.25" customHeight="1" x14ac:dyDescent="0.3"/>
    <row r="434" ht="14.25" customHeight="1" x14ac:dyDescent="0.3"/>
    <row r="435" ht="14.25" customHeight="1" x14ac:dyDescent="0.3"/>
    <row r="436" ht="14.25" customHeight="1" x14ac:dyDescent="0.3"/>
    <row r="437" ht="14.25" customHeight="1" x14ac:dyDescent="0.3"/>
    <row r="438" ht="14.25" customHeight="1" x14ac:dyDescent="0.3"/>
    <row r="439" ht="14.25" customHeight="1" x14ac:dyDescent="0.3"/>
    <row r="440" ht="14.25" customHeight="1" x14ac:dyDescent="0.3"/>
    <row r="441" ht="14.25" customHeight="1" x14ac:dyDescent="0.3"/>
    <row r="442" ht="14.25" customHeight="1" x14ac:dyDescent="0.3"/>
    <row r="443" ht="14.25" customHeight="1" x14ac:dyDescent="0.3"/>
    <row r="444" ht="14.25" customHeight="1" x14ac:dyDescent="0.3"/>
    <row r="445" ht="14.25" customHeight="1" x14ac:dyDescent="0.3"/>
    <row r="446" ht="14.25" customHeight="1" x14ac:dyDescent="0.3"/>
    <row r="447" ht="14.25" customHeight="1" x14ac:dyDescent="0.3"/>
    <row r="448" ht="14.25" customHeight="1" x14ac:dyDescent="0.3"/>
    <row r="449" ht="14.25" customHeight="1" x14ac:dyDescent="0.3"/>
    <row r="450" ht="14.25" customHeight="1" x14ac:dyDescent="0.3"/>
    <row r="451" ht="14.25" customHeight="1" x14ac:dyDescent="0.3"/>
    <row r="452" ht="14.25" customHeight="1" x14ac:dyDescent="0.3"/>
    <row r="453" ht="14.25" customHeight="1" x14ac:dyDescent="0.3"/>
    <row r="454" ht="14.25" customHeight="1" x14ac:dyDescent="0.3"/>
    <row r="455" ht="14.25" customHeight="1" x14ac:dyDescent="0.3"/>
    <row r="456" ht="14.25" customHeight="1" x14ac:dyDescent="0.3"/>
    <row r="457" ht="14.25" customHeight="1" x14ac:dyDescent="0.3"/>
    <row r="458" ht="14.25" customHeight="1" x14ac:dyDescent="0.3"/>
    <row r="459" ht="14.25" customHeight="1" x14ac:dyDescent="0.3"/>
    <row r="460" ht="14.25" customHeight="1" x14ac:dyDescent="0.3"/>
    <row r="461" ht="14.25" customHeight="1" x14ac:dyDescent="0.3"/>
    <row r="462" ht="14.25" customHeight="1" x14ac:dyDescent="0.3"/>
    <row r="463" ht="14.25" customHeight="1" x14ac:dyDescent="0.3"/>
    <row r="464" ht="14.25" customHeight="1" x14ac:dyDescent="0.3"/>
    <row r="465" ht="14.25" customHeight="1" x14ac:dyDescent="0.3"/>
    <row r="466" ht="14.25" customHeight="1" x14ac:dyDescent="0.3"/>
    <row r="467" ht="14.25" customHeight="1" x14ac:dyDescent="0.3"/>
    <row r="468" ht="14.25" customHeight="1" x14ac:dyDescent="0.3"/>
    <row r="469" ht="14.25" customHeight="1" x14ac:dyDescent="0.3"/>
    <row r="470" ht="14.25" customHeight="1" x14ac:dyDescent="0.3"/>
    <row r="471" ht="14.25" customHeight="1" x14ac:dyDescent="0.3"/>
    <row r="472" ht="14.25" customHeight="1" x14ac:dyDescent="0.3"/>
    <row r="473" ht="14.25" customHeight="1" x14ac:dyDescent="0.3"/>
    <row r="474" ht="14.25" customHeight="1" x14ac:dyDescent="0.3"/>
    <row r="475" ht="14.25" customHeight="1" x14ac:dyDescent="0.3"/>
    <row r="476" ht="14.25" customHeight="1" x14ac:dyDescent="0.3"/>
    <row r="477" ht="14.25" customHeight="1" x14ac:dyDescent="0.3"/>
    <row r="478" ht="14.25" customHeight="1" x14ac:dyDescent="0.3"/>
    <row r="479" ht="14.25" customHeight="1" x14ac:dyDescent="0.3"/>
    <row r="480" ht="14.25" customHeight="1" x14ac:dyDescent="0.3"/>
    <row r="481" ht="14.25" customHeight="1" x14ac:dyDescent="0.3"/>
    <row r="482" ht="14.25" customHeight="1" x14ac:dyDescent="0.3"/>
    <row r="483" ht="14.25" customHeight="1" x14ac:dyDescent="0.3"/>
    <row r="484" ht="14.25" customHeight="1" x14ac:dyDescent="0.3"/>
    <row r="485" ht="14.25" customHeight="1" x14ac:dyDescent="0.3"/>
    <row r="486" ht="14.25" customHeight="1" x14ac:dyDescent="0.3"/>
    <row r="487" ht="14.25" customHeight="1" x14ac:dyDescent="0.3"/>
    <row r="488" ht="14.25" customHeight="1" x14ac:dyDescent="0.3"/>
    <row r="489" ht="14.25" customHeight="1" x14ac:dyDescent="0.3"/>
    <row r="490" ht="14.25" customHeight="1" x14ac:dyDescent="0.3"/>
    <row r="491" ht="14.25" customHeight="1" x14ac:dyDescent="0.3"/>
    <row r="492" ht="14.25" customHeight="1" x14ac:dyDescent="0.3"/>
    <row r="493" ht="14.25" customHeight="1" x14ac:dyDescent="0.3"/>
    <row r="494" ht="14.25" customHeight="1" x14ac:dyDescent="0.3"/>
    <row r="495" ht="14.25" customHeight="1" x14ac:dyDescent="0.3"/>
    <row r="496" ht="14.25" customHeight="1" x14ac:dyDescent="0.3"/>
    <row r="497" ht="14.25" customHeight="1" x14ac:dyDescent="0.3"/>
    <row r="498" ht="14.25" customHeight="1" x14ac:dyDescent="0.3"/>
    <row r="499" ht="14.25" customHeight="1" x14ac:dyDescent="0.3"/>
    <row r="500" ht="14.25" customHeight="1" x14ac:dyDescent="0.3"/>
    <row r="501" ht="14.25" customHeight="1" x14ac:dyDescent="0.3"/>
    <row r="502" ht="14.25" customHeight="1" x14ac:dyDescent="0.3"/>
    <row r="503" ht="14.25" customHeight="1" x14ac:dyDescent="0.3"/>
    <row r="504" ht="14.25" customHeight="1" x14ac:dyDescent="0.3"/>
    <row r="505" ht="14.25" customHeight="1" x14ac:dyDescent="0.3"/>
    <row r="506" ht="14.25" customHeight="1" x14ac:dyDescent="0.3"/>
    <row r="507" ht="14.25" customHeight="1" x14ac:dyDescent="0.3"/>
    <row r="508" ht="14.25" customHeight="1" x14ac:dyDescent="0.3"/>
    <row r="509" ht="14.25" customHeight="1" x14ac:dyDescent="0.3"/>
    <row r="510" ht="14.25" customHeight="1" x14ac:dyDescent="0.3"/>
    <row r="511" ht="14.25" customHeight="1" x14ac:dyDescent="0.3"/>
    <row r="512" ht="14.25" customHeight="1" x14ac:dyDescent="0.3"/>
    <row r="513" ht="14.25" customHeight="1" x14ac:dyDescent="0.3"/>
    <row r="514" ht="14.25" customHeight="1" x14ac:dyDescent="0.3"/>
    <row r="515" ht="14.25" customHeight="1" x14ac:dyDescent="0.3"/>
    <row r="516" ht="14.25" customHeight="1" x14ac:dyDescent="0.3"/>
    <row r="517" ht="14.25" customHeight="1" x14ac:dyDescent="0.3"/>
    <row r="518" ht="14.25" customHeight="1" x14ac:dyDescent="0.3"/>
    <row r="519" ht="14.25" customHeight="1" x14ac:dyDescent="0.3"/>
    <row r="520" ht="14.25" customHeight="1" x14ac:dyDescent="0.3"/>
    <row r="521" ht="14.25" customHeight="1" x14ac:dyDescent="0.3"/>
    <row r="522" ht="14.25" customHeight="1" x14ac:dyDescent="0.3"/>
    <row r="523" ht="14.25" customHeight="1" x14ac:dyDescent="0.3"/>
    <row r="524" ht="14.25" customHeight="1" x14ac:dyDescent="0.3"/>
    <row r="525" ht="14.25" customHeight="1" x14ac:dyDescent="0.3"/>
    <row r="526" ht="14.25" customHeight="1" x14ac:dyDescent="0.3"/>
    <row r="527" ht="14.25" customHeight="1" x14ac:dyDescent="0.3"/>
    <row r="528" ht="14.25" customHeight="1" x14ac:dyDescent="0.3"/>
    <row r="529" ht="14.25" customHeight="1" x14ac:dyDescent="0.3"/>
    <row r="530" ht="14.25" customHeight="1" x14ac:dyDescent="0.3"/>
    <row r="531" ht="14.25" customHeight="1" x14ac:dyDescent="0.3"/>
    <row r="532" ht="14.25" customHeight="1" x14ac:dyDescent="0.3"/>
    <row r="533" ht="14.25" customHeight="1" x14ac:dyDescent="0.3"/>
    <row r="534" ht="14.25" customHeight="1" x14ac:dyDescent="0.3"/>
    <row r="535" ht="14.25" customHeight="1" x14ac:dyDescent="0.3"/>
    <row r="536" ht="14.25" customHeight="1" x14ac:dyDescent="0.3"/>
    <row r="537" ht="14.25" customHeight="1" x14ac:dyDescent="0.3"/>
    <row r="538" ht="14.25" customHeight="1" x14ac:dyDescent="0.3"/>
    <row r="539" ht="14.25" customHeight="1" x14ac:dyDescent="0.3"/>
    <row r="540" ht="14.25" customHeight="1" x14ac:dyDescent="0.3"/>
    <row r="541" ht="14.25" customHeight="1" x14ac:dyDescent="0.3"/>
    <row r="542" ht="14.25" customHeight="1" x14ac:dyDescent="0.3"/>
    <row r="543" ht="14.25" customHeight="1" x14ac:dyDescent="0.3"/>
    <row r="544" ht="14.25" customHeight="1" x14ac:dyDescent="0.3"/>
    <row r="545" ht="14.25" customHeight="1" x14ac:dyDescent="0.3"/>
    <row r="546" ht="14.25" customHeight="1" x14ac:dyDescent="0.3"/>
    <row r="547" ht="14.25" customHeight="1" x14ac:dyDescent="0.3"/>
    <row r="548" ht="14.25" customHeight="1" x14ac:dyDescent="0.3"/>
    <row r="549" ht="14.25" customHeight="1" x14ac:dyDescent="0.3"/>
    <row r="550" ht="14.25" customHeight="1" x14ac:dyDescent="0.3"/>
    <row r="551" ht="14.25" customHeight="1" x14ac:dyDescent="0.3"/>
    <row r="552" ht="14.25" customHeight="1" x14ac:dyDescent="0.3"/>
    <row r="553" ht="14.25" customHeight="1" x14ac:dyDescent="0.3"/>
    <row r="554" ht="14.25" customHeight="1" x14ac:dyDescent="0.3"/>
    <row r="555" ht="14.25" customHeight="1" x14ac:dyDescent="0.3"/>
    <row r="556" ht="14.25" customHeight="1" x14ac:dyDescent="0.3"/>
    <row r="557" ht="14.25" customHeight="1" x14ac:dyDescent="0.3"/>
    <row r="558" ht="14.25" customHeight="1" x14ac:dyDescent="0.3"/>
    <row r="559" ht="14.25" customHeight="1" x14ac:dyDescent="0.3"/>
    <row r="560" ht="14.25" customHeight="1" x14ac:dyDescent="0.3"/>
    <row r="561" ht="14.25" customHeight="1" x14ac:dyDescent="0.3"/>
    <row r="562" ht="14.25" customHeight="1" x14ac:dyDescent="0.3"/>
    <row r="563" ht="14.25" customHeight="1" x14ac:dyDescent="0.3"/>
    <row r="564" ht="14.25" customHeight="1" x14ac:dyDescent="0.3"/>
    <row r="565" ht="14.25" customHeight="1" x14ac:dyDescent="0.3"/>
    <row r="566" ht="14.25" customHeight="1" x14ac:dyDescent="0.3"/>
    <row r="567" ht="14.25" customHeight="1" x14ac:dyDescent="0.3"/>
    <row r="568" ht="14.25" customHeight="1" x14ac:dyDescent="0.3"/>
    <row r="569" ht="14.25" customHeight="1" x14ac:dyDescent="0.3"/>
    <row r="570" ht="14.25" customHeight="1" x14ac:dyDescent="0.3"/>
    <row r="571" ht="14.25" customHeight="1" x14ac:dyDescent="0.3"/>
    <row r="572" ht="14.25" customHeight="1" x14ac:dyDescent="0.3"/>
    <row r="573" ht="14.25" customHeight="1" x14ac:dyDescent="0.3"/>
    <row r="574" ht="14.25" customHeight="1" x14ac:dyDescent="0.3"/>
    <row r="575" ht="14.25" customHeight="1" x14ac:dyDescent="0.3"/>
    <row r="576" ht="14.25" customHeight="1" x14ac:dyDescent="0.3"/>
    <row r="577" ht="14.25" customHeight="1" x14ac:dyDescent="0.3"/>
    <row r="578" ht="14.25" customHeight="1" x14ac:dyDescent="0.3"/>
    <row r="579" ht="14.25" customHeight="1" x14ac:dyDescent="0.3"/>
    <row r="580" ht="14.25" customHeight="1" x14ac:dyDescent="0.3"/>
    <row r="581" ht="14.25" customHeight="1" x14ac:dyDescent="0.3"/>
    <row r="582" ht="14.25" customHeight="1" x14ac:dyDescent="0.3"/>
    <row r="583" ht="14.25" customHeight="1" x14ac:dyDescent="0.3"/>
    <row r="584" ht="14.25" customHeight="1" x14ac:dyDescent="0.3"/>
    <row r="585" ht="14.25" customHeight="1" x14ac:dyDescent="0.3"/>
    <row r="586" ht="14.25" customHeight="1" x14ac:dyDescent="0.3"/>
    <row r="587" ht="14.25" customHeight="1" x14ac:dyDescent="0.3"/>
    <row r="588" ht="14.25" customHeight="1" x14ac:dyDescent="0.3"/>
    <row r="589" ht="14.25" customHeight="1" x14ac:dyDescent="0.3"/>
    <row r="590" ht="14.25" customHeight="1" x14ac:dyDescent="0.3"/>
    <row r="591" ht="14.25" customHeight="1" x14ac:dyDescent="0.3"/>
    <row r="592" ht="14.25" customHeight="1" x14ac:dyDescent="0.3"/>
    <row r="593" ht="14.25" customHeight="1" x14ac:dyDescent="0.3"/>
    <row r="594" ht="14.25" customHeight="1" x14ac:dyDescent="0.3"/>
    <row r="595" ht="14.25" customHeight="1" x14ac:dyDescent="0.3"/>
    <row r="596" ht="14.25" customHeight="1" x14ac:dyDescent="0.3"/>
    <row r="597" ht="14.25" customHeight="1" x14ac:dyDescent="0.3"/>
    <row r="598" ht="14.25" customHeight="1" x14ac:dyDescent="0.3"/>
    <row r="599" ht="14.25" customHeight="1" x14ac:dyDescent="0.3"/>
    <row r="600" ht="14.25" customHeight="1" x14ac:dyDescent="0.3"/>
    <row r="601" ht="14.25" customHeight="1" x14ac:dyDescent="0.3"/>
    <row r="602" ht="14.25" customHeight="1" x14ac:dyDescent="0.3"/>
    <row r="603" ht="14.25" customHeight="1" x14ac:dyDescent="0.3"/>
    <row r="604" ht="14.25" customHeight="1" x14ac:dyDescent="0.3"/>
    <row r="605" ht="14.25" customHeight="1" x14ac:dyDescent="0.3"/>
    <row r="606" ht="14.25" customHeight="1" x14ac:dyDescent="0.3"/>
    <row r="607" ht="14.25" customHeight="1" x14ac:dyDescent="0.3"/>
    <row r="608" ht="14.25" customHeight="1" x14ac:dyDescent="0.3"/>
    <row r="609" ht="14.25" customHeight="1" x14ac:dyDescent="0.3"/>
    <row r="610" ht="14.25" customHeight="1" x14ac:dyDescent="0.3"/>
    <row r="611" ht="14.25" customHeight="1" x14ac:dyDescent="0.3"/>
    <row r="612" ht="14.25" customHeight="1" x14ac:dyDescent="0.3"/>
    <row r="613" ht="14.25" customHeight="1" x14ac:dyDescent="0.3"/>
    <row r="614" ht="14.25" customHeight="1" x14ac:dyDescent="0.3"/>
    <row r="615" ht="14.25" customHeight="1" x14ac:dyDescent="0.3"/>
    <row r="616" ht="14.25" customHeight="1" x14ac:dyDescent="0.3"/>
    <row r="617" ht="14.25" customHeight="1" x14ac:dyDescent="0.3"/>
    <row r="618" ht="14.25" customHeight="1" x14ac:dyDescent="0.3"/>
    <row r="619" ht="14.25" customHeight="1" x14ac:dyDescent="0.3"/>
    <row r="620" ht="14.25" customHeight="1" x14ac:dyDescent="0.3"/>
    <row r="621" ht="14.25" customHeight="1" x14ac:dyDescent="0.3"/>
    <row r="622" ht="14.25" customHeight="1" x14ac:dyDescent="0.3"/>
    <row r="623" ht="14.25" customHeight="1" x14ac:dyDescent="0.3"/>
    <row r="624" ht="14.25" customHeight="1" x14ac:dyDescent="0.3"/>
    <row r="625" ht="14.25" customHeight="1" x14ac:dyDescent="0.3"/>
    <row r="626" ht="14.25" customHeight="1" x14ac:dyDescent="0.3"/>
    <row r="627" ht="14.25" customHeight="1" x14ac:dyDescent="0.3"/>
    <row r="628" ht="14.25" customHeight="1" x14ac:dyDescent="0.3"/>
    <row r="629" ht="14.25" customHeight="1" x14ac:dyDescent="0.3"/>
    <row r="630" ht="14.25" customHeight="1" x14ac:dyDescent="0.3"/>
    <row r="631" ht="14.25" customHeight="1" x14ac:dyDescent="0.3"/>
    <row r="632" ht="14.25" customHeight="1" x14ac:dyDescent="0.3"/>
    <row r="633" ht="14.25" customHeight="1" x14ac:dyDescent="0.3"/>
    <row r="634" ht="14.25" customHeight="1" x14ac:dyDescent="0.3"/>
    <row r="635" ht="14.25" customHeight="1" x14ac:dyDescent="0.3"/>
    <row r="636" ht="14.25" customHeight="1" x14ac:dyDescent="0.3"/>
    <row r="637" ht="14.25" customHeight="1" x14ac:dyDescent="0.3"/>
    <row r="638" ht="14.25" customHeight="1" x14ac:dyDescent="0.3"/>
    <row r="639" ht="14.25" customHeight="1" x14ac:dyDescent="0.3"/>
    <row r="640" ht="14.25" customHeight="1" x14ac:dyDescent="0.3"/>
    <row r="641" ht="14.25" customHeight="1" x14ac:dyDescent="0.3"/>
    <row r="642" ht="14.25" customHeight="1" x14ac:dyDescent="0.3"/>
    <row r="643" ht="14.25" customHeight="1" x14ac:dyDescent="0.3"/>
    <row r="644" ht="14.25" customHeight="1" x14ac:dyDescent="0.3"/>
    <row r="645" ht="14.25" customHeight="1" x14ac:dyDescent="0.3"/>
    <row r="646" ht="14.25" customHeight="1" x14ac:dyDescent="0.3"/>
    <row r="647" ht="14.25" customHeight="1" x14ac:dyDescent="0.3"/>
    <row r="648" ht="14.25" customHeight="1" x14ac:dyDescent="0.3"/>
    <row r="649" ht="14.25" customHeight="1" x14ac:dyDescent="0.3"/>
    <row r="650" ht="14.25" customHeight="1" x14ac:dyDescent="0.3"/>
    <row r="651" ht="14.25" customHeight="1" x14ac:dyDescent="0.3"/>
    <row r="652" ht="14.25" customHeight="1" x14ac:dyDescent="0.3"/>
    <row r="653" ht="14.25" customHeight="1" x14ac:dyDescent="0.3"/>
    <row r="654" ht="14.25" customHeight="1" x14ac:dyDescent="0.3"/>
    <row r="655" ht="14.25" customHeight="1" x14ac:dyDescent="0.3"/>
    <row r="656" ht="14.25" customHeight="1" x14ac:dyDescent="0.3"/>
    <row r="657" ht="14.25" customHeight="1" x14ac:dyDescent="0.3"/>
    <row r="658" ht="14.25" customHeight="1" x14ac:dyDescent="0.3"/>
    <row r="659" ht="14.25" customHeight="1" x14ac:dyDescent="0.3"/>
    <row r="660" ht="14.25" customHeight="1" x14ac:dyDescent="0.3"/>
    <row r="661" ht="14.25" customHeight="1" x14ac:dyDescent="0.3"/>
    <row r="662" ht="14.25" customHeight="1" x14ac:dyDescent="0.3"/>
    <row r="663" ht="14.25" customHeight="1" x14ac:dyDescent="0.3"/>
    <row r="664" ht="14.25" customHeight="1" x14ac:dyDescent="0.3"/>
    <row r="665" ht="14.25" customHeight="1" x14ac:dyDescent="0.3"/>
    <row r="666" ht="14.25" customHeight="1" x14ac:dyDescent="0.3"/>
    <row r="667" ht="14.25" customHeight="1" x14ac:dyDescent="0.3"/>
    <row r="668" ht="14.25" customHeight="1" x14ac:dyDescent="0.3"/>
    <row r="669" ht="14.25" customHeight="1" x14ac:dyDescent="0.3"/>
    <row r="670" ht="14.25" customHeight="1" x14ac:dyDescent="0.3"/>
    <row r="671" ht="14.25" customHeight="1" x14ac:dyDescent="0.3"/>
    <row r="672" ht="14.25" customHeight="1" x14ac:dyDescent="0.3"/>
    <row r="673" ht="14.25" customHeight="1" x14ac:dyDescent="0.3"/>
    <row r="674" ht="14.25" customHeight="1" x14ac:dyDescent="0.3"/>
    <row r="675" ht="14.25" customHeight="1" x14ac:dyDescent="0.3"/>
    <row r="676" ht="14.25" customHeight="1" x14ac:dyDescent="0.3"/>
    <row r="677" ht="14.25" customHeight="1" x14ac:dyDescent="0.3"/>
    <row r="678" ht="14.25" customHeight="1" x14ac:dyDescent="0.3"/>
    <row r="679" ht="14.25" customHeight="1" x14ac:dyDescent="0.3"/>
    <row r="680" ht="14.25" customHeight="1" x14ac:dyDescent="0.3"/>
    <row r="681" ht="14.25" customHeight="1" x14ac:dyDescent="0.3"/>
    <row r="682" ht="14.25" customHeight="1" x14ac:dyDescent="0.3"/>
    <row r="683" ht="14.25" customHeight="1" x14ac:dyDescent="0.3"/>
    <row r="684" ht="14.25" customHeight="1" x14ac:dyDescent="0.3"/>
    <row r="685" ht="14.25" customHeight="1" x14ac:dyDescent="0.3"/>
    <row r="686" ht="14.25" customHeight="1" x14ac:dyDescent="0.3"/>
    <row r="687" ht="14.25" customHeight="1" x14ac:dyDescent="0.3"/>
    <row r="688" ht="14.25" customHeight="1" x14ac:dyDescent="0.3"/>
    <row r="689" ht="14.25" customHeight="1" x14ac:dyDescent="0.3"/>
    <row r="690" ht="14.25" customHeight="1" x14ac:dyDescent="0.3"/>
    <row r="691" ht="14.25" customHeight="1" x14ac:dyDescent="0.3"/>
    <row r="692" ht="14.25" customHeight="1" x14ac:dyDescent="0.3"/>
    <row r="693" ht="14.25" customHeight="1" x14ac:dyDescent="0.3"/>
    <row r="694" ht="14.25" customHeight="1" x14ac:dyDescent="0.3"/>
    <row r="695" ht="14.25" customHeight="1" x14ac:dyDescent="0.3"/>
    <row r="696" ht="14.25" customHeight="1" x14ac:dyDescent="0.3"/>
    <row r="697" ht="14.25" customHeight="1" x14ac:dyDescent="0.3"/>
    <row r="698" ht="14.25" customHeight="1" x14ac:dyDescent="0.3"/>
    <row r="699" ht="14.25" customHeight="1" x14ac:dyDescent="0.3"/>
    <row r="700" ht="14.25" customHeight="1" x14ac:dyDescent="0.3"/>
    <row r="701" ht="14.25" customHeight="1" x14ac:dyDescent="0.3"/>
    <row r="702" ht="14.25" customHeight="1" x14ac:dyDescent="0.3"/>
    <row r="703" ht="14.25" customHeight="1" x14ac:dyDescent="0.3"/>
    <row r="704" ht="14.25" customHeight="1" x14ac:dyDescent="0.3"/>
    <row r="705" ht="14.25" customHeight="1" x14ac:dyDescent="0.3"/>
    <row r="706" ht="14.25" customHeight="1" x14ac:dyDescent="0.3"/>
    <row r="707" ht="14.25" customHeight="1" x14ac:dyDescent="0.3"/>
    <row r="708" ht="14.25" customHeight="1" x14ac:dyDescent="0.3"/>
    <row r="709" ht="14.25" customHeight="1" x14ac:dyDescent="0.3"/>
    <row r="710" ht="14.25" customHeight="1" x14ac:dyDescent="0.3"/>
    <row r="711" ht="14.25" customHeight="1" x14ac:dyDescent="0.3"/>
    <row r="712" ht="14.25" customHeight="1" x14ac:dyDescent="0.3"/>
    <row r="713" ht="14.25" customHeight="1" x14ac:dyDescent="0.3"/>
    <row r="714" ht="14.25" customHeight="1" x14ac:dyDescent="0.3"/>
    <row r="715" ht="14.25" customHeight="1" x14ac:dyDescent="0.3"/>
    <row r="716" ht="14.25" customHeight="1" x14ac:dyDescent="0.3"/>
    <row r="717" ht="14.25" customHeight="1" x14ac:dyDescent="0.3"/>
    <row r="718" ht="14.25" customHeight="1" x14ac:dyDescent="0.3"/>
    <row r="719" ht="14.25" customHeight="1" x14ac:dyDescent="0.3"/>
    <row r="720" ht="14.25" customHeight="1" x14ac:dyDescent="0.3"/>
    <row r="721" ht="14.25" customHeight="1" x14ac:dyDescent="0.3"/>
    <row r="722" ht="14.25" customHeight="1" x14ac:dyDescent="0.3"/>
    <row r="723" ht="14.25" customHeight="1" x14ac:dyDescent="0.3"/>
    <row r="724" ht="14.25" customHeight="1" x14ac:dyDescent="0.3"/>
    <row r="725" ht="14.25" customHeight="1" x14ac:dyDescent="0.3"/>
    <row r="726" ht="14.25" customHeight="1" x14ac:dyDescent="0.3"/>
    <row r="727" ht="14.25" customHeight="1" x14ac:dyDescent="0.3"/>
    <row r="728" ht="14.25" customHeight="1" x14ac:dyDescent="0.3"/>
    <row r="729" ht="14.25" customHeight="1" x14ac:dyDescent="0.3"/>
    <row r="730" ht="14.25" customHeight="1" x14ac:dyDescent="0.3"/>
    <row r="731" ht="14.25" customHeight="1" x14ac:dyDescent="0.3"/>
    <row r="732" ht="14.25" customHeight="1" x14ac:dyDescent="0.3"/>
    <row r="733" ht="14.25" customHeight="1" x14ac:dyDescent="0.3"/>
    <row r="734" ht="14.25" customHeight="1" x14ac:dyDescent="0.3"/>
    <row r="735" ht="14.25" customHeight="1" x14ac:dyDescent="0.3"/>
    <row r="736" ht="14.25" customHeight="1" x14ac:dyDescent="0.3"/>
    <row r="737" ht="14.25" customHeight="1" x14ac:dyDescent="0.3"/>
    <row r="738" ht="14.25" customHeight="1" x14ac:dyDescent="0.3"/>
    <row r="739" ht="14.25" customHeight="1" x14ac:dyDescent="0.3"/>
    <row r="740" ht="14.25" customHeight="1" x14ac:dyDescent="0.3"/>
    <row r="741" ht="14.25" customHeight="1" x14ac:dyDescent="0.3"/>
    <row r="742" ht="14.25" customHeight="1" x14ac:dyDescent="0.3"/>
    <row r="743" ht="14.25" customHeight="1" x14ac:dyDescent="0.3"/>
    <row r="744" ht="14.25" customHeight="1" x14ac:dyDescent="0.3"/>
    <row r="745" ht="14.25" customHeight="1" x14ac:dyDescent="0.3"/>
    <row r="746" ht="14.25" customHeight="1" x14ac:dyDescent="0.3"/>
    <row r="747" ht="14.25" customHeight="1" x14ac:dyDescent="0.3"/>
    <row r="748" ht="14.25" customHeight="1" x14ac:dyDescent="0.3"/>
    <row r="749" ht="14.25" customHeight="1" x14ac:dyDescent="0.3"/>
    <row r="750" ht="14.25" customHeight="1" x14ac:dyDescent="0.3"/>
    <row r="751" ht="14.25" customHeight="1" x14ac:dyDescent="0.3"/>
    <row r="752" ht="14.25" customHeight="1" x14ac:dyDescent="0.3"/>
    <row r="753" ht="14.25" customHeight="1" x14ac:dyDescent="0.3"/>
    <row r="754" ht="14.25" customHeight="1" x14ac:dyDescent="0.3"/>
    <row r="755" ht="14.25" customHeight="1" x14ac:dyDescent="0.3"/>
    <row r="756" ht="14.25" customHeight="1" x14ac:dyDescent="0.3"/>
    <row r="757" ht="14.25" customHeight="1" x14ac:dyDescent="0.3"/>
    <row r="758" ht="14.25" customHeight="1" x14ac:dyDescent="0.3"/>
    <row r="759" ht="14.25" customHeight="1" x14ac:dyDescent="0.3"/>
    <row r="760" ht="14.25" customHeight="1" x14ac:dyDescent="0.3"/>
    <row r="761" ht="14.25" customHeight="1" x14ac:dyDescent="0.3"/>
    <row r="762" ht="14.25" customHeight="1" x14ac:dyDescent="0.3"/>
    <row r="763" ht="14.25" customHeight="1" x14ac:dyDescent="0.3"/>
    <row r="764" ht="14.25" customHeight="1" x14ac:dyDescent="0.3"/>
    <row r="765" ht="14.25" customHeight="1" x14ac:dyDescent="0.3"/>
    <row r="766" ht="14.25" customHeight="1" x14ac:dyDescent="0.3"/>
    <row r="767" ht="14.25" customHeight="1" x14ac:dyDescent="0.3"/>
    <row r="768" ht="14.25" customHeight="1" x14ac:dyDescent="0.3"/>
    <row r="769" ht="14.25" customHeight="1" x14ac:dyDescent="0.3"/>
    <row r="770" ht="14.25" customHeight="1" x14ac:dyDescent="0.3"/>
    <row r="771" ht="14.25" customHeight="1" x14ac:dyDescent="0.3"/>
    <row r="772" ht="14.25" customHeight="1" x14ac:dyDescent="0.3"/>
    <row r="773" ht="14.25" customHeight="1" x14ac:dyDescent="0.3"/>
    <row r="774" ht="14.25" customHeight="1" x14ac:dyDescent="0.3"/>
    <row r="775" ht="14.25" customHeight="1" x14ac:dyDescent="0.3"/>
    <row r="776" ht="14.25" customHeight="1" x14ac:dyDescent="0.3"/>
    <row r="777" ht="14.25" customHeight="1" x14ac:dyDescent="0.3"/>
    <row r="778" ht="14.25" customHeight="1" x14ac:dyDescent="0.3"/>
    <row r="779" ht="14.25" customHeight="1" x14ac:dyDescent="0.3"/>
    <row r="780" ht="14.25" customHeight="1" x14ac:dyDescent="0.3"/>
    <row r="781" ht="14.25" customHeight="1" x14ac:dyDescent="0.3"/>
    <row r="782" ht="14.25" customHeight="1" x14ac:dyDescent="0.3"/>
    <row r="783" ht="14.25" customHeight="1" x14ac:dyDescent="0.3"/>
    <row r="784" ht="14.25" customHeight="1" x14ac:dyDescent="0.3"/>
    <row r="785" ht="14.25" customHeight="1" x14ac:dyDescent="0.3"/>
    <row r="786" ht="14.25" customHeight="1" x14ac:dyDescent="0.3"/>
    <row r="787" ht="14.25" customHeight="1" x14ac:dyDescent="0.3"/>
    <row r="788" ht="14.25" customHeight="1" x14ac:dyDescent="0.3"/>
    <row r="789" ht="14.25" customHeight="1" x14ac:dyDescent="0.3"/>
    <row r="790" ht="14.25" customHeight="1" x14ac:dyDescent="0.3"/>
    <row r="791" ht="14.25" customHeight="1" x14ac:dyDescent="0.3"/>
    <row r="792" ht="14.25" customHeight="1" x14ac:dyDescent="0.3"/>
    <row r="793" ht="14.25" customHeight="1" x14ac:dyDescent="0.3"/>
    <row r="794" ht="14.25" customHeight="1" x14ac:dyDescent="0.3"/>
    <row r="795" ht="14.25" customHeight="1" x14ac:dyDescent="0.3"/>
    <row r="796" ht="14.25" customHeight="1" x14ac:dyDescent="0.3"/>
    <row r="797" ht="14.25" customHeight="1" x14ac:dyDescent="0.3"/>
    <row r="798" ht="14.25" customHeight="1" x14ac:dyDescent="0.3"/>
    <row r="799" ht="14.25" customHeight="1" x14ac:dyDescent="0.3"/>
    <row r="800" ht="14.25" customHeight="1" x14ac:dyDescent="0.3"/>
    <row r="801" ht="14.25" customHeight="1" x14ac:dyDescent="0.3"/>
    <row r="802" ht="14.25" customHeight="1" x14ac:dyDescent="0.3"/>
    <row r="803" ht="14.25" customHeight="1" x14ac:dyDescent="0.3"/>
    <row r="804" ht="14.25" customHeight="1" x14ac:dyDescent="0.3"/>
    <row r="805" ht="14.25" customHeight="1" x14ac:dyDescent="0.3"/>
    <row r="806" ht="14.25" customHeight="1" x14ac:dyDescent="0.3"/>
    <row r="807" ht="14.25" customHeight="1" x14ac:dyDescent="0.3"/>
    <row r="808" ht="14.25" customHeight="1" x14ac:dyDescent="0.3"/>
    <row r="809" ht="14.25" customHeight="1" x14ac:dyDescent="0.3"/>
    <row r="810" ht="14.25" customHeight="1" x14ac:dyDescent="0.3"/>
    <row r="811" ht="14.25" customHeight="1" x14ac:dyDescent="0.3"/>
    <row r="812" ht="14.25" customHeight="1" x14ac:dyDescent="0.3"/>
    <row r="813" ht="14.25" customHeight="1" x14ac:dyDescent="0.3"/>
    <row r="814" ht="14.25" customHeight="1" x14ac:dyDescent="0.3"/>
    <row r="815" ht="14.25" customHeight="1" x14ac:dyDescent="0.3"/>
    <row r="816" ht="14.25" customHeight="1" x14ac:dyDescent="0.3"/>
    <row r="817" ht="14.25" customHeight="1" x14ac:dyDescent="0.3"/>
    <row r="818" ht="14.25" customHeight="1" x14ac:dyDescent="0.3"/>
    <row r="819" ht="14.25" customHeight="1" x14ac:dyDescent="0.3"/>
    <row r="820" ht="14.25" customHeight="1" x14ac:dyDescent="0.3"/>
    <row r="821" ht="14.25" customHeight="1" x14ac:dyDescent="0.3"/>
    <row r="822" ht="14.25" customHeight="1" x14ac:dyDescent="0.3"/>
    <row r="823" ht="14.25" customHeight="1" x14ac:dyDescent="0.3"/>
    <row r="824" ht="14.25" customHeight="1" x14ac:dyDescent="0.3"/>
    <row r="825" ht="14.25" customHeight="1" x14ac:dyDescent="0.3"/>
    <row r="826" ht="14.25" customHeight="1" x14ac:dyDescent="0.3"/>
    <row r="827" ht="14.25" customHeight="1" x14ac:dyDescent="0.3"/>
    <row r="828" ht="14.25" customHeight="1" x14ac:dyDescent="0.3"/>
    <row r="829" ht="14.25" customHeight="1" x14ac:dyDescent="0.3"/>
    <row r="830" ht="14.25" customHeight="1" x14ac:dyDescent="0.3"/>
    <row r="831" ht="14.25" customHeight="1" x14ac:dyDescent="0.3"/>
    <row r="832" ht="14.25" customHeight="1" x14ac:dyDescent="0.3"/>
    <row r="833" ht="14.25" customHeight="1" x14ac:dyDescent="0.3"/>
    <row r="834" ht="14.25" customHeight="1" x14ac:dyDescent="0.3"/>
    <row r="835" ht="14.25" customHeight="1" x14ac:dyDescent="0.3"/>
    <row r="836" ht="14.25" customHeight="1" x14ac:dyDescent="0.3"/>
    <row r="837" ht="14.25" customHeight="1" x14ac:dyDescent="0.3"/>
    <row r="838" ht="14.25" customHeight="1" x14ac:dyDescent="0.3"/>
    <row r="839" ht="14.25" customHeight="1" x14ac:dyDescent="0.3"/>
    <row r="840" ht="14.25" customHeight="1" x14ac:dyDescent="0.3"/>
    <row r="841" ht="14.25" customHeight="1" x14ac:dyDescent="0.3"/>
    <row r="842" ht="14.25" customHeight="1" x14ac:dyDescent="0.3"/>
    <row r="843" ht="14.25" customHeight="1" x14ac:dyDescent="0.3"/>
    <row r="844" ht="14.25" customHeight="1" x14ac:dyDescent="0.3"/>
    <row r="845" ht="14.25" customHeight="1" x14ac:dyDescent="0.3"/>
    <row r="846" ht="14.25" customHeight="1" x14ac:dyDescent="0.3"/>
    <row r="847" ht="14.25" customHeight="1" x14ac:dyDescent="0.3"/>
    <row r="848" ht="14.25" customHeight="1" x14ac:dyDescent="0.3"/>
    <row r="849" ht="14.25" customHeight="1" x14ac:dyDescent="0.3"/>
    <row r="850" ht="14.25" customHeight="1" x14ac:dyDescent="0.3"/>
    <row r="851" ht="14.25" customHeight="1" x14ac:dyDescent="0.3"/>
    <row r="852" ht="14.25" customHeight="1" x14ac:dyDescent="0.3"/>
    <row r="853" ht="14.25" customHeight="1" x14ac:dyDescent="0.3"/>
    <row r="854" ht="14.25" customHeight="1" x14ac:dyDescent="0.3"/>
    <row r="855" ht="14.25" customHeight="1" x14ac:dyDescent="0.3"/>
    <row r="856" ht="14.25" customHeight="1" x14ac:dyDescent="0.3"/>
    <row r="857" ht="14.25" customHeight="1" x14ac:dyDescent="0.3"/>
    <row r="858" ht="14.25" customHeight="1" x14ac:dyDescent="0.3"/>
    <row r="859" ht="14.25" customHeight="1" x14ac:dyDescent="0.3"/>
    <row r="860" ht="14.25" customHeight="1" x14ac:dyDescent="0.3"/>
    <row r="861" ht="14.25" customHeight="1" x14ac:dyDescent="0.3"/>
    <row r="862" ht="14.25" customHeight="1" x14ac:dyDescent="0.3"/>
    <row r="863" ht="14.25" customHeight="1" x14ac:dyDescent="0.3"/>
    <row r="864" ht="14.25" customHeight="1" x14ac:dyDescent="0.3"/>
    <row r="865" ht="14.25" customHeight="1" x14ac:dyDescent="0.3"/>
    <row r="866" ht="14.25" customHeight="1" x14ac:dyDescent="0.3"/>
    <row r="867" ht="14.25" customHeight="1" x14ac:dyDescent="0.3"/>
    <row r="868" ht="14.25" customHeight="1" x14ac:dyDescent="0.3"/>
    <row r="869" ht="14.25" customHeight="1" x14ac:dyDescent="0.3"/>
    <row r="870" ht="14.25" customHeight="1" x14ac:dyDescent="0.3"/>
    <row r="871" ht="14.25" customHeight="1" x14ac:dyDescent="0.3"/>
    <row r="872" ht="14.25" customHeight="1" x14ac:dyDescent="0.3"/>
    <row r="873" ht="14.25" customHeight="1" x14ac:dyDescent="0.3"/>
    <row r="874" ht="14.25" customHeight="1" x14ac:dyDescent="0.3"/>
    <row r="875" ht="14.25" customHeight="1" x14ac:dyDescent="0.3"/>
    <row r="876" ht="14.25" customHeight="1" x14ac:dyDescent="0.3"/>
    <row r="877" ht="14.25" customHeight="1" x14ac:dyDescent="0.3"/>
    <row r="878" ht="14.25" customHeight="1" x14ac:dyDescent="0.3"/>
    <row r="879" ht="14.25" customHeight="1" x14ac:dyDescent="0.3"/>
    <row r="880" ht="14.25" customHeight="1" x14ac:dyDescent="0.3"/>
    <row r="881" ht="14.25" customHeight="1" x14ac:dyDescent="0.3"/>
    <row r="882" ht="14.25" customHeight="1" x14ac:dyDescent="0.3"/>
    <row r="883" ht="14.25" customHeight="1" x14ac:dyDescent="0.3"/>
    <row r="884" ht="14.25" customHeight="1" x14ac:dyDescent="0.3"/>
    <row r="885" ht="14.25" customHeight="1" x14ac:dyDescent="0.3"/>
    <row r="886" ht="14.25" customHeight="1" x14ac:dyDescent="0.3"/>
    <row r="887" ht="14.25" customHeight="1" x14ac:dyDescent="0.3"/>
    <row r="888" ht="14.25" customHeight="1" x14ac:dyDescent="0.3"/>
    <row r="889" ht="14.25" customHeight="1" x14ac:dyDescent="0.3"/>
    <row r="890" ht="14.25" customHeight="1" x14ac:dyDescent="0.3"/>
    <row r="891" ht="14.25" customHeight="1" x14ac:dyDescent="0.3"/>
    <row r="892" ht="14.25" customHeight="1" x14ac:dyDescent="0.3"/>
    <row r="893" ht="14.25" customHeight="1" x14ac:dyDescent="0.3"/>
    <row r="894" ht="14.25" customHeight="1" x14ac:dyDescent="0.3"/>
    <row r="895" ht="14.25" customHeight="1" x14ac:dyDescent="0.3"/>
    <row r="896" ht="14.25" customHeight="1" x14ac:dyDescent="0.3"/>
    <row r="897" ht="14.25" customHeight="1" x14ac:dyDescent="0.3"/>
    <row r="898" ht="14.25" customHeight="1" x14ac:dyDescent="0.3"/>
    <row r="899" ht="14.25" customHeight="1" x14ac:dyDescent="0.3"/>
    <row r="900" ht="14.25" customHeight="1" x14ac:dyDescent="0.3"/>
    <row r="901" ht="14.25" customHeight="1" x14ac:dyDescent="0.3"/>
    <row r="902" ht="14.25" customHeight="1" x14ac:dyDescent="0.3"/>
    <row r="903" ht="14.25" customHeight="1" x14ac:dyDescent="0.3"/>
    <row r="904" ht="14.25" customHeight="1" x14ac:dyDescent="0.3"/>
    <row r="905" ht="14.25" customHeight="1" x14ac:dyDescent="0.3"/>
    <row r="906" ht="14.25" customHeight="1" x14ac:dyDescent="0.3"/>
    <row r="907" ht="14.25" customHeight="1" x14ac:dyDescent="0.3"/>
    <row r="908" ht="14.25" customHeight="1" x14ac:dyDescent="0.3"/>
    <row r="909" ht="14.25" customHeight="1" x14ac:dyDescent="0.3"/>
    <row r="910" ht="14.25" customHeight="1" x14ac:dyDescent="0.3"/>
    <row r="911" ht="14.25" customHeight="1" x14ac:dyDescent="0.3"/>
    <row r="912" ht="14.25" customHeight="1" x14ac:dyDescent="0.3"/>
    <row r="913" ht="14.25" customHeight="1" x14ac:dyDescent="0.3"/>
    <row r="914" ht="14.25" customHeight="1" x14ac:dyDescent="0.3"/>
    <row r="915" ht="14.25" customHeight="1" x14ac:dyDescent="0.3"/>
    <row r="916" ht="14.25" customHeight="1" x14ac:dyDescent="0.3"/>
    <row r="917" ht="14.25" customHeight="1" x14ac:dyDescent="0.3"/>
    <row r="918" ht="14.25" customHeight="1" x14ac:dyDescent="0.3"/>
    <row r="919" ht="14.25" customHeight="1" x14ac:dyDescent="0.3"/>
    <row r="920" ht="14.25" customHeight="1" x14ac:dyDescent="0.3"/>
    <row r="921" ht="14.25" customHeight="1" x14ac:dyDescent="0.3"/>
    <row r="922" ht="14.25" customHeight="1" x14ac:dyDescent="0.3"/>
    <row r="923" ht="14.25" customHeight="1" x14ac:dyDescent="0.3"/>
    <row r="924" ht="14.25" customHeight="1" x14ac:dyDescent="0.3"/>
    <row r="925" ht="14.25" customHeight="1" x14ac:dyDescent="0.3"/>
    <row r="926" ht="14.25" customHeight="1" x14ac:dyDescent="0.3"/>
    <row r="927" ht="14.25" customHeight="1" x14ac:dyDescent="0.3"/>
    <row r="928" ht="14.25" customHeight="1" x14ac:dyDescent="0.3"/>
    <row r="929" ht="14.25" customHeight="1" x14ac:dyDescent="0.3"/>
    <row r="930" ht="14.25" customHeight="1" x14ac:dyDescent="0.3"/>
    <row r="931" ht="14.25" customHeight="1" x14ac:dyDescent="0.3"/>
    <row r="932" ht="14.25" customHeight="1" x14ac:dyDescent="0.3"/>
    <row r="933" ht="14.25" customHeight="1" x14ac:dyDescent="0.3"/>
    <row r="934" ht="14.25" customHeight="1" x14ac:dyDescent="0.3"/>
    <row r="935" ht="14.25" customHeight="1" x14ac:dyDescent="0.3"/>
    <row r="936" ht="14.25" customHeight="1" x14ac:dyDescent="0.3"/>
    <row r="937" ht="14.25" customHeight="1" x14ac:dyDescent="0.3"/>
    <row r="938" ht="14.25" customHeight="1" x14ac:dyDescent="0.3"/>
    <row r="939" ht="14.25" customHeight="1" x14ac:dyDescent="0.3"/>
    <row r="940" ht="14.25" customHeight="1" x14ac:dyDescent="0.3"/>
    <row r="941" ht="14.25" customHeight="1" x14ac:dyDescent="0.3"/>
    <row r="942" ht="14.25" customHeight="1" x14ac:dyDescent="0.3"/>
    <row r="943" ht="14.25" customHeight="1" x14ac:dyDescent="0.3"/>
    <row r="944" ht="14.25" customHeight="1" x14ac:dyDescent="0.3"/>
    <row r="945" ht="14.25" customHeight="1" x14ac:dyDescent="0.3"/>
    <row r="946" ht="14.25" customHeight="1" x14ac:dyDescent="0.3"/>
    <row r="947" ht="14.25" customHeight="1" x14ac:dyDescent="0.3"/>
    <row r="948" ht="14.25" customHeight="1" x14ac:dyDescent="0.3"/>
    <row r="949" ht="14.25" customHeight="1" x14ac:dyDescent="0.3"/>
    <row r="950" ht="14.25" customHeight="1" x14ac:dyDescent="0.3"/>
    <row r="951" ht="14.25" customHeight="1" x14ac:dyDescent="0.3"/>
    <row r="952" ht="14.25" customHeight="1" x14ac:dyDescent="0.3"/>
    <row r="953" ht="14.25" customHeight="1" x14ac:dyDescent="0.3"/>
    <row r="954" ht="14.25" customHeight="1" x14ac:dyDescent="0.3"/>
    <row r="955" ht="14.25" customHeight="1" x14ac:dyDescent="0.3"/>
    <row r="956" ht="14.25" customHeight="1" x14ac:dyDescent="0.3"/>
    <row r="957" ht="14.25" customHeight="1" x14ac:dyDescent="0.3"/>
    <row r="958" ht="14.25" customHeight="1" x14ac:dyDescent="0.3"/>
    <row r="959" ht="14.25" customHeight="1" x14ac:dyDescent="0.3"/>
    <row r="960" ht="14.25" customHeight="1" x14ac:dyDescent="0.3"/>
    <row r="961" ht="14.25" customHeight="1" x14ac:dyDescent="0.3"/>
    <row r="962" ht="14.25" customHeight="1" x14ac:dyDescent="0.3"/>
    <row r="963" ht="14.25" customHeight="1" x14ac:dyDescent="0.3"/>
    <row r="964" ht="14.25" customHeight="1" x14ac:dyDescent="0.3"/>
    <row r="965" ht="14.25" customHeight="1" x14ac:dyDescent="0.3"/>
    <row r="966" ht="14.25" customHeight="1" x14ac:dyDescent="0.3"/>
    <row r="967" ht="14.25" customHeight="1" x14ac:dyDescent="0.3"/>
    <row r="968" ht="14.25" customHeight="1" x14ac:dyDescent="0.3"/>
    <row r="969" ht="14.25" customHeight="1" x14ac:dyDescent="0.3"/>
    <row r="970" ht="14.25" customHeight="1" x14ac:dyDescent="0.3"/>
    <row r="971" ht="14.25" customHeight="1" x14ac:dyDescent="0.3"/>
    <row r="972" ht="14.25" customHeight="1" x14ac:dyDescent="0.3"/>
    <row r="973" ht="14.25" customHeight="1" x14ac:dyDescent="0.3"/>
    <row r="974" ht="14.25" customHeight="1" x14ac:dyDescent="0.3"/>
    <row r="975" ht="14.25" customHeight="1" x14ac:dyDescent="0.3"/>
    <row r="976" ht="14.25" customHeight="1" x14ac:dyDescent="0.3"/>
    <row r="977" ht="14.25" customHeight="1" x14ac:dyDescent="0.3"/>
    <row r="978" ht="14.25" customHeight="1" x14ac:dyDescent="0.3"/>
    <row r="979" ht="14.25" customHeight="1" x14ac:dyDescent="0.3"/>
    <row r="980" ht="14.25" customHeight="1" x14ac:dyDescent="0.3"/>
    <row r="981" ht="14.25" customHeight="1" x14ac:dyDescent="0.3"/>
    <row r="982" ht="14.25" customHeight="1" x14ac:dyDescent="0.3"/>
    <row r="983" ht="14.25" customHeight="1" x14ac:dyDescent="0.3"/>
    <row r="984" ht="14.25" customHeight="1" x14ac:dyDescent="0.3"/>
    <row r="985" ht="14.25" customHeight="1" x14ac:dyDescent="0.3"/>
    <row r="986" ht="14.25" customHeight="1" x14ac:dyDescent="0.3"/>
    <row r="987" ht="14.25" customHeight="1" x14ac:dyDescent="0.3"/>
    <row r="988" ht="14.25" customHeight="1" x14ac:dyDescent="0.3"/>
    <row r="989" ht="14.25" customHeight="1" x14ac:dyDescent="0.3"/>
    <row r="990" ht="14.25" customHeight="1" x14ac:dyDescent="0.3"/>
    <row r="991" ht="14.25" customHeight="1" x14ac:dyDescent="0.3"/>
    <row r="992" ht="14.25" customHeight="1" x14ac:dyDescent="0.3"/>
    <row r="993" ht="14.25" customHeight="1" x14ac:dyDescent="0.3"/>
    <row r="994" ht="14.25" customHeight="1" x14ac:dyDescent="0.3"/>
    <row r="995" ht="14.25" customHeight="1" x14ac:dyDescent="0.3"/>
    <row r="996" ht="14.25" customHeight="1" x14ac:dyDescent="0.3"/>
    <row r="997" ht="14.25" customHeight="1" x14ac:dyDescent="0.3"/>
    <row r="998" ht="14.25" customHeight="1" x14ac:dyDescent="0.3"/>
    <row r="999" ht="14.25" customHeight="1" x14ac:dyDescent="0.3"/>
    <row r="1000" ht="14.25" customHeight="1" x14ac:dyDescent="0.3"/>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13</vt:i4>
      </vt:variant>
      <vt:variant>
        <vt:lpstr>Rangos con nombre</vt:lpstr>
      </vt:variant>
      <vt:variant>
        <vt:i4>1</vt:i4>
      </vt:variant>
    </vt:vector>
  </HeadingPairs>
  <TitlesOfParts>
    <vt:vector size="14" baseType="lpstr">
      <vt:lpstr>Country selection</vt:lpstr>
      <vt:lpstr>MODIFICACIONES</vt:lpstr>
      <vt:lpstr>Customisation</vt:lpstr>
      <vt:lpstr>Age data</vt:lpstr>
      <vt:lpstr>Output</vt:lpstr>
      <vt:lpstr>Life table</vt:lpstr>
      <vt:lpstr>Model</vt:lpstr>
      <vt:lpstr>Parameters</vt:lpstr>
      <vt:lpstr>mortall</vt:lpstr>
      <vt:lpstr>mortcecx</vt:lpstr>
      <vt:lpstr>incidence</vt:lpstr>
      <vt:lpstr>Hoja1</vt:lpstr>
      <vt:lpstr>changelog</vt:lpstr>
      <vt:lpstr>Country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Adrian Santoro</cp:lastModifiedBy>
  <dcterms:modified xsi:type="dcterms:W3CDTF">2023-12-21T14:19:22Z</dcterms:modified>
</cp:coreProperties>
</file>