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8_{4CF6870B-4C01-494D-9944-D7C41501701E}" xr6:coauthVersionLast="47" xr6:coauthVersionMax="47" xr10:uidLastSave="{00000000-0000-0000-0000-000000000000}"/>
  <bookViews>
    <workbookView xWindow="-108" yWindow="-108" windowWidth="23256" windowHeight="12456" firstSheet="1" activeTab="1" xr2:uid="{D1BADB30-9757-4515-AF53-D9A06A19A031}"/>
  </bookViews>
  <sheets>
    <sheet name="Hoja2" sheetId="2" state="hidden" r:id="rId1"/>
    <sheet name="trapecio simple" sheetId="1" r:id="rId2"/>
    <sheet name="trapecio compuesto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3" l="1"/>
  <c r="D28" i="3"/>
  <c r="B28" i="3"/>
  <c r="K15" i="3"/>
  <c r="K16" i="3"/>
  <c r="K17" i="3"/>
  <c r="K18" i="3"/>
  <c r="K19" i="3"/>
  <c r="K20" i="3"/>
  <c r="K21" i="3"/>
  <c r="M2" i="3"/>
  <c r="M10" i="3"/>
  <c r="M4" i="3"/>
  <c r="M5" i="3"/>
  <c r="M6" i="3"/>
  <c r="M7" i="3"/>
  <c r="M8" i="3"/>
  <c r="M9" i="3"/>
  <c r="K14" i="3"/>
  <c r="M3" i="3"/>
  <c r="K13" i="3"/>
  <c r="H15" i="3"/>
  <c r="K10" i="3" s="1"/>
  <c r="K4" i="3"/>
  <c r="K3" i="3"/>
  <c r="K2" i="3"/>
  <c r="G22" i="1"/>
  <c r="H13" i="1"/>
  <c r="F13" i="1"/>
  <c r="H10" i="1"/>
  <c r="F10" i="1"/>
  <c r="K5" i="3" l="1"/>
  <c r="K6" i="3"/>
  <c r="K7" i="3"/>
  <c r="K8" i="3"/>
  <c r="K9" i="3"/>
</calcChain>
</file>

<file path=xl/sharedStrings.xml><?xml version="1.0" encoding="utf-8"?>
<sst xmlns="http://schemas.openxmlformats.org/spreadsheetml/2006/main" count="60" uniqueCount="51">
  <si>
    <t>Suma de i</t>
  </si>
  <si>
    <t>Suma de xi</t>
  </si>
  <si>
    <t>Suma de yi</t>
  </si>
  <si>
    <t>Suma de xi-x</t>
  </si>
  <si>
    <t>Suma de xi-y</t>
  </si>
  <si>
    <t>Suma de (xi-x)*(yi-y)</t>
  </si>
  <si>
    <t>Suma de (xi-x)</t>
  </si>
  <si>
    <t>Alumno:Andres Gutierrez Franco</t>
  </si>
  <si>
    <t>Coach: Sergio Castillo</t>
  </si>
  <si>
    <t>x</t>
  </si>
  <si>
    <t>x2=</t>
  </si>
  <si>
    <t>f(x0)=</t>
  </si>
  <si>
    <t>f(x1)=</t>
  </si>
  <si>
    <t>f(x2)=</t>
  </si>
  <si>
    <t>Fecha: 20/07/2025</t>
  </si>
  <si>
    <t>Ejemplo</t>
  </si>
  <si>
    <t>Define la función:</t>
  </si>
  <si>
    <t>f(x)=</t>
  </si>
  <si>
    <t>x4+1</t>
  </si>
  <si>
    <t>en el internvalo (1,3)</t>
  </si>
  <si>
    <t>a=</t>
  </si>
  <si>
    <t>b=</t>
  </si>
  <si>
    <t>h=</t>
  </si>
  <si>
    <t>f(x)= f(1)=</t>
  </si>
  <si>
    <t>=</t>
  </si>
  <si>
    <t>f(h)=f(3)=</t>
  </si>
  <si>
    <t>Trapecio simple</t>
  </si>
  <si>
    <t>[3-1]</t>
  </si>
  <si>
    <t>0.5+0.03658537</t>
  </si>
  <si>
    <t>trapecio compuesto</t>
  </si>
  <si>
    <t>n=8</t>
  </si>
  <si>
    <t>b-a</t>
  </si>
  <si>
    <t>h</t>
  </si>
  <si>
    <t>3 - 1</t>
  </si>
  <si>
    <t>x0=</t>
  </si>
  <si>
    <t>x1=</t>
  </si>
  <si>
    <t>x3=</t>
  </si>
  <si>
    <t>x4=</t>
  </si>
  <si>
    <t>x5=</t>
  </si>
  <si>
    <t>x6=</t>
  </si>
  <si>
    <t>x7=</t>
  </si>
  <si>
    <t>x8=</t>
  </si>
  <si>
    <t>a= x0=</t>
  </si>
  <si>
    <t>b= x0=</t>
  </si>
  <si>
    <t>f(x3)=</t>
  </si>
  <si>
    <t>f(x4)=</t>
  </si>
  <si>
    <t>f(x5)=</t>
  </si>
  <si>
    <t>f(x6)=</t>
  </si>
  <si>
    <t>f(x7)=</t>
  </si>
  <si>
    <t>f(x8)=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</si>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</sst>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7" formatCode="0.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2" fontId="0" fillId="0" borderId="0" xfId="0" applyNumberFormat="1"/>
    <xf numFmtId="0" fontId="0" fillId="0" borderId="0" xfId="0" applyAlignment="1">
      <alignment horizontal="left"/>
    </xf>
    <xf numFmtId="49" fontId="0" fillId="0" borderId="2" xfId="0" applyNumberFormat="1" applyBorder="1"/>
    <xf numFmtId="0" fontId="0" fillId="5" borderId="0" xfId="0" applyFill="1"/>
    <xf numFmtId="2" fontId="0" fillId="5" borderId="0" xfId="0" applyNumberFormat="1" applyFill="1"/>
    <xf numFmtId="0" fontId="0" fillId="2" borderId="1" xfId="0" applyFill="1" applyBorder="1"/>
    <xf numFmtId="2" fontId="0" fillId="0" borderId="1" xfId="0" applyNumberFormat="1" applyBorder="1"/>
    <xf numFmtId="167" fontId="0" fillId="0" borderId="0" xfId="0" applyNumberFormat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[Metodo de Trapecio.xlsx]Hoja2!TablaDinámica3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Hoja2!$A$1</c:f>
              <c:strCache>
                <c:ptCount val="1"/>
                <c:pt idx="0">
                  <c:v>Suma de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Hoja2!$A$2</c:f>
              <c:numCache>
                <c:formatCode>_-* #,##0_-;\-* #,##0_-;_-* "-"??_-;_-@_-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E-4589-9CCF-56A9491A15FD}"/>
            </c:ext>
          </c:extLst>
        </c:ser>
        <c:ser>
          <c:idx val="1"/>
          <c:order val="1"/>
          <c:tx>
            <c:strRef>
              <c:f>Hoja2!$B$1</c:f>
              <c:strCache>
                <c:ptCount val="1"/>
                <c:pt idx="0">
                  <c:v>Suma de xi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Hoja2!$B$2</c:f>
              <c:numCache>
                <c:formatCode>_-* #,##0_-;\-* #,##0_-;_-* "-"??_-;_-@_-</c:formatCode>
                <c:ptCount val="1"/>
                <c:pt idx="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E-4589-9CCF-56A9491A15FD}"/>
            </c:ext>
          </c:extLst>
        </c:ser>
        <c:ser>
          <c:idx val="2"/>
          <c:order val="2"/>
          <c:tx>
            <c:strRef>
              <c:f>Hoja2!$C$1</c:f>
              <c:strCache>
                <c:ptCount val="1"/>
                <c:pt idx="0">
                  <c:v>Suma de yi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Hoja2!$C$2</c:f>
              <c:numCache>
                <c:formatCode>_-* #,##0_-;\-* #,##0_-;_-* "-"??_-;_-@_-</c:formatCode>
                <c:ptCount val="1"/>
                <c:pt idx="0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6E-4589-9CCF-56A9491A15FD}"/>
            </c:ext>
          </c:extLst>
        </c:ser>
        <c:ser>
          <c:idx val="3"/>
          <c:order val="3"/>
          <c:tx>
            <c:strRef>
              <c:f>Hoja2!$D$1</c:f>
              <c:strCache>
                <c:ptCount val="1"/>
                <c:pt idx="0">
                  <c:v>Suma de xi-x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Hoja2!$D$2</c:f>
              <c:numCache>
                <c:formatCode>_-* #,##0_-;\-* #,##0_-;_-* "-"??_-;_-@_-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E-4589-9CCF-56A9491A15FD}"/>
            </c:ext>
          </c:extLst>
        </c:ser>
        <c:ser>
          <c:idx val="4"/>
          <c:order val="4"/>
          <c:tx>
            <c:strRef>
              <c:f>Hoja2!$E$1</c:f>
              <c:strCache>
                <c:ptCount val="1"/>
                <c:pt idx="0">
                  <c:v>Suma de xi-y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Hoja2!$E$2</c:f>
              <c:numCache>
                <c:formatCode>_-* #,##0_-;\-* #,##0_-;_-* "-"??_-;_-@_-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6E-4589-9CCF-56A9491A15FD}"/>
            </c:ext>
          </c:extLst>
        </c:ser>
        <c:ser>
          <c:idx val="5"/>
          <c:order val="5"/>
          <c:tx>
            <c:strRef>
              <c:f>Hoja2!$F$1</c:f>
              <c:strCache>
                <c:ptCount val="1"/>
                <c:pt idx="0">
                  <c:v>Suma de (xi-x)*(yi-y)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Hoja2!$F$2</c:f>
              <c:numCache>
                <c:formatCode>_-* #,##0_-;\-* #,##0_-;_-* "-"??_-;_-@_-</c:formatCode>
                <c:ptCount val="1"/>
                <c:pt idx="0">
                  <c:v>619.6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6E-4589-9CCF-56A9491A15FD}"/>
            </c:ext>
          </c:extLst>
        </c:ser>
        <c:ser>
          <c:idx val="6"/>
          <c:order val="6"/>
          <c:tx>
            <c:strRef>
              <c:f>Hoja2!$G$1</c:f>
              <c:strCache>
                <c:ptCount val="1"/>
                <c:pt idx="0">
                  <c:v>Suma de (xi-x)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Hoja2!$G$2</c:f>
              <c:numCache>
                <c:formatCode>_-* #,##0_-;\-* #,##0_-;_-* "-"??_-;_-@_-</c:formatCode>
                <c:ptCount val="1"/>
                <c:pt idx="0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6E-4589-9CCF-56A9491A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08880"/>
        <c:axId val="761612240"/>
      </c:barChart>
      <c:catAx>
        <c:axId val="7616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12240"/>
        <c:crosses val="autoZero"/>
        <c:auto val="1"/>
        <c:lblAlgn val="ctr"/>
        <c:lblOffset val="100"/>
        <c:noMultiLvlLbl val="0"/>
      </c:catAx>
      <c:valAx>
        <c:axId val="7616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16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C5F8DB-4115-CC44-58CE-3865A3F11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533400</xdr:colOff>
      <xdr:row>4</xdr:row>
      <xdr:rowOff>49530</xdr:rowOff>
    </xdr:from>
    <xdr:ext cx="1729740" cy="774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329D321-D5CE-ED07-B8D8-9B8A6BAF2CEF}"/>
                </a:ext>
              </a:extLst>
            </xdr:cNvPr>
            <xdr:cNvSpPr txBox="1"/>
          </xdr:nvSpPr>
          <xdr:spPr>
            <a:xfrm>
              <a:off x="1325880" y="78105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28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28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e>
                      <m:sup>
                        <m:nary>
                          <m:naryPr>
                            <m:limLoc m:val="subSup"/>
                            <m:grow m:val="on"/>
                            <m:ctrlPr>
                              <a:rPr lang="es-MX" sz="2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f>
                              <m:fPr>
                                <m:ctrlPr>
                                  <a:rPr lang="es-MX" sz="28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28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28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28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MX" sz="2800" i="0">
                                        <a:latin typeface="Cambria Math" panose="02040503050406030204" pitchFamily="18" charset="0"/>
                                      </a:rPr>
                                      <m:t>4+1</m:t>
                                    </m:r>
                                  </m:sup>
                                </m:sSup>
                              </m:den>
                            </m:f>
                          </m:sub>
                          <m:sup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ⅆ</m:t>
                            </m:r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329D321-D5CE-ED07-B8D8-9B8A6BAF2CEF}"/>
                </a:ext>
              </a:extLst>
            </xdr:cNvPr>
            <xdr:cNvSpPr txBox="1"/>
          </xdr:nvSpPr>
          <xdr:spPr>
            <a:xfrm>
              <a:off x="1325880" y="78105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1^∫130_(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2800" i="0">
                  <a:latin typeface="Cambria Math" panose="02040503050406030204" pitchFamily="18" charset="0"/>
                </a:rPr>
                <a:t>4+1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)^</a:t>
              </a:r>
              <a:r>
                <a:rPr lang="es-MX" sz="2800" i="0">
                  <a:latin typeface="Cambria Math" panose="02040503050406030204" pitchFamily="18" charset="0"/>
                </a:rPr>
                <a:t>3▒ⅆ𝑥</a:t>
              </a:r>
              <a:endParaRPr lang="es-MX" sz="1100"/>
            </a:p>
          </xdr:txBody>
        </xdr:sp>
      </mc:Fallback>
    </mc:AlternateContent>
    <xdr:clientData/>
  </xdr:oneCellAnchor>
  <xdr:twoCellAnchor editAs="oneCell">
    <xdr:from>
      <xdr:col>1</xdr:col>
      <xdr:colOff>228600</xdr:colOff>
      <xdr:row>15</xdr:row>
      <xdr:rowOff>175260</xdr:rowOff>
    </xdr:from>
    <xdr:to>
      <xdr:col>5</xdr:col>
      <xdr:colOff>211895</xdr:colOff>
      <xdr:row>18</xdr:row>
      <xdr:rowOff>131515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4F11E7-BA4C-00A9-E1D0-4F3F59E9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080" y="2918460"/>
          <a:ext cx="3153215" cy="504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441960</xdr:colOff>
      <xdr:row>3</xdr:row>
      <xdr:rowOff>38100</xdr:rowOff>
    </xdr:from>
    <xdr:to>
      <xdr:col>6</xdr:col>
      <xdr:colOff>766408</xdr:colOff>
      <xdr:row>7</xdr:row>
      <xdr:rowOff>135371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8B384A-6D87-820C-9E33-E46014B73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" y="586740"/>
          <a:ext cx="4286848" cy="828791"/>
        </a:xfrm>
        <a:prstGeom prst="rect">
          <a:avLst/>
        </a:prstGeom>
      </xdr:spPr>
    </xdr:pic>
    <xdr:clientData/>
  </xdr:twoCellAnchor>
  <xdr:oneCellAnchor>
    <xdr:from>
      <xdr:col>0</xdr:col>
      <xdr:colOff>289560</xdr:colOff>
      <xdr:row>22</xdr:row>
      <xdr:rowOff>38100</xdr:rowOff>
    </xdr:from>
    <xdr:ext cx="1729740" cy="7743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524A39E-BCA9-44CE-9DF1-BF9321796F51}"/>
                </a:ext>
              </a:extLst>
            </xdr:cNvPr>
            <xdr:cNvSpPr txBox="1"/>
          </xdr:nvSpPr>
          <xdr:spPr>
            <a:xfrm>
              <a:off x="289560" y="406146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MX" sz="28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2800" b="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e>
                      <m:sup>
                        <m:nary>
                          <m:naryPr>
                            <m:limLoc m:val="subSup"/>
                            <m:grow m:val="on"/>
                            <m:ctrlPr>
                              <a:rPr lang="es-MX" sz="28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f>
                              <m:fPr>
                                <m:ctrlPr>
                                  <a:rPr lang="es-MX" sz="28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28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MX" sz="28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MX" sz="280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s-MX" sz="2800" i="0">
                                        <a:latin typeface="Cambria Math" panose="02040503050406030204" pitchFamily="18" charset="0"/>
                                      </a:rPr>
                                      <m:t>4+1</m:t>
                                    </m:r>
                                  </m:sup>
                                </m:sSup>
                              </m:den>
                            </m:f>
                          </m:sub>
                          <m:sup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  <m:e>
                            <m:r>
                              <a:rPr lang="es-MX" sz="2800" i="0">
                                <a:latin typeface="Cambria Math" panose="02040503050406030204" pitchFamily="18" charset="0"/>
                              </a:rPr>
                              <m:t>ⅆ</m:t>
                            </m:r>
                            <m:r>
                              <a:rPr lang="es-MX" sz="28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sup>
                    </m:sSup>
                  </m:oMath>
                </m:oMathPara>
              </a14:m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524A39E-BCA9-44CE-9DF1-BF9321796F51}"/>
                </a:ext>
              </a:extLst>
            </xdr:cNvPr>
            <xdr:cNvSpPr txBox="1"/>
          </xdr:nvSpPr>
          <xdr:spPr>
            <a:xfrm>
              <a:off x="289560" y="4061460"/>
              <a:ext cx="1729740" cy="774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28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1^∫130_(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MX" sz="2800" i="0">
                  <a:latin typeface="Cambria Math" panose="02040503050406030204" pitchFamily="18" charset="0"/>
                </a:rPr>
                <a:t>𝑥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MX" sz="2800" i="0">
                  <a:latin typeface="Cambria Math" panose="02040503050406030204" pitchFamily="18" charset="0"/>
                </a:rPr>
                <a:t>4+1</a:t>
              </a:r>
              <a:r>
                <a:rPr lang="es-MX" sz="28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)^</a:t>
              </a:r>
              <a:r>
                <a:rPr lang="es-MX" sz="2800" i="0">
                  <a:latin typeface="Cambria Math" panose="02040503050406030204" pitchFamily="18" charset="0"/>
                </a:rPr>
                <a:t>3▒ⅆ𝑥</a:t>
              </a:r>
              <a:endParaRPr lang="es-MX" sz="1100"/>
            </a:p>
          </xdr:txBody>
        </xdr:sp>
      </mc:Fallback>
    </mc:AlternateContent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1.819777199074" createdVersion="8" refreshedVersion="8" minRefreshableVersion="3" recordCount="10" xr:uid="{9C1DD57E-5313-4BC9-AFBA-6CE1C571D05C}">
  <cacheSource type="worksheet">
    <worksheetSource ref="C2:M12" sheet="trapecio simple"/>
  </cacheSource>
  <cacheFields count="11">
    <cacheField name="i" numFmtId="164">
      <sharedItems containsSemiMixedTypes="0" containsString="0" containsNumber="1" containsInteger="1" minValue="1" maxValue="10"/>
    </cacheField>
    <cacheField name="xi" numFmtId="164">
      <sharedItems containsSemiMixedTypes="0" containsString="0" containsNumber="1" containsInteger="1" minValue="2" maxValue="28"/>
    </cacheField>
    <cacheField name="yi" numFmtId="164">
      <sharedItems containsSemiMixedTypes="0" containsString="0" containsNumber="1" containsInteger="1" minValue="58" maxValue="202"/>
    </cacheField>
    <cacheField name="xi-x" numFmtId="164">
      <sharedItems containsSemiMixedTypes="0" containsString="0" containsNumber="1" containsInteger="1" minValue="-12" maxValue="14"/>
    </cacheField>
    <cacheField name="xi-y" numFmtId="164">
      <sharedItems containsSemiMixedTypes="0" containsString="0" containsNumber="1" containsInteger="1" minValue="-72" maxValue="72"/>
    </cacheField>
    <cacheField name="(xi-x)*(yi-y)" numFmtId="164">
      <sharedItems containsSemiMixedTypes="0" containsString="0" containsNumber="1" minValue="3.2400000000000024" maxValue="190.44000000000003"/>
    </cacheField>
    <cacheField name="(xi-x)" numFmtId="164">
      <sharedItems containsSemiMixedTypes="0" containsString="0" containsNumber="1" containsInteger="1" minValue="14" maxValue="1008"/>
    </cacheField>
    <cacheField name="^Yi" numFmtId="164">
      <sharedItems containsSemiMixedTypes="0" containsString="0" containsNumber="1" containsInteger="1" minValue="70" maxValue="190"/>
    </cacheField>
    <cacheField name="(^Yi-y)^2" numFmtId="164">
      <sharedItems containsSemiMixedTypes="0" containsString="0" containsNumber="1" containsInteger="1" minValue="100" maxValue="3600"/>
    </cacheField>
    <cacheField name="(yi-^Yi)^2" numFmtId="164">
      <sharedItems containsSemiMixedTypes="0" containsString="0" containsNumber="1" containsInteger="1" minValue="9" maxValue="441"/>
    </cacheField>
    <cacheField name="(yi-y)^2" numFmtId="164">
      <sharedItems containsSemiMixedTypes="0" containsString="0" containsNumber="1" containsInteger="1" minValue="49" maxValue="5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n v="2"/>
    <n v="58"/>
    <n v="-12"/>
    <n v="-72"/>
    <n v="148.83999999999997"/>
    <n v="864"/>
    <n v="70"/>
    <n v="3600"/>
    <n v="144"/>
    <n v="5184"/>
  </r>
  <r>
    <n v="2"/>
    <n v="6"/>
    <n v="105"/>
    <n v="-8"/>
    <n v="-25"/>
    <n v="67.239999999999995"/>
    <n v="200"/>
    <n v="90"/>
    <n v="1600"/>
    <n v="225"/>
    <n v="625"/>
  </r>
  <r>
    <n v="3"/>
    <n v="8"/>
    <n v="88"/>
    <n v="-6"/>
    <n v="-42"/>
    <n v="38.439999999999991"/>
    <n v="252"/>
    <n v="100"/>
    <n v="900"/>
    <n v="144"/>
    <n v="1764"/>
  </r>
  <r>
    <n v="4"/>
    <n v="8"/>
    <n v="118"/>
    <n v="-6"/>
    <n v="-12"/>
    <n v="38.439999999999991"/>
    <n v="72"/>
    <n v="100"/>
    <n v="900"/>
    <n v="324"/>
    <n v="144"/>
  </r>
  <r>
    <n v="5"/>
    <n v="12"/>
    <n v="117"/>
    <n v="-2"/>
    <n v="-13"/>
    <n v="4.8399999999999972"/>
    <n v="26"/>
    <n v="120"/>
    <n v="100"/>
    <n v="9"/>
    <n v="169"/>
  </r>
  <r>
    <n v="6"/>
    <n v="16"/>
    <n v="137"/>
    <n v="2"/>
    <n v="7"/>
    <n v="3.2400000000000024"/>
    <n v="14"/>
    <n v="140"/>
    <n v="100"/>
    <n v="9"/>
    <n v="49"/>
  </r>
  <r>
    <n v="7"/>
    <n v="20"/>
    <n v="157"/>
    <n v="6"/>
    <n v="27"/>
    <n v="33.640000000000008"/>
    <n v="162"/>
    <n v="160"/>
    <n v="900"/>
    <n v="9"/>
    <n v="729"/>
  </r>
  <r>
    <n v="8"/>
    <n v="20"/>
    <n v="169"/>
    <n v="6"/>
    <n v="39"/>
    <n v="33.640000000000008"/>
    <n v="234"/>
    <n v="160"/>
    <n v="900"/>
    <n v="81"/>
    <n v="1521"/>
  </r>
  <r>
    <n v="9"/>
    <n v="22"/>
    <n v="149"/>
    <n v="8"/>
    <n v="19"/>
    <n v="60.840000000000011"/>
    <n v="152"/>
    <n v="170"/>
    <n v="1600"/>
    <n v="441"/>
    <n v="361"/>
  </r>
  <r>
    <n v="10"/>
    <n v="28"/>
    <n v="202"/>
    <n v="14"/>
    <n v="72"/>
    <n v="190.44000000000003"/>
    <n v="1008"/>
    <n v="190"/>
    <n v="3600"/>
    <n v="144"/>
    <n v="51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7F1B2-6314-4DE8-955E-EB6B9CEFF62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G2" firstHeaderRow="0" firstDataRow="1" firstDataCol="0"/>
  <pivotFields count="11"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i" fld="0" baseField="0" baseItem="0" numFmtId="164"/>
    <dataField name="Suma de xi" fld="1" baseField="0" baseItem="0" numFmtId="164"/>
    <dataField name="Suma de yi" fld="2" baseField="0" baseItem="0" numFmtId="164"/>
    <dataField name="Suma de xi-x" fld="3" baseField="0" baseItem="0" numFmtId="164"/>
    <dataField name="Suma de xi-y" fld="4" baseField="0" baseItem="0" numFmtId="164"/>
    <dataField name="Suma de (xi-x)*(yi-y)" fld="5" baseField="0" baseItem="0" numFmtId="164"/>
    <dataField name="Suma de (xi-x)" fld="6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4F3D-B51F-4AE4-989D-5B3A2D62706E}">
  <dimension ref="A1:G2"/>
  <sheetViews>
    <sheetView workbookViewId="0"/>
  </sheetViews>
  <sheetFormatPr baseColWidth="10" defaultRowHeight="14.4" x14ac:dyDescent="0.3"/>
  <cols>
    <col min="1" max="1" width="9.21875" bestFit="1" customWidth="1"/>
    <col min="2" max="2" width="10.109375" bestFit="1" customWidth="1"/>
    <col min="3" max="3" width="10.21875" bestFit="1" customWidth="1"/>
    <col min="4" max="4" width="11.6640625" bestFit="1" customWidth="1"/>
    <col min="5" max="5" width="11.77734375" bestFit="1" customWidth="1"/>
    <col min="6" max="6" width="18.5546875" bestFit="1" customWidth="1"/>
    <col min="7" max="7" width="13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55</v>
      </c>
      <c r="B2" s="1">
        <v>142</v>
      </c>
      <c r="C2" s="1">
        <v>1300</v>
      </c>
      <c r="D2" s="1">
        <v>2</v>
      </c>
      <c r="E2" s="1">
        <v>0</v>
      </c>
      <c r="F2" s="1">
        <v>619.6</v>
      </c>
      <c r="G2" s="1">
        <v>2984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B374-22FD-460D-99AC-52A597944360}">
  <dimension ref="A1:J22"/>
  <sheetViews>
    <sheetView tabSelected="1" workbookViewId="0">
      <selection activeCell="K1" sqref="K1"/>
    </sheetView>
  </sheetViews>
  <sheetFormatPr baseColWidth="10" defaultRowHeight="14.4" x14ac:dyDescent="0.3"/>
  <sheetData>
    <row r="1" spans="1:8" x14ac:dyDescent="0.3">
      <c r="A1" t="s">
        <v>15</v>
      </c>
    </row>
    <row r="2" spans="1:8" x14ac:dyDescent="0.3">
      <c r="A2" t="s">
        <v>16</v>
      </c>
      <c r="C2" t="s">
        <v>17</v>
      </c>
      <c r="D2" s="3" t="s">
        <v>9</v>
      </c>
    </row>
    <row r="3" spans="1:8" x14ac:dyDescent="0.3">
      <c r="D3" t="s">
        <v>18</v>
      </c>
    </row>
    <row r="4" spans="1:8" x14ac:dyDescent="0.3">
      <c r="A4" t="s">
        <v>19</v>
      </c>
    </row>
    <row r="9" spans="1:8" x14ac:dyDescent="0.3">
      <c r="F9" s="3">
        <v>1</v>
      </c>
    </row>
    <row r="10" spans="1:8" x14ac:dyDescent="0.3">
      <c r="A10" s="6" t="s">
        <v>20</v>
      </c>
      <c r="B10">
        <v>1</v>
      </c>
      <c r="E10" t="s">
        <v>23</v>
      </c>
      <c r="F10">
        <f>(1)^4+1</f>
        <v>2</v>
      </c>
      <c r="G10" t="s">
        <v>24</v>
      </c>
      <c r="H10">
        <f>F9/F10</f>
        <v>0.5</v>
      </c>
    </row>
    <row r="11" spans="1:8" x14ac:dyDescent="0.3">
      <c r="A11" s="6" t="s">
        <v>21</v>
      </c>
      <c r="B11">
        <v>3</v>
      </c>
    </row>
    <row r="12" spans="1:8" x14ac:dyDescent="0.3">
      <c r="A12" s="6" t="s">
        <v>22</v>
      </c>
      <c r="B12">
        <v>1</v>
      </c>
      <c r="F12">
        <v>3</v>
      </c>
    </row>
    <row r="13" spans="1:8" x14ac:dyDescent="0.3">
      <c r="E13" t="s">
        <v>25</v>
      </c>
      <c r="F13" s="4">
        <f>(B11)^4+1</f>
        <v>82</v>
      </c>
      <c r="G13" t="s">
        <v>24</v>
      </c>
      <c r="H13">
        <f>F12/F13</f>
        <v>3.6585365853658534E-2</v>
      </c>
    </row>
    <row r="15" spans="1:8" x14ac:dyDescent="0.3">
      <c r="A15" t="s">
        <v>26</v>
      </c>
    </row>
    <row r="18" spans="2:10" x14ac:dyDescent="0.3">
      <c r="J18" t="s">
        <v>7</v>
      </c>
    </row>
    <row r="19" spans="2:10" x14ac:dyDescent="0.3">
      <c r="J19" t="s">
        <v>8</v>
      </c>
    </row>
    <row r="20" spans="2:10" x14ac:dyDescent="0.3">
      <c r="J20" t="s">
        <v>14</v>
      </c>
    </row>
    <row r="21" spans="2:10" x14ac:dyDescent="0.3">
      <c r="D21" t="s">
        <v>28</v>
      </c>
    </row>
    <row r="22" spans="2:10" x14ac:dyDescent="0.3">
      <c r="B22" s="5" t="s">
        <v>24</v>
      </c>
      <c r="C22" t="s">
        <v>27</v>
      </c>
      <c r="D22" s="4">
        <v>2</v>
      </c>
      <c r="F22" t="s">
        <v>24</v>
      </c>
      <c r="G22" s="7">
        <f>(H10+H13)</f>
        <v>0.53658536585365857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A1EE-D747-4227-84A2-D3C84B4620E6}">
  <dimension ref="A1:M29"/>
  <sheetViews>
    <sheetView workbookViewId="0">
      <selection activeCell="D28" sqref="D28"/>
    </sheetView>
  </sheetViews>
  <sheetFormatPr baseColWidth="10" defaultRowHeight="14.4" x14ac:dyDescent="0.3"/>
  <sheetData>
    <row r="1" spans="1:13" x14ac:dyDescent="0.3">
      <c r="A1" t="s">
        <v>29</v>
      </c>
    </row>
    <row r="2" spans="1:13" x14ac:dyDescent="0.3">
      <c r="J2" s="13" t="s">
        <v>34</v>
      </c>
      <c r="K2" s="14">
        <f>1</f>
        <v>1</v>
      </c>
      <c r="M2" s="8">
        <f>K2^4</f>
        <v>1</v>
      </c>
    </row>
    <row r="3" spans="1:13" x14ac:dyDescent="0.3">
      <c r="J3" s="13" t="s">
        <v>35</v>
      </c>
      <c r="K3" s="14">
        <f>1+0.25</f>
        <v>1.25</v>
      </c>
      <c r="M3" s="15">
        <f>K3^4</f>
        <v>2.44140625</v>
      </c>
    </row>
    <row r="4" spans="1:13" x14ac:dyDescent="0.3">
      <c r="J4" s="13" t="s">
        <v>10</v>
      </c>
      <c r="K4" s="14">
        <f>1+H15*2</f>
        <v>1.5</v>
      </c>
      <c r="M4" s="15">
        <f t="shared" ref="M4:M10" si="0">K4^4</f>
        <v>5.0625</v>
      </c>
    </row>
    <row r="5" spans="1:13" x14ac:dyDescent="0.3">
      <c r="J5" s="13" t="s">
        <v>36</v>
      </c>
      <c r="K5" s="2">
        <f>1+H15*3</f>
        <v>1.75</v>
      </c>
      <c r="M5" s="15">
        <f t="shared" si="0"/>
        <v>9.37890625</v>
      </c>
    </row>
    <row r="6" spans="1:13" x14ac:dyDescent="0.3">
      <c r="J6" s="13" t="s">
        <v>37</v>
      </c>
      <c r="K6" s="2">
        <f>1+H15*4</f>
        <v>2</v>
      </c>
      <c r="M6" s="15">
        <f t="shared" si="0"/>
        <v>16</v>
      </c>
    </row>
    <row r="7" spans="1:13" x14ac:dyDescent="0.3">
      <c r="J7" s="13" t="s">
        <v>38</v>
      </c>
      <c r="K7" s="2">
        <f>B11+H15*5</f>
        <v>2.25</v>
      </c>
      <c r="M7" s="15">
        <f t="shared" si="0"/>
        <v>25.62890625</v>
      </c>
    </row>
    <row r="8" spans="1:13" x14ac:dyDescent="0.3">
      <c r="J8" s="13" t="s">
        <v>39</v>
      </c>
      <c r="K8" s="2">
        <f>B11+H15*6</f>
        <v>2.5</v>
      </c>
      <c r="M8" s="15">
        <f t="shared" si="0"/>
        <v>39.0625</v>
      </c>
    </row>
    <row r="9" spans="1:13" x14ac:dyDescent="0.3">
      <c r="J9" s="13" t="s">
        <v>40</v>
      </c>
      <c r="K9" s="2">
        <f>B11+H15*7</f>
        <v>2.75</v>
      </c>
      <c r="M9" s="15">
        <f t="shared" si="0"/>
        <v>57.19140625</v>
      </c>
    </row>
    <row r="10" spans="1:13" x14ac:dyDescent="0.3">
      <c r="J10" s="13" t="s">
        <v>41</v>
      </c>
      <c r="K10" s="2">
        <f>B11+H15*8</f>
        <v>3</v>
      </c>
      <c r="M10" s="15">
        <f>K10^4</f>
        <v>81</v>
      </c>
    </row>
    <row r="11" spans="1:13" x14ac:dyDescent="0.3">
      <c r="A11" s="11" t="s">
        <v>42</v>
      </c>
      <c r="B11">
        <v>1</v>
      </c>
    </row>
    <row r="12" spans="1:13" x14ac:dyDescent="0.3">
      <c r="A12" s="11" t="s">
        <v>43</v>
      </c>
      <c r="B12">
        <v>3</v>
      </c>
    </row>
    <row r="13" spans="1:13" x14ac:dyDescent="0.3">
      <c r="A13" s="11" t="s">
        <v>30</v>
      </c>
      <c r="J13" s="13" t="s">
        <v>11</v>
      </c>
      <c r="K13" s="2">
        <f>B11/F15</f>
        <v>0.5</v>
      </c>
    </row>
    <row r="14" spans="1:13" x14ac:dyDescent="0.3">
      <c r="J14" s="13" t="s">
        <v>12</v>
      </c>
      <c r="K14" s="16">
        <f>K3/(M3+1)</f>
        <v>0.36322360953461974</v>
      </c>
    </row>
    <row r="15" spans="1:13" x14ac:dyDescent="0.3">
      <c r="A15" s="11" t="s">
        <v>22</v>
      </c>
      <c r="B15" t="s">
        <v>31</v>
      </c>
      <c r="C15" t="s">
        <v>24</v>
      </c>
      <c r="D15" s="10" t="s">
        <v>33</v>
      </c>
      <c r="E15" t="s">
        <v>24</v>
      </c>
      <c r="F15">
        <v>2</v>
      </c>
      <c r="G15" t="s">
        <v>24</v>
      </c>
      <c r="H15" s="12">
        <f>F15/F16</f>
        <v>0.25</v>
      </c>
      <c r="J15" s="13" t="s">
        <v>13</v>
      </c>
      <c r="K15" s="16">
        <f t="shared" ref="K15:K21" si="1">K4/(M4+1)</f>
        <v>0.24742268041237114</v>
      </c>
    </row>
    <row r="16" spans="1:13" x14ac:dyDescent="0.3">
      <c r="B16" s="4" t="s">
        <v>32</v>
      </c>
      <c r="D16" s="9">
        <v>8</v>
      </c>
      <c r="F16" s="4">
        <v>8</v>
      </c>
      <c r="J16" s="13" t="s">
        <v>44</v>
      </c>
      <c r="K16" s="16">
        <f t="shared" si="1"/>
        <v>0.16861121565675574</v>
      </c>
    </row>
    <row r="17" spans="1:11" x14ac:dyDescent="0.3">
      <c r="J17" s="13" t="s">
        <v>45</v>
      </c>
      <c r="K17" s="16">
        <f t="shared" si="1"/>
        <v>0.11764705882352941</v>
      </c>
    </row>
    <row r="18" spans="1:11" x14ac:dyDescent="0.3">
      <c r="J18" s="13" t="s">
        <v>46</v>
      </c>
      <c r="K18" s="16">
        <f t="shared" si="1"/>
        <v>8.4494645738594693E-2</v>
      </c>
    </row>
    <row r="19" spans="1:11" x14ac:dyDescent="0.3">
      <c r="J19" s="13" t="s">
        <v>47</v>
      </c>
      <c r="K19" s="16">
        <f t="shared" si="1"/>
        <v>6.2402496099843996E-2</v>
      </c>
    </row>
    <row r="20" spans="1:11" x14ac:dyDescent="0.3">
      <c r="J20" s="13" t="s">
        <v>48</v>
      </c>
      <c r="K20" s="16">
        <f t="shared" si="1"/>
        <v>4.7257837148419142E-2</v>
      </c>
    </row>
    <row r="21" spans="1:11" x14ac:dyDescent="0.3">
      <c r="J21" s="13" t="s">
        <v>49</v>
      </c>
      <c r="K21" s="16">
        <f t="shared" si="1"/>
        <v>3.6585365853658534E-2</v>
      </c>
    </row>
    <row r="28" spans="1:11" x14ac:dyDescent="0.3">
      <c r="A28" t="s">
        <v>24</v>
      </c>
      <c r="B28">
        <f>H15/2</f>
        <v>0.125</v>
      </c>
      <c r="C28" t="s">
        <v>50</v>
      </c>
      <c r="D28">
        <f>K13+2*(K14)+2*(K15)+2*(K16)+2*(K17)+2*(K18)+2*(K19)+2*(K20)+2*(K21)</f>
        <v>2.755289818535585</v>
      </c>
    </row>
    <row r="29" spans="1:11" x14ac:dyDescent="0.3">
      <c r="A29" t="s">
        <v>24</v>
      </c>
      <c r="B29">
        <f>B28*D28</f>
        <v>0.34441122731694812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trapecio simple</vt:lpstr>
      <vt:lpstr>trapecio compuesto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Gutiérrez</dc:creator>
  <cp:lastModifiedBy>Andrés Gutiérrez</cp:lastModifiedBy>
  <dcterms:created xsi:type="dcterms:W3CDTF">2025-07-03T07:29:46Z</dcterms:created>
  <dcterms:modified xsi:type="dcterms:W3CDTF">2025-07-21T01:14:48Z</dcterms:modified>
</cp:coreProperties>
</file>